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16.40.66\Contabilidad\2.Daños\AÑO 2026\ESTADOS FINANCIEROS DAÑOS\05. MAYO\"/>
    </mc:Choice>
  </mc:AlternateContent>
  <xr:revisionPtr revIDLastSave="0" documentId="13_ncr:1_{EB41202C-63CB-4611-BA0E-6207B9E9777B}" xr6:coauthVersionLast="47" xr6:coauthVersionMax="47" xr10:uidLastSave="{00000000-0000-0000-0000-000000000000}"/>
  <bookViews>
    <workbookView xWindow="-108" yWindow="-108" windowWidth="23256" windowHeight="13896" activeTab="9" xr2:uid="{00000000-000D-0000-FFFF-FFFF00000000}"/>
  </bookViews>
  <sheets>
    <sheet name="Balanza" sheetId="1" r:id="rId1"/>
    <sheet name="PRIMER BC QUE SE REGISTRO MAR" sheetId="17" state="hidden" r:id="rId2"/>
    <sheet name="BC MANDE A HN MAR" sheetId="18" state="hidden" r:id="rId3"/>
    <sheet name="BG1" sheetId="5" state="hidden" r:id="rId4"/>
    <sheet name="BG" sheetId="10" r:id="rId5"/>
    <sheet name="BGv3" sheetId="8" state="hidden" r:id="rId6"/>
    <sheet name="BGvM" sheetId="13" state="hidden" r:id="rId7"/>
    <sheet name="BGvM2" sheetId="11" state="hidden" r:id="rId8"/>
    <sheet name="ER1" sheetId="6" state="hidden" r:id="rId9"/>
    <sheet name="ER" sheetId="9" r:id="rId10"/>
    <sheet name="BG GF" sheetId="15" state="hidden" r:id="rId11"/>
    <sheet name="ER GF" sheetId="16" state="hidden" r:id="rId12"/>
    <sheet name="ERv3" sheetId="7" state="hidden" r:id="rId13"/>
    <sheet name="ERvM" sheetId="14" state="hidden" r:id="rId14"/>
    <sheet name="ERvM2" sheetId="12" state="hidden" r:id="rId15"/>
  </sheets>
  <definedNames>
    <definedName name="_xlnm._FilterDatabase" localSheetId="0" hidden="1">Balanza!$A$4:$AA$1804</definedName>
    <definedName name="_xlnm._FilterDatabase" localSheetId="1" hidden="1">'PRIMER BC QUE SE REGISTRO MAR'!$A$4:$F$1616</definedName>
    <definedName name="_xlnm.Print_Area" localSheetId="0">Balanza!#REF!</definedName>
    <definedName name="_xlnm.Print_Area" localSheetId="4">BG!$A$1:$E$61</definedName>
    <definedName name="_xlnm.Print_Area" localSheetId="10">'BG GF'!$A$1:$E$63</definedName>
    <definedName name="_xlnm.Print_Area" localSheetId="3">'BG1'!$A$1:$G$48</definedName>
    <definedName name="_xlnm.Print_Area" localSheetId="5">'BGv3'!$A$1:$D$70</definedName>
    <definedName name="_xlnm.Print_Area" localSheetId="6">BGvM!$A$1:$E$60</definedName>
    <definedName name="_xlnm.Print_Area" localSheetId="7">BGvM2!$A$1:$E$69</definedName>
    <definedName name="_xlnm.Print_Area" localSheetId="9">ER!$A$1:$D$50</definedName>
    <definedName name="_xlnm.Print_Area" localSheetId="11">'ER GF'!$A$1:$D$50</definedName>
    <definedName name="_xlnm.Print_Area" localSheetId="13">ERvM!$A$1:$D$51</definedName>
    <definedName name="_xlnm.Print_Area" localSheetId="14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9" l="1"/>
  <c r="D23" i="9"/>
  <c r="C39" i="10"/>
  <c r="C17" i="10"/>
  <c r="C15" i="10"/>
  <c r="C7" i="10"/>
  <c r="H89" i="1"/>
  <c r="G908" i="1"/>
  <c r="C9" i="15" l="1"/>
  <c r="C8" i="15"/>
  <c r="D12" i="16"/>
  <c r="D34" i="16"/>
  <c r="D13" i="16"/>
  <c r="C53" i="15"/>
  <c r="C51" i="15"/>
  <c r="C50" i="15"/>
  <c r="C49" i="15"/>
  <c r="C44" i="15"/>
  <c r="C43" i="15"/>
  <c r="C40" i="15"/>
  <c r="C39" i="15"/>
  <c r="C36" i="15"/>
  <c r="C35" i="15"/>
  <c r="C34" i="15"/>
  <c r="C31" i="15"/>
  <c r="C30" i="15"/>
  <c r="C29" i="15"/>
  <c r="C28" i="15"/>
  <c r="C27" i="15"/>
  <c r="C21" i="15"/>
  <c r="C18" i="15"/>
  <c r="C17" i="15"/>
  <c r="C16" i="15"/>
  <c r="C13" i="15"/>
  <c r="C12" i="15"/>
  <c r="C11" i="15"/>
  <c r="C10" i="15"/>
  <c r="D38" i="16"/>
  <c r="D29" i="16" s="1"/>
  <c r="D28" i="16"/>
  <c r="D23" i="16"/>
  <c r="D20" i="16"/>
  <c r="D19" i="16"/>
  <c r="D18" i="16"/>
  <c r="D17" i="16"/>
  <c r="D11" i="16"/>
  <c r="D10" i="16"/>
  <c r="D9" i="16"/>
  <c r="D38" i="9"/>
  <c r="D34" i="9"/>
  <c r="D20" i="9"/>
  <c r="D19" i="9"/>
  <c r="D18" i="9"/>
  <c r="D17" i="9"/>
  <c r="D11" i="9"/>
  <c r="D10" i="9"/>
  <c r="D9" i="9"/>
  <c r="C16" i="10"/>
  <c r="D18" i="10" s="1"/>
  <c r="C52" i="10"/>
  <c r="C50" i="10"/>
  <c r="C49" i="10"/>
  <c r="C48" i="10"/>
  <c r="C43" i="10"/>
  <c r="C42" i="10"/>
  <c r="C35" i="10"/>
  <c r="C34" i="10"/>
  <c r="C33" i="10"/>
  <c r="C29" i="10"/>
  <c r="C28" i="10"/>
  <c r="C27" i="10"/>
  <c r="C26" i="10"/>
  <c r="C20" i="10"/>
  <c r="C12" i="10"/>
  <c r="C11" i="10"/>
  <c r="C10" i="10"/>
  <c r="C9" i="10"/>
  <c r="D29" i="9" l="1"/>
  <c r="G634" i="1" s="1"/>
  <c r="G635" i="1" s="1"/>
  <c r="C8" i="10"/>
  <c r="D12" i="9"/>
  <c r="D13" i="9"/>
  <c r="B2" i="15" l="1"/>
  <c r="C3" i="16"/>
  <c r="D14" i="16" l="1"/>
  <c r="D30" i="16"/>
  <c r="D21" i="16"/>
  <c r="D25" i="16" l="1"/>
  <c r="D32" i="16" s="1"/>
  <c r="D36" i="16" s="1"/>
  <c r="D40" i="16" s="1"/>
  <c r="C52" i="15" s="1"/>
  <c r="D41" i="15" l="1"/>
  <c r="D22" i="15"/>
  <c r="D19" i="15"/>
  <c r="D45" i="15" l="1"/>
  <c r="D14" i="15"/>
  <c r="D23" i="15" s="1"/>
  <c r="D32" i="15"/>
  <c r="D37" i="15"/>
  <c r="D46" i="15" l="1"/>
  <c r="N40" i="16"/>
  <c r="D14" i="9"/>
  <c r="G1101" i="1" s="1"/>
  <c r="G1102" i="1" s="1"/>
  <c r="D30" i="9" l="1"/>
  <c r="D21" i="9"/>
  <c r="D25" i="9" s="1"/>
  <c r="D13" i="10"/>
  <c r="D21" i="10"/>
  <c r="D36" i="10"/>
  <c r="D40" i="10"/>
  <c r="D44" i="10"/>
  <c r="D31" i="10"/>
  <c r="D32" i="9" l="1"/>
  <c r="D45" i="10"/>
  <c r="D22" i="10"/>
  <c r="D36" i="9" l="1"/>
  <c r="D40" i="9" s="1"/>
  <c r="D54" i="15" l="1"/>
  <c r="D56" i="15" s="1"/>
  <c r="D35" i="14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D53" i="10" l="1"/>
  <c r="D32" i="13"/>
  <c r="D55" i="10" l="1"/>
  <c r="F55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<sst xmlns="http://schemas.openxmlformats.org/spreadsheetml/2006/main" count="5577" uniqueCount="960">
  <si>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</si>
  <si>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</si>
  <si>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</si>
  <si>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</si>
  <si>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</si>
  <si>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</si>
  <si>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</si>
  <si>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</si>
  <si>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</si>
  <si>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</si>
  <si>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</si>
  <si>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</si>
  <si>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</si>
  <si>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</si>
  <si>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</si>
  <si>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</si>
  <si>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</si>
  <si>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</si>
  <si>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</si>
  <si>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</si>
  <si>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</si>
  <si>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</si>
  <si>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</si>
  <si>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</si>
  <si>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</si>
  <si>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</si>
  <si>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</si>
  <si>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</si>
  <si>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</si>
  <si>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</si>
  <si>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</si>
  <si>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</si>
  <si>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</si>
  <si>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</si>
  <si>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</si>
  <si>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</si>
  <si>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</si>
  <si>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</si>
  <si>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</si>
  <si>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</si>
  <si>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</si>
  <si>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</si>
  <si>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</si>
  <si>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</si>
  <si>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</si>
  <si>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</si>
  <si>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</si>
  <si>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</si>
  <si>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</si>
  <si>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</si>
  <si>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</si>
  <si>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</si>
  <si>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</si>
  <si>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</si>
  <si>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</si>
  <si>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</si>
  <si>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</si>
  <si>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</si>
  <si>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</si>
  <si>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</si>
  <si>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</si>
  <si>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</si>
  <si>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</si>
  <si>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</si>
  <si>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</si>
  <si>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</si>
  <si>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</si>
  <si>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</si>
  <si>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</si>
  <si>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</si>
  <si>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</si>
  <si>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</si>
  <si>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</si>
  <si>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</si>
  <si>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</si>
  <si>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</si>
  <si>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</si>
  <si>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</si>
  <si>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</si>
  <si>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</si>
  <si>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</si>
  <si>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</si>
  <si>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</si>
  <si>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</si>
  <si>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</si>
  <si>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</si>
  <si>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</si>
  <si>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</si>
  <si>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</si>
  <si>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</si>
  <si>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</si>
  <si>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</si>
  <si>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</si>
  <si>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</si>
  <si>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</si>
  <si>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</si>
  <si>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</si>
  <si>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</si>
  <si>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</si>
  <si>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</si>
  <si>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</si>
  <si>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</si>
  <si>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</si>
  <si>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</si>
  <si>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</si>
  <si>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</si>
  <si>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</si>
  <si>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</si>
  <si>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</si>
  <si>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</si>
  <si>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</si>
  <si>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</si>
  <si>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</si>
  <si>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</si>
  <si>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</si>
  <si>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</si>
  <si>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</si>
  <si>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</si>
  <si>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</si>
  <si>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</si>
  <si>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</si>
  <si>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</si>
  <si>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</si>
  <si>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</si>
  <si>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</si>
  <si>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</si>
  <si>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</si>
  <si>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</si>
  <si>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</si>
  <si>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</si>
  <si>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</si>
  <si>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</si>
  <si>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</si>
  <si>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</si>
  <si>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</si>
  <si>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</si>
  <si>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</si>
  <si>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</si>
  <si>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</si>
  <si>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</si>
  <si>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</si>
  <si>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</si>
  <si>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</si>
  <si>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</si>
  <si>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</si>
  <si>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</si>
  <si>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</si>
  <si>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</si>
  <si>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</si>
  <si>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</si>
  <si>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</si>
  <si>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</si>
  <si>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</si>
  <si>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</si>
  <si>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</si>
  <si>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</si>
  <si>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</si>
  <si>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</si>
  <si>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</si>
  <si>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</si>
  <si>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</si>
  <si>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</si>
  <si>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</si>
  <si>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</si>
  <si>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</si>
  <si>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</si>
  <si>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</si>
  <si>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</si>
  <si>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</si>
  <si>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</si>
  <si>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</si>
  <si>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</si>
  <si>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</si>
  <si>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</si>
  <si>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</si>
  <si>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</si>
  <si>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</si>
  <si>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Seguros Atlántida, S.A.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</si>
  <si>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</si>
  <si>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</si>
  <si>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</si>
  <si>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</si>
  <si>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</si>
  <si>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DERECHOS POR FIANZAS EMITIDAS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</si>
  <si>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</si>
  <si>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</si>
  <si>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</si>
  <si>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</si>
  <si>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</si>
  <si>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HASTA UN AÑO PLAZO</t>
  </si>
  <si>
    <t>RENDIMIENTOS POR PRESTAMOS</t>
  </si>
  <si>
    <t>PRIMAS DE SEGUROS DE AUTOMOTORES</t>
  </si>
  <si>
    <t>AUTOMOTORES</t>
  </si>
  <si>
    <t>PRIMAS DE OTROS SEGUROS GENERALES</t>
  </si>
  <si>
    <t>FIDELIDAD</t>
  </si>
  <si>
    <t>MISCELANEOS</t>
  </si>
  <si>
    <t>PRIMAS DE FIANZAS</t>
  </si>
  <si>
    <t>GARANTIA</t>
  </si>
  <si>
    <t>DE SEGUROS DE VIDA</t>
  </si>
  <si>
    <t>ACCIDENTES Y ENFERMEDAD</t>
  </si>
  <si>
    <t>OTROS SEGUROS GENERALES</t>
  </si>
  <si>
    <t>FIANZAS</t>
  </si>
  <si>
    <t>PROVISION POR PRIMAS POR COBRAR (CR)</t>
  </si>
  <si>
    <t>CUENTA CORRIENTE POR REASEGUROS Y REAFIANZAMIENTOS</t>
  </si>
  <si>
    <t>EQUIPOS DE TRANSPORTE</t>
  </si>
  <si>
    <t>CREDITO FISCAL - IVA</t>
  </si>
  <si>
    <t>OBLIGACIONES POR SINIESTROS</t>
  </si>
  <si>
    <t>MONEDA NACIONAL</t>
  </si>
  <si>
    <t>DE SEGUROS DE INCENDIOS Y LINEAS ALIADAS</t>
  </si>
  <si>
    <t>DE SEGUROS DE AUTOMOTORES</t>
  </si>
  <si>
    <t>DE OTROS SEGUROS GENERALES</t>
  </si>
  <si>
    <t>DE FIANZAS</t>
  </si>
  <si>
    <t>DEPOSITOS POR OPERACIONES DE SEGURO</t>
  </si>
  <si>
    <t>COASEGUROS</t>
  </si>
  <si>
    <t>RESERVAS POR RIESGOS EN CURSO DE AUTOMOTORES</t>
  </si>
  <si>
    <t>RESERVAS POR RIESGOS EN CURSO DE OTROS SEGUROS GENERALES</t>
  </si>
  <si>
    <t>RESERVAS POR RIESGOS EN CURSO DE FIANZAS</t>
  </si>
  <si>
    <t>RESERVAS DE PREVISION Y CONTINGENCIAL DE FIANZAS</t>
  </si>
  <si>
    <t>RESERVAS POR SINIESTROS REPORTADOS</t>
  </si>
  <si>
    <t>DE SEGUROS DE INCENDIOS</t>
  </si>
  <si>
    <t>RESERVA POR SINIESTROS NO REPORTADOS</t>
  </si>
  <si>
    <t>PROVISION POR CONTINGENCIAS</t>
  </si>
  <si>
    <t>INGRESOS DIFERIDOS</t>
  </si>
  <si>
    <t>DEBITO FISCAL - IVA</t>
  </si>
  <si>
    <t>CAPITAL PAGADO</t>
  </si>
  <si>
    <t>DE RIESGOS EN CURSO DE INCENDIOS Y LINEAS ALIADAS</t>
  </si>
  <si>
    <t>DE RIESGOS EN CURSO DE AUTOMOTORES</t>
  </si>
  <si>
    <t>DE RIESGOS EN CURSO-OTROS SEGUROS GENERALES</t>
  </si>
  <si>
    <t>DE RIESGOS EN CURSO DE FIANZAS</t>
  </si>
  <si>
    <t>RECLAMOS EN TRAMITE</t>
  </si>
  <si>
    <t>COMISIONES Y PARTICIPACIONES DE SEGUROS DE AUTOMOTORES</t>
  </si>
  <si>
    <t>COMISIONES Y PARTICIPACIONES DE OTROS SEGUROS GENERALES</t>
  </si>
  <si>
    <t>COMISIONES Y PARTICIPACIONES DE FIANZAS</t>
  </si>
  <si>
    <t>OTROS</t>
  </si>
  <si>
    <t>OTROS GASTOS DE ADQUISICION Y CONSERVACION</t>
  </si>
  <si>
    <t>DE AUTOMOTORES</t>
  </si>
  <si>
    <t>POR COBRAR DIVERSAS</t>
  </si>
  <si>
    <t>DE DIRECTORES</t>
  </si>
  <si>
    <t>GASTOS EXTRAORDINARIOS</t>
  </si>
  <si>
    <t>POR PRESTAMOS</t>
  </si>
  <si>
    <t>RECUPERACION DE ACTIVOS</t>
  </si>
  <si>
    <t>CONTINGENTES Y COMPROMISOS</t>
  </si>
  <si>
    <t>DE INCENDIO Y LINEAS ALIADAS</t>
  </si>
  <si>
    <t>RESPONSABILIDADES POR FIANZAS EN VIGOR</t>
  </si>
  <si>
    <t>DE FIANZAS GARANTIAS</t>
  </si>
  <si>
    <t>RESPONSABILIDADES POR REAFIANZAMIENTO TOMADO</t>
  </si>
  <si>
    <t>POR SEGUROS DE INCENDIO Y LINEAS ALIADAS</t>
  </si>
  <si>
    <t>POR OTROS SEGUROS GENERALES</t>
  </si>
  <si>
    <t>CONTINGENTES Y COMPROMISOS POR CONTRA</t>
  </si>
  <si>
    <t>RIESGOS CATASTROFICOS, COASEGUROS Y DEDUCIBLES</t>
  </si>
  <si>
    <t>RIESGOS CATASTROFICOS DIRECTOS</t>
  </si>
  <si>
    <t>RIESGOS CATASTROFICOS CEDIDOS</t>
  </si>
  <si>
    <t>DEDUCIBLES</t>
  </si>
  <si>
    <t>DOCUMENTOS Y VALORES RECIBIDOS EN GARANTIA</t>
  </si>
  <si>
    <t>GARANTIAS DE TITULOS VALORES</t>
  </si>
  <si>
    <t>DOCUMENTOS EN CUSTODIA</t>
  </si>
  <si>
    <t>CUENTAS DE CONTROL DIVERSAS</t>
  </si>
  <si>
    <t>PRESTAMOS INCOBRABLES RETIRADOS DEL ACTIVO</t>
  </si>
  <si>
    <t>CUENTAS POR COBRAR RETIRADAS DEL ACTIVO</t>
  </si>
  <si>
    <t>DEUDORES INSOLVENTES POR FIANZAS PAGADAS</t>
  </si>
  <si>
    <t>PRODUCTOS IRRECUPERABLES LIQUIDADOS</t>
  </si>
  <si>
    <t>A MAS DE UN AÑO PLAZO</t>
  </si>
  <si>
    <t>CUENTA CORRIENTE POR SEGUROS Y FIANZAS</t>
  </si>
  <si>
    <t>ACTIVOS EXTRAORDINARIOS</t>
  </si>
  <si>
    <t>DE INCENDIOS Y LINEAS ALIADAS</t>
  </si>
  <si>
    <t>SALVAMENTOS Y RECUPERACIONES</t>
  </si>
  <si>
    <t>GARANTIAS PRENDARIAS</t>
  </si>
  <si>
    <t>GARANTIAS HIPOTECARIAS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</si>
  <si>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</si>
  <si>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</si>
  <si>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</si>
  <si>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</si>
  <si>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</si>
  <si>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</si>
  <si>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CUSCATLAN.</t>
  </si>
  <si>
    <t>BANCO CUSCATLAN</t>
  </si>
  <si>
    <t>BANCO AGRICOLA,S.A.</t>
  </si>
  <si>
    <t>BANCO DE AMERICA CENTRAL</t>
  </si>
  <si>
    <t>BANCO DAVIVIENDA</t>
  </si>
  <si>
    <t>BANCO DE FOMENTO AGROPECUARIO</t>
  </si>
  <si>
    <t>INSTRUMENTOS EMITIDOS O GARANTIZADOS POR ENTIDADES EXTRANJER</t>
  </si>
  <si>
    <t>Depósitos a plazo</t>
  </si>
  <si>
    <t>Pacific Bank, S.A.</t>
  </si>
  <si>
    <t>Fondo de Inversion Abierto de Crecimiento Plazo 180</t>
  </si>
  <si>
    <t>PRIMAS DE SEGUROS DE INCENDIOS  Y LINEAS ALIADAS</t>
  </si>
  <si>
    <t>INCENDIO Y LINEAS ALIADAS</t>
  </si>
  <si>
    <t>DE EQUIPOS DE TRANSPORTES</t>
  </si>
  <si>
    <t>Inmuebles recibidos en pago</t>
  </si>
  <si>
    <t>FIANZAS GARANTIA</t>
  </si>
  <si>
    <t>RESERVAS POR RIESGOS EN CURSO DE ACCIDENTES Y  ENFERMEDAD</t>
  </si>
  <si>
    <t>RESERVAS POR RIESGOS EN CURSO DE INCENDIO Y LINEAS</t>
  </si>
  <si>
    <t>OBLIGACIONES EN CUENTA CORRIENTE CON SOCIEDADES DE REASEGURO</t>
  </si>
  <si>
    <t>SEGUROS AZUL, S.A.</t>
  </si>
  <si>
    <t>OBLIGACIONES EN CUENTA CORRIENTE CON SOCIEDADES DE SEGUROS Y</t>
  </si>
  <si>
    <t>OCEAN INTERNATIONAL REINSURANCE CO LTD</t>
  </si>
  <si>
    <t>GASTOS POR LIQUIDACION DE SINIESTROS SEGUROS Y FIANZAS</t>
  </si>
  <si>
    <t>PRIMAS CEDIDAS POR REASEGUROS Y REAFIANZAMINETOS</t>
  </si>
  <si>
    <t>GASTO POR INCREMENTO DE RVAS TECNICAS Y CONTINGENCIAL DE FIA</t>
  </si>
  <si>
    <t>TODO RIESGO CONTRATISTA</t>
  </si>
  <si>
    <t>COMISIONES Y PARTICIPACIONES DE SEGUROS DE INCEDIOS Y LINEAS</t>
  </si>
  <si>
    <t>PROVISIONES PARA SINIESTROS A CARGO DE REASEGURADORES Y REAF</t>
  </si>
  <si>
    <t>GASTOS EXTRAORDINARIOS Y DE EJERCICIOS</t>
  </si>
  <si>
    <t>GASTOS DE EJERCICIOS ANTERIORES ANTERIORES</t>
  </si>
  <si>
    <t>Iniciales Automotores</t>
  </si>
  <si>
    <t>Iniciales Transporte maritimo</t>
  </si>
  <si>
    <t>Iniciales Fidelidad</t>
  </si>
  <si>
    <t>Iniciales Todo Riesgo Para Contratistas</t>
  </si>
  <si>
    <t>Iniciales Misceláneos</t>
  </si>
  <si>
    <t>INGRESO POR DECREMENTO DE RVAS TECNICAS Y CONTINGENCIAL DE F</t>
  </si>
  <si>
    <t>FIANZA</t>
  </si>
  <si>
    <t>REEMBOLSO DE GASTOS POR CESIONES DE SEGUROS Y FIANZAS</t>
  </si>
  <si>
    <t>RESPONSABILIDAD  POR POLIZAS DE SEGURO EN VIGOR</t>
  </si>
  <si>
    <t>OTROS SEGUROS GENERALES - MONEDA NACIONAL</t>
  </si>
  <si>
    <t>RESPONSABILIDADES  POR REASEGURO TOMADO</t>
  </si>
  <si>
    <t>RESPONSABILIDADES CEDIDAS A SOCIEDADES DE PRIMER</t>
  </si>
  <si>
    <t>RESPONSABILIDADES POR REAFIANZAMIENTO CEDIDO A</t>
  </si>
  <si>
    <t>RESPONSABILIDADES POR RETROCESIONES DE FIANZAS A</t>
  </si>
  <si>
    <t>COMPROMISOS POR FIANZAS EMITIDAS POR  CONTRA</t>
  </si>
  <si>
    <t>PRIMAS INCOBRABLES  SEGUROS</t>
  </si>
  <si>
    <t>PRIMAS DE VIDA COLECTIVO</t>
  </si>
  <si>
    <t>PRIMAS DE ACCIDENTES Y ENFERMEDADES</t>
  </si>
  <si>
    <t>PRIMAS DE INCENDIO</t>
  </si>
  <si>
    <t>PRIMAS DE AUTOMOTORES</t>
  </si>
  <si>
    <t>PRIMAS INCOBRABLES  FIANZAS</t>
  </si>
  <si>
    <t>UDP CONCRESCOL-EBEN-EZER FG-55215,FG-55214.</t>
  </si>
  <si>
    <t>SEGUROS ATLÁNTIDA, S.A.</t>
  </si>
  <si>
    <t>VALORES EXPRESADOS EN DÓLARES DE LOS ESTADOS UNIDOS DE AMÉRICA</t>
  </si>
  <si>
    <t>DEBE</t>
  </si>
  <si>
    <t>HABER</t>
  </si>
  <si>
    <t>SALDO</t>
  </si>
  <si>
    <t xml:space="preserve">                      Seguros Atlántida, S.A.</t>
  </si>
  <si>
    <t xml:space="preserve">                            Valores expresados en dólares de los Estados Unidos de América</t>
  </si>
  <si>
    <t>Diversos.</t>
  </si>
  <si>
    <t>BANCO CUSCATLAN DE EL SALVADOR</t>
  </si>
  <si>
    <t>SOCIEDAD DE AHORRO Y CREDITO OPTIMA, S.A.</t>
  </si>
  <si>
    <t>GUY CARPENTER &amp; COMPANY LTG</t>
  </si>
  <si>
    <t>VIDA</t>
  </si>
  <si>
    <t>MARITIMO CASCO</t>
  </si>
  <si>
    <t>RESPONSABILIDAD CIVIL</t>
  </si>
  <si>
    <t>DE SEGUROS DE ACCIDENTES Y ENFERMEDADES</t>
  </si>
  <si>
    <t>SALVAMENTOS Y RECUPERACIONES-PARTICIPACION DE OTRAS ENTIDADE</t>
  </si>
  <si>
    <t>RECUPERACIONES DE FIANZAS</t>
  </si>
  <si>
    <t>CALDEROS</t>
  </si>
  <si>
    <t>TRANSPORTE AEREO</t>
  </si>
  <si>
    <t>SEGURO DE BANCOS</t>
  </si>
  <si>
    <t>TODO RIESGO ÀRA CONTRATISTAS</t>
  </si>
  <si>
    <t>REASEGUROS CEDIDOS</t>
  </si>
  <si>
    <t>REASEGURO CEDIDO</t>
  </si>
  <si>
    <t>SINIESTROS Y GASTOS RECUPERADOS POR REASEGUROS Y REAFIANZAMI</t>
  </si>
  <si>
    <t>TODO RIESGO PARA CONTRATISTA</t>
  </si>
  <si>
    <t>LINEAS ALIADAS</t>
  </si>
  <si>
    <t>ACCIDENTES PERSONALES</t>
  </si>
  <si>
    <t>SAC OPTIMA, S.A.</t>
  </si>
  <si>
    <t>MAPFRE Seguros El Salvador, S.A.</t>
  </si>
  <si>
    <t>INCENDIO</t>
  </si>
  <si>
    <t>SEGUROS DIRECTOS</t>
  </si>
  <si>
    <t>TELECOMODA, S.A. DE C.V./INGENIO LA MAGDALENA</t>
  </si>
  <si>
    <t>FONAVIPO</t>
  </si>
  <si>
    <t>ECOINSA</t>
  </si>
  <si>
    <t>Zuleyma Flores</t>
  </si>
  <si>
    <t>ATIS RE CORP.</t>
  </si>
  <si>
    <t>Iniciales Rotura de Maquinaria</t>
  </si>
  <si>
    <t>VTATPMU</t>
  </si>
  <si>
    <t>APACHULCO, S.A. DE C.V.</t>
  </si>
  <si>
    <t>OFICINA PRINCIPAL</t>
  </si>
  <si>
    <t>OFICINA PRINCIPAL-MONEDA NACIONAL</t>
  </si>
  <si>
    <t>FONDOS FIJOS</t>
  </si>
  <si>
    <t>FONDOS FIJOS - MONEDA NACIONAL</t>
  </si>
  <si>
    <t>OTROS EFECTOS DE COBRO INMEDIATO</t>
  </si>
  <si>
    <t>OTROS EFECTOS DE COBRO INMEDIATO - MONEDA NACIONAL</t>
  </si>
  <si>
    <t>TARJETAS DE CREDITO</t>
  </si>
  <si>
    <t>PUNTOEXPRESS</t>
  </si>
  <si>
    <t>CUENTA CORRIENTE</t>
  </si>
  <si>
    <t>CUSCATLAN CTA.CTE. # 699600253-3 (734-51313-3)</t>
  </si>
  <si>
    <t>BANCO DE AMERICA CENTRAL. CTA.CTE,# 20002925-4</t>
  </si>
  <si>
    <t>CTA CTE (PE) NO. 200860518</t>
  </si>
  <si>
    <t>BANCO DE FOMENTO AGROPECUARIO-CTA.CTE.</t>
  </si>
  <si>
    <t>CUSCATLAN CTA CTE 0819-01357</t>
  </si>
  <si>
    <t>CUSCATLAN CTA CTE 00235242-03-01</t>
  </si>
  <si>
    <t>BANCO ATLANTIDA EL SALVADOR, S.A.</t>
  </si>
  <si>
    <t>BAES OPERAC. CTA. 3103013131108</t>
  </si>
  <si>
    <t>BAES PLLA CTA. 3103013131566</t>
  </si>
  <si>
    <t>BAES COLECT CTA 310301313704</t>
  </si>
  <si>
    <t>EMITIDOS POR EL ESTADO A TRAVES DE LA DIRECCION GENERAL DE</t>
  </si>
  <si>
    <t>EUROBONOS</t>
  </si>
  <si>
    <t>LETRAS DEL TESORO - LETES</t>
  </si>
  <si>
    <t>CERTIFICADOS DEL TESORO-CETES</t>
  </si>
  <si>
    <t>DEPOSITOS Y VALORES DE BANCOS DE PRIMER ORDEN</t>
  </si>
  <si>
    <t>DEPOSITOS Y VALORES DE BANCOS DE PRIMER ORDEN - MONEDA NACIO</t>
  </si>
  <si>
    <t>VALORES NEGOCIABLES</t>
  </si>
  <si>
    <t>OBLIGACIONES NEGOCIABLES EMITIDAS POR SOCIEDADES SALVADOREÑA</t>
  </si>
  <si>
    <t>OPTIMA, SERVICIOS FINANCIEROS, S.A</t>
  </si>
  <si>
    <t>SOCIEDAD DE AHORRO Y CREDITO CREDICOMER, S.A</t>
  </si>
  <si>
    <t>LA HIPOTECARIA, S.A</t>
  </si>
  <si>
    <t>INMOBILIARIA MESOAMERICANA, S.A. DE C.V.</t>
  </si>
  <si>
    <t>BANCO ATLLANTIDA, S.A.</t>
  </si>
  <si>
    <t>CERTIFICADOS DE PARTICIPACION EN FONDOS DE INVERSION SALVAD</t>
  </si>
  <si>
    <t>FONDOS DE INVERSIONES BANAGRICOLA, S.A.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</si>
  <si>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</si>
  <si>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</si>
  <si>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</si>
  <si>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</si>
  <si>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</si>
  <si>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</si>
  <si>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SERVICIOS GENERALES BURSATILES</t>
  </si>
  <si>
    <t>FONDO DE INVERSION ABIERTO</t>
  </si>
  <si>
    <t>FONDOS DE TITULARIZACION ATLANTIDA</t>
  </si>
  <si>
    <t>DEPOSITOS Y VALORES EMITIDOS O GARANTIZADOS POR BANCOS</t>
  </si>
  <si>
    <t>DEPOSITOS Y VALORES EMITIDOS O GARANTIZADOS POR BANCOS SALVA</t>
  </si>
  <si>
    <t>BANCO AGRICOLA</t>
  </si>
  <si>
    <t>DEPOSITOS A PLAZO</t>
  </si>
  <si>
    <t>BANDO DE AMERICA CENTRAL</t>
  </si>
  <si>
    <t>BANCO AZUL DE EL SALVADOR, S.A. (G&amp;T)</t>
  </si>
  <si>
    <t>SOCIEDAD DE AHORRO Y CREDITO APOYO INTEGRAL S.A.</t>
  </si>
  <si>
    <t>SOCIEDAD DE AHORRO Y CREDITO CREDICOMER, S.A.</t>
  </si>
  <si>
    <t>DEPÒSITOS A PLAZO</t>
  </si>
  <si>
    <t>SOCIEDAD DE AHORRO Y CREDITO MULTIMONEY, S.A.</t>
  </si>
  <si>
    <t>DEPOSITO A PLAZO</t>
  </si>
  <si>
    <t>BANCO INDUSTRIAL EL SALVADOR, S.A.</t>
  </si>
  <si>
    <t>BANCO ABANK</t>
  </si>
  <si>
    <t>PAPEL BURSATIL</t>
  </si>
  <si>
    <t>DEPOSITO A PLAZO - OPTIMA</t>
  </si>
  <si>
    <t>PACIFIC BANK, S.A.</t>
  </si>
  <si>
    <t>DIVERSOS INSTRUMENTOS FINANCIEROS</t>
  </si>
  <si>
    <t>DIVERSOS INSTRUMENTOS FINANCIEROS - MONEDA NACIONAL</t>
  </si>
  <si>
    <t>VALORES EMITIDOS POR EL ESTADO</t>
  </si>
  <si>
    <t>A PARTICULARES</t>
  </si>
  <si>
    <t>A PARTICULARES - MONEDA NACIONAL</t>
  </si>
  <si>
    <t>OTORGAMIENTOS ORIGINALES</t>
  </si>
  <si>
    <t>PERSONALES</t>
  </si>
  <si>
    <t>CARLOS ALBERTO ARRIAZA MERCADAL</t>
  </si>
  <si>
    <t>A EMPRESAS PRIVADAS</t>
  </si>
  <si>
    <t>A EMPRESAS PRIVADAS - MONEDA NACIONAL</t>
  </si>
  <si>
    <t>N.G. INGENIEROS, S.A. DE C.V.</t>
  </si>
  <si>
    <t xml:space="preserve">CARLOS ARRIAZA MERCADAL </t>
  </si>
  <si>
    <t>PROVISIONES POR PRESTAMOS ( CR )</t>
  </si>
  <si>
    <t>A EMPRESAS PRIVADAS  - MONEDA NACIONAL</t>
  </si>
  <si>
    <t>INCENDIOS</t>
  </si>
  <si>
    <t>INCENDIOS - MONEDA NACIONAL</t>
  </si>
  <si>
    <t>INCENDIO-SD</t>
  </si>
  <si>
    <t>AUTOMOTORES - MONEDA NACIONAL</t>
  </si>
  <si>
    <t>AUTOMOTORES-SD</t>
  </si>
  <si>
    <t>ROTURA DE CRISTALES</t>
  </si>
  <si>
    <t>ROTURA DE CRISTALES - MONEDA NACIONAL</t>
  </si>
  <si>
    <t>ROTURA DE CRISTALES-SD</t>
  </si>
  <si>
    <t>TRANSPORTE MARITIMO</t>
  </si>
  <si>
    <t>TRANSPORTE MARITIMO - MONEDA NACIONAL</t>
  </si>
  <si>
    <t>TRANSPORTE MARITIMO-SD</t>
  </si>
  <si>
    <t>TRANSPORTE AEREO - MONEDA NACIONAL</t>
  </si>
  <si>
    <t>TRANSPORTE AEREO-SD</t>
  </si>
  <si>
    <t>TRANSPORTE TERRESTRE</t>
  </si>
  <si>
    <t>TRANSPORTE TERRESTRE - MONEDA NACIONAL</t>
  </si>
  <si>
    <t>TRANSPORTE TERRESTRE-SD</t>
  </si>
  <si>
    <t>MARITIMOS CASCO</t>
  </si>
  <si>
    <t>MARITIMOS CASCO - MONEDA NACIONAL</t>
  </si>
  <si>
    <t>MARITIMOS CASCO-SD</t>
  </si>
  <si>
    <t>AVIACION</t>
  </si>
  <si>
    <t>AVIACION - MONEDA NACIONAL</t>
  </si>
  <si>
    <t>AVIACION-SD</t>
  </si>
  <si>
    <t>ROBO Y HURTO</t>
  </si>
  <si>
    <t>ROBO Y HURTO - MONEDA NACIONAL</t>
  </si>
  <si>
    <t>ROBO Y HURTO-SD</t>
  </si>
  <si>
    <t>FIDELIDAD - MONEDA NACIONAL</t>
  </si>
  <si>
    <t>FIDELIDAD-SD</t>
  </si>
  <si>
    <t>TODO RIESGO PARA CONTRATISTA - MONEDA NACIONAL</t>
  </si>
  <si>
    <t>TODO RIESGO PARA CONTRATISTA-SD</t>
  </si>
  <si>
    <t>TODO RIESGO EQUIPO PARA CONTRATISTAS</t>
  </si>
  <si>
    <t>TODO RIESGO EQUIPO PARA CONTRATISTAS - MONEDA NACIONAL</t>
  </si>
  <si>
    <t>TODO RIESGO EQUIPO PARA CONTRATISTAS-SD</t>
  </si>
  <si>
    <t>ROTURA DE MAQUINARIA</t>
  </si>
  <si>
    <t>ROTURA DE MAQUINARIA - MONEDA NACIONAL</t>
  </si>
  <si>
    <t>ROTURA DE MAQUINARIA-SD</t>
  </si>
  <si>
    <t>TODO RIESGO EQUIPO ELECTRONICO</t>
  </si>
  <si>
    <t>TODO RIESGO EQUIPO ELECTRONICO - MONEDA NACIONAL</t>
  </si>
  <si>
    <t>TODO RIESGO EQUIPO ELECTRONICO-SD</t>
  </si>
  <si>
    <t>CALDERAS</t>
  </si>
  <si>
    <t>CALDERAS - MONEDA NACIONAL</t>
  </si>
  <si>
    <t>CALDERAS-SD</t>
  </si>
  <si>
    <t>RESPONSABILIDAD CIVIL - MONEDA NACIONAL</t>
  </si>
  <si>
    <t>RESPONSABILIDAD CIVIL-SD</t>
  </si>
  <si>
    <t>DOMICILIARIO</t>
  </si>
  <si>
    <t>DOMICILIARIO - MONEDA NACIONAL</t>
  </si>
  <si>
    <t>DOMICILIARIO-SD</t>
  </si>
  <si>
    <t>MISCEL·NEOS</t>
  </si>
  <si>
    <t>MISCEL·NEOS - MONEDA NACIONAL</t>
  </si>
  <si>
    <t>MISCELANEOS-SD</t>
  </si>
  <si>
    <t>GARANTIA - MONEDA NACIONAL</t>
  </si>
  <si>
    <t>GARANTIA FIANZAS-SD</t>
  </si>
  <si>
    <t>INCENDIO Y LINEAS LIADAS</t>
  </si>
  <si>
    <t>INCENDIO Y LINEAS ALIADAS - MONEDA NACIONAL</t>
  </si>
  <si>
    <t>TODO RIESGO CONTRATISTAS</t>
  </si>
  <si>
    <t>SEGURO DE MAQUINARIA A LA INTEMPERIE</t>
  </si>
  <si>
    <t>DOMICILIARIOS</t>
  </si>
  <si>
    <t>FIANZAS - MONEDA NACIONAL</t>
  </si>
  <si>
    <t>CON REASEGURADAS</t>
  </si>
  <si>
    <t>CON REASEGURADAS - MONEDA NACIONAL</t>
  </si>
  <si>
    <t>ASEGURADORA AGRICOLA COMERCIAL</t>
  </si>
  <si>
    <t>ASEGURADORA SUIZA SALVADOREÑA</t>
  </si>
  <si>
    <t>SEGUROS E INVERSIONES SA</t>
  </si>
  <si>
    <t>CON REASEGURADORAS</t>
  </si>
  <si>
    <t>CON REASEGURADORAS - MONEDA NACIONAL</t>
  </si>
  <si>
    <t>HANNOVER RUCK SE (DAÑOS Y FIANZAS)</t>
  </si>
  <si>
    <t>INTERMEDIARIOS DE REASEGURO BRG, S.A.</t>
  </si>
  <si>
    <t>REASEGURADORA DELTA, S.A.</t>
  </si>
  <si>
    <t>SEGUROS E INVERSIONES, S.A.</t>
  </si>
  <si>
    <t>MOBILIARIO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</si>
  <si>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</si>
  <si>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</si>
  <si>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</si>
  <si>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</si>
  <si>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</si>
  <si>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 xml:space="preserve">EQUIPOS DE COMPUTACION </t>
  </si>
  <si>
    <t>AMORTIZACIÓN INTANGIBLES</t>
  </si>
  <si>
    <t>OTROS MOBILIARIO Y EQUIPO</t>
  </si>
  <si>
    <t>ALQUILERES PAGADOS POR ANTICIPADO</t>
  </si>
  <si>
    <t>PRIMAS DE REASEGUROS CEDIDOS PAGADAS POR ANTICIPADO</t>
  </si>
  <si>
    <t>EXCESO DE PERDIDA DE INCENDIO</t>
  </si>
  <si>
    <t>EXCESO DE PERDIDA DE TERREMOTO</t>
  </si>
  <si>
    <t>EXCESO DE PERDIDA DE DOMICILIARIO</t>
  </si>
  <si>
    <t>EXCESO DE PERDIDA DE FIANZA GARANTIA</t>
  </si>
  <si>
    <t>REAFIANZAMIENTO CEDIDO DE POLIZAS POLIANUALES</t>
  </si>
  <si>
    <t>EXCESO DE PERDIDA TODO RIESGO CONTRATISTA</t>
  </si>
  <si>
    <t>EXCESO DE PERDIDA</t>
  </si>
  <si>
    <t>SUSCRIPICION, CONTRIBUCIONES Y MEMBRESIAS</t>
  </si>
  <si>
    <t>IMPUESTOS DIFERIDOS</t>
  </si>
  <si>
    <t>COMISIONES SOBRE PRIMAS DE POLS POLIANUALES</t>
  </si>
  <si>
    <t>SEGUROS PEDIENTES DE AMORTIZAR</t>
  </si>
  <si>
    <t>RETENCION RENTA DEFINITIVA A REASEGURADORES</t>
  </si>
  <si>
    <t>HANNOVER RUCK SE (VIDA Y SALUD)</t>
  </si>
  <si>
    <t>INTERMEDIARIOS DE REASEGURO BRG, S.A</t>
  </si>
  <si>
    <t>SISTEMA INFORMATICO SISE 3G</t>
  </si>
  <si>
    <t>DEPOSITOS EN GARANTIA</t>
  </si>
  <si>
    <t>ANTICIPOS DE COMISIONES A INTERMEDIARIOS Y AGENTES</t>
  </si>
  <si>
    <t>ANTICIPO DE COMISIONES A CORREDORES</t>
  </si>
  <si>
    <t>ADELANTOS POR CUENTA DE ASEGURADOS</t>
  </si>
  <si>
    <t>DIVERSAS</t>
  </si>
  <si>
    <t>COASEGUROS Y DEDUCIBLES</t>
  </si>
  <si>
    <t>FOSEP</t>
  </si>
  <si>
    <t>HILANDERIAS DE EXPORTACION</t>
  </si>
  <si>
    <t>HOTELES Y DESARROLLOS SA</t>
  </si>
  <si>
    <t>SUPERINTENDENCIA DEL SISTEMA FINANCIERO</t>
  </si>
  <si>
    <t>ASUNTOS PENDIENTES</t>
  </si>
  <si>
    <t>CHEQUES DEVUELTOS</t>
  </si>
  <si>
    <t>SALVAMENTOS POR COBRAR</t>
  </si>
  <si>
    <t>DEUDORES VARIOS</t>
  </si>
  <si>
    <t>CORPORACION TS,S.A DE C.V</t>
  </si>
  <si>
    <t>FIANZAS Y AVALES PAGADOS</t>
  </si>
  <si>
    <t>LIQ. - ADJUDICACION- EMBARGOS-LEGAL CASOS SERVIINTEGRA</t>
  </si>
  <si>
    <t>PAGO A CUENTA</t>
  </si>
  <si>
    <t>PAGO A CUENTA - AÑO ACTUAL</t>
  </si>
  <si>
    <t xml:space="preserve">CREDITO TRIBUTARIO ISR – QUINCENA 25 </t>
  </si>
  <si>
    <t>IMPUESTO RETENIDO</t>
  </si>
  <si>
    <t>SERVICIOS GENERALES BURSATILES SA DE CV</t>
  </si>
  <si>
    <t>SOCIEDAD DE AHORRO Y CREDITO APOYO INTEGRAL SA</t>
  </si>
  <si>
    <t>CREDICOMER</t>
  </si>
  <si>
    <t>BANCO MULTIVALORES, S.A.</t>
  </si>
  <si>
    <t>BANCO AZUL, S.A.</t>
  </si>
  <si>
    <t>ATLANTIDA SECURITIES S.A. DE C.V.</t>
  </si>
  <si>
    <t>SOCIEDAD DE AHORRO Y CREDITO MULTIMONEY, .S.A. DE. C.V.</t>
  </si>
  <si>
    <t>BANCO ATLANTIDA</t>
  </si>
  <si>
    <t>MI BANCO</t>
  </si>
  <si>
    <t>BANCO DAVIVIENDA, S.A.</t>
  </si>
  <si>
    <t>IMPUESTO SOBRE LA RENTA POR  LIQUIDAR</t>
  </si>
  <si>
    <t>ANTICIPO A CUENTA - IVA CREDITO FISCAL</t>
  </si>
  <si>
    <t>ANTICIPO A CTA IVA 1% - FACTURA</t>
  </si>
  <si>
    <t>IVA CREDITO FISCAL - REMANENTE</t>
  </si>
  <si>
    <t>INMUEBLES RECIBIDOS EN PAGO</t>
  </si>
  <si>
    <t>DEPOSITOS PARA PRIMAS DE SEGUROS</t>
  </si>
  <si>
    <t>DEPOSITOS PARA PRIMAS DE FIANZAS</t>
  </si>
  <si>
    <t>OTROS DEPOSITOS</t>
  </si>
  <si>
    <t>CUENTA PUENTE DE CAJA INGRESOS</t>
  </si>
  <si>
    <t>CUENTA PUENTE IMPUTACION</t>
  </si>
  <si>
    <t>REASEGUROS TOMADOS</t>
  </si>
  <si>
    <t>TODO RIESGO PARA CONTRATISTAS</t>
  </si>
  <si>
    <t>LUCRO CESANTE POR INTERRUPCION DE NEGOCIOS</t>
  </si>
  <si>
    <t>FIANZAS DIRECTAS</t>
  </si>
  <si>
    <t>REAFIANZAMIENTO TOMADO</t>
  </si>
  <si>
    <t>CONTINGENCIAL DE TERREMOTOS</t>
  </si>
  <si>
    <t>SEGURO DIRECTO</t>
  </si>
  <si>
    <t>LA CENTRAL DE SEGUROS Y FIANZAS</t>
  </si>
  <si>
    <t>INTERMEDIARIOS DE REASEGURO BRG, S.A:</t>
  </si>
  <si>
    <t>LOCKTON SPECIALITIES LLC</t>
  </si>
  <si>
    <t>MREC INTERMEDIARIA DE REASEGURO, S.A.</t>
  </si>
  <si>
    <t>BMS LATIN AMERICA LLC</t>
  </si>
  <si>
    <t>PROVISIÓN AJUSTE PMD</t>
  </si>
  <si>
    <t>ASEGURADORA SUIZA SALVADOREÑA SA</t>
  </si>
  <si>
    <t>A INSTITUCIONES NO FINANCIERAS</t>
  </si>
  <si>
    <t>COMISIONES POR PAGAR A INTERMEDIARIOS</t>
  </si>
  <si>
    <t xml:space="preserve">INTERMEDIARIOS DE SEGUROS </t>
  </si>
  <si>
    <t>COMISIONES POR PAGAR A AGENTES INDEPENDIENTES</t>
  </si>
  <si>
    <t xml:space="preserve">AGENTES INDEPENDIENTES </t>
  </si>
  <si>
    <t>COMISIONES POR PAGAR A AGENTES DEPENDIENTES</t>
  </si>
  <si>
    <t>RETENCIONES</t>
  </si>
  <si>
    <t>A EMPLEADOS</t>
  </si>
  <si>
    <t>A TERCEROS</t>
  </si>
  <si>
    <t>A NO DOMICILIADOS</t>
  </si>
  <si>
    <t>A REASEGURADORAS</t>
  </si>
  <si>
    <t>MREC INTERMEDIARIA DE REASEGUROS, S.A.</t>
  </si>
  <si>
    <t>LOCKTON SPECIALIES LLC</t>
  </si>
  <si>
    <t>GUY CARPENTER &amp; COMPANY LTDA.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</si>
  <si>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</si>
  <si>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</si>
  <si>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</si>
  <si>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</si>
  <si>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</si>
  <si>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</si>
  <si>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CUOTAS ALIMENTICIAS</t>
  </si>
  <si>
    <t>OTRAS RETENCIONES</t>
  </si>
  <si>
    <t>IMPUESTOS MUNICIPALES</t>
  </si>
  <si>
    <t>FONDOS DE PENSIONES</t>
  </si>
  <si>
    <t>OTROS IMPUESTOS Y CONTRIBUCIONES</t>
  </si>
  <si>
    <t>PROVISION IVA Y PAGO A CUENTA</t>
  </si>
  <si>
    <t>IMPUESTO DE BOMBEROS</t>
  </si>
  <si>
    <t>VACACIONES POR PAGAR</t>
  </si>
  <si>
    <t>HONORARIOS POR PAGAR</t>
  </si>
  <si>
    <t>AUDITORIA EXTERNA</t>
  </si>
  <si>
    <t>AUDITORIA FISCAL</t>
  </si>
  <si>
    <t>AGUINALDOS Y BONIFICACIONES</t>
  </si>
  <si>
    <t>PROVEEDORES</t>
  </si>
  <si>
    <t>RAYONES DE EL SALVADOR SA</t>
  </si>
  <si>
    <t>DEDUCIBLES POR LIQUIDAR</t>
  </si>
  <si>
    <t>GASTOS POR LIQUIDAR</t>
  </si>
  <si>
    <t>COMISIONES POR PAGAR</t>
  </si>
  <si>
    <t>PROVISIONES DE PROVEEDORES</t>
  </si>
  <si>
    <t>PROVISIONES DEL MES</t>
  </si>
  <si>
    <t>IVA- DEBITO FISCAL CAUSADO</t>
  </si>
  <si>
    <t>PROYECTOS</t>
  </si>
  <si>
    <t>DEPOSITOS EN GARANTIA DE FIANZAS</t>
  </si>
  <si>
    <t>ABONOS PENDIENTES DE LIQUIDAR</t>
  </si>
  <si>
    <t>RETENCIONES DIVERSAS A EMPLEADOS</t>
  </si>
  <si>
    <t>RETENCIONES POR LENTES Y SEGUROS</t>
  </si>
  <si>
    <t>DESCUENTOS A EMPLEADOS</t>
  </si>
  <si>
    <t>CRISTINA REBECA GOMEZ DE GUERRA</t>
  </si>
  <si>
    <t>EMMA GUADALUPE RUANO DE MARTINEZ</t>
  </si>
  <si>
    <t>WILFRIDO HERNANDEZ ALVARADO</t>
  </si>
  <si>
    <t>YANCY ESMERALDA MENDOZA JOVEL</t>
  </si>
  <si>
    <t>MIGUEL ANGEL MOLINA</t>
  </si>
  <si>
    <t>MILTON OMAR ALVARADO</t>
  </si>
  <si>
    <t>DEPOSITOS PARA PRESTAMOS</t>
  </si>
  <si>
    <t>CHEQUES CON MAS DE 6 MESES SIN COBRO</t>
  </si>
  <si>
    <t>BCO ATLANTIDA EL SALVADOR,S.A 3131108 (CHEQUES SIN COBRO 6M)</t>
  </si>
  <si>
    <t>CARLOS ALBERTO AMAYA ROSA</t>
  </si>
  <si>
    <t>PROVISION PARA CONTINGENCIAS</t>
  </si>
  <si>
    <t>PRIMAS PERCIBIDAS NO DEVENGADAS POR SEGUROS</t>
  </si>
  <si>
    <t>PRIMAS PERCIBIDAS NO DEVENGADAS POR AFIANZAMIENTOS</t>
  </si>
  <si>
    <t>COMISIONES DIFERIDAS</t>
  </si>
  <si>
    <t>COMIS DIFERIDAS DE CESIONES DE PRIMAS DE POLS POLIANUALES</t>
  </si>
  <si>
    <t>CAPITAL SUSCRITO</t>
  </si>
  <si>
    <t>RESERVA LEGAL</t>
  </si>
  <si>
    <t>UTILIDADES</t>
  </si>
  <si>
    <t>EJERCICIOS ANTERIORES</t>
  </si>
  <si>
    <t>INCENDIOS - SD</t>
  </si>
  <si>
    <t>INCENDIOS-REASEGUROS TOMADOS</t>
  </si>
  <si>
    <t>AUTOMOTORES-SEGURO DIRECTO</t>
  </si>
  <si>
    <t>AUTOMOTORES-REASEGUROS TOMADOS</t>
  </si>
  <si>
    <t>FIANZAS GARANTIA-SD</t>
  </si>
  <si>
    <t>REAFIANZADORAS</t>
  </si>
  <si>
    <t>REAFIANZAMIENTO CEDIDO</t>
  </si>
  <si>
    <t>RETROCESION DE FIANZAS</t>
  </si>
  <si>
    <t>REASEGURO TOMADO</t>
  </si>
  <si>
    <t>DE SEGUROS DE INCENDIO Y LINEAS ALIADAS</t>
  </si>
  <si>
    <t>DE SEGURO DE AUTOMOTORES</t>
  </si>
  <si>
    <t>INICIALES</t>
  </si>
  <si>
    <t>RENOVACIONES</t>
  </si>
  <si>
    <t>COMPENSACIONES ADICIONALES SOBRE PRIMAS</t>
  </si>
  <si>
    <t>BONIFICACIONES</t>
  </si>
  <si>
    <t>GASTOS DE REPRESENTACION</t>
  </si>
  <si>
    <t>PUBLICIDAD</t>
  </si>
  <si>
    <t>GASTOS DE INSPECCION DE RIESGOS</t>
  </si>
  <si>
    <t>OTROS HONORARIOS</t>
  </si>
  <si>
    <t>HONORARIOS POR GASTOS DE AJUSTE</t>
  </si>
  <si>
    <t>CONVENCIONES DE AGENTES</t>
  </si>
  <si>
    <t>IVA CREDITO FISCAL NO DEDUCIBLE</t>
  </si>
  <si>
    <t>BONOS A AGENTES</t>
  </si>
  <si>
    <t>INCENDIOS INICIALES</t>
  </si>
  <si>
    <t>LINEAS ALIADAS INICIALES</t>
  </si>
  <si>
    <t>AUTOMOVIL INICIALES</t>
  </si>
  <si>
    <t>TODO RIESGO CONTRATISTA-INICIAL</t>
  </si>
  <si>
    <t>ROTURA DE MAQUINARIA INICIALES</t>
  </si>
  <si>
    <t>RESPONSABILIDAD CIVIL INICIALES</t>
  </si>
  <si>
    <t>MISCELANEOS INICIALES</t>
  </si>
  <si>
    <t>FIANZAS INICIALES</t>
  </si>
  <si>
    <t>GASTOS POR OBLIGACIONES CON INSTITUCIONES FINANCIERAS</t>
  </si>
  <si>
    <t>COMISIONES</t>
  </si>
  <si>
    <t>GASTOS POR OBLIGACIONES CON INSTITUCIONES NO FINANCIERAS</t>
  </si>
  <si>
    <t>INTERESES</t>
  </si>
  <si>
    <t>SUELDOS</t>
  </si>
  <si>
    <t>ADMINISTRACION</t>
  </si>
  <si>
    <t>AGUINALDOS</t>
  </si>
  <si>
    <t>ADMINSITRACION</t>
  </si>
  <si>
    <t>VACACIONES</t>
  </si>
  <si>
    <t>CAPACITACION AL PERSONAL</t>
  </si>
  <si>
    <t>INDEMNIZACIONES</t>
  </si>
  <si>
    <t>RECREACION DEL PERSONAL</t>
  </si>
  <si>
    <t>CUOTA PATRONALES DE PREVISION SOCIAL</t>
  </si>
  <si>
    <t>CUOTA PATRONAL  - I.S.S.S</t>
  </si>
  <si>
    <t>ADMINISTRADORA DE FONDOS DE PENSIONES</t>
  </si>
  <si>
    <t>DIETAS</t>
  </si>
  <si>
    <t>VIGILANCIA Y PROTECCION</t>
  </si>
  <si>
    <t>TRANSPORTE</t>
  </si>
  <si>
    <t>COMUNICACION</t>
  </si>
  <si>
    <t>SERVICIO TELEFONICO</t>
  </si>
  <si>
    <t>SERVICIO DE INTERNET</t>
  </si>
  <si>
    <t>INFORMATICA</t>
  </si>
  <si>
    <t>SOFTWARE</t>
  </si>
  <si>
    <t>HONORARIOS PROFESIONALES</t>
  </si>
  <si>
    <t>ADMINISTRATIVOS</t>
  </si>
  <si>
    <t>AUDITORIA FINANCIERA</t>
  </si>
  <si>
    <t>PUBLICIDAD VARIOS</t>
  </si>
  <si>
    <t>LIMPIEZA Y FUMIGACION</t>
  </si>
  <si>
    <t>MANTENIMIENTO DE OFICINA</t>
  </si>
  <si>
    <t>MANTENIMIENTO DE MUEBLES Y EQUIPO</t>
  </si>
  <si>
    <t>CONTRIBUCIONES</t>
  </si>
  <si>
    <t>SEGUROS AL PERSONAL</t>
  </si>
  <si>
    <t>IMPUESTO DE TRANSFERENCIA</t>
  </si>
  <si>
    <t>EQUIPO DE COMPUTACION</t>
  </si>
  <si>
    <t>AMORTIZACION INTANGIBLES</t>
  </si>
  <si>
    <t>ALQUILER DE BIENES</t>
  </si>
  <si>
    <t>PAPELERIA Y UTILES</t>
  </si>
  <si>
    <t>MATERIALES Y UTILES DE LIMPIEZA</t>
  </si>
  <si>
    <t>COMBUSTIBLES Y LUBRICANTES</t>
  </si>
  <si>
    <t>OTROS GASTOS DIVERSOS</t>
  </si>
  <si>
    <t>OTROS GASTOS EXTRAORDINARIOS</t>
  </si>
  <si>
    <t>FANTANTE DE CAJA Y VALORES</t>
  </si>
  <si>
    <t>GASTOS NO DEDUCIBLES</t>
  </si>
  <si>
    <t>OTROS GASTOS DE EJERCICIOS ANTERIORES</t>
  </si>
  <si>
    <t>REAFIANZAMIENTOS TOMADOS</t>
  </si>
  <si>
    <t>INICIALES INCENDIOS</t>
  </si>
  <si>
    <t>INICIALES LINEAS ALIADAS</t>
  </si>
  <si>
    <t>Iniciales Rotura de Cristales</t>
  </si>
  <si>
    <t>Iniciales Transporte Aereo</t>
  </si>
  <si>
    <t>INICIALES TRANSPORTE TERRESTRE</t>
  </si>
  <si>
    <t>MARITIMOS CASCOS-INICIALES</t>
  </si>
  <si>
    <t>INICIALES ROBO Y HURTO</t>
  </si>
  <si>
    <t>INICIALES TODO RIESGO EQUIPO PARA CONTRATISTAS</t>
  </si>
  <si>
    <t>Iniciales Responsabilidad Civil</t>
  </si>
  <si>
    <t>INICIALES DOMICILIARIO</t>
  </si>
  <si>
    <t>Inicial Fidelidad</t>
  </si>
  <si>
    <t>SINIESTROS RECUPERADOS</t>
  </si>
  <si>
    <t>INGRESOS POR DEPOSITOS EN BANCOS</t>
  </si>
  <si>
    <t>CUENTAS DEAHORRO</t>
  </si>
  <si>
    <t>DEPOSITOS A PLAZOS</t>
  </si>
  <si>
    <t>INGRESOS POR VALORES EMITIDOS POR EL GOBIERNO CENTRAL</t>
  </si>
  <si>
    <t>INTERESES - MONEDA NACIONAL</t>
  </si>
  <si>
    <t>INGRESOS POR VALORES EMITIDOS POR INSTITUCIONES FINANCIERAS</t>
  </si>
  <si>
    <t>INGRESOS POR VALORES EMITIDOS POR GOBIERNOS Y ENTIDADES EXTR</t>
  </si>
  <si>
    <t>INGRESOS POR PARTICIPACIONES EN SOCIEDADES Y FONDOS DE INVER</t>
  </si>
  <si>
    <t>INGRESOS POR PARTICIPACION EN SOCIEDADES</t>
  </si>
  <si>
    <t>DIVIDENDOS - MONEDA NACIONAL</t>
  </si>
  <si>
    <t>INGRESOS POR PRESTAMOS VIGENTES</t>
  </si>
  <si>
    <t>COMISIONES Y OTROS</t>
  </si>
  <si>
    <t>SOBRANTES DE CAJA Y VALORES</t>
  </si>
  <si>
    <t>INGRESOS POR RECUPERACION DE GASTOS</t>
  </si>
  <si>
    <t>RECUPERACION GASTOS DE EMISION</t>
  </si>
  <si>
    <t>OTROS INGRESOS DE EJERCICIOS ANTERIORES</t>
  </si>
  <si>
    <t>MARITIMOS CASCOS</t>
  </si>
  <si>
    <t>SEGUROS DE BANCOS</t>
  </si>
  <si>
    <t>TODO RIESGO EQUIPO PARA CONTRATISTA</t>
  </si>
  <si>
    <t>FIANZAS GARANTIAS</t>
  </si>
  <si>
    <t>RESP CEDIDA A SOC DE PRIMER ORDEN DEL EXTERIOR CON TERREMOTO</t>
  </si>
  <si>
    <t>CONTRATO DE EXCESO DE PERDIDA</t>
  </si>
  <si>
    <t>RVA PARA RECLAMOS EN TRAMITE A CARGO DE REASEGURADORES</t>
  </si>
  <si>
    <t>CONTRAGARANTIAS EN EFECTIVO DE FIANZAS OTORGADAS</t>
  </si>
  <si>
    <t>CEDEVAL</t>
  </si>
  <si>
    <t>PRESTAMOS INCOBRABLES RETIRADOS DEL ACTIVO AÑO 2013</t>
  </si>
  <si>
    <t>PRESTAMOS INCOBRABLES RETIRADOS DEL ACTIVO AÑO 2020</t>
  </si>
  <si>
    <t>TERMINACION POR FIADOR CORTE SUPREMA DE JUSTICIA</t>
  </si>
  <si>
    <t>LIQUIDACION PROYECTO INPRO-CSJ</t>
  </si>
  <si>
    <t>TERMINACION POR FIADOR MOP-ALCONSA</t>
  </si>
  <si>
    <t>TOTAL CONTRATO PROYECTO SAN MARTIN-FG-47032 Y FG-47033</t>
  </si>
  <si>
    <t>TOTAL CONTRATO PROYECTO AYUTUXTEPEQUE FG-47041 Y FG-47042</t>
  </si>
  <si>
    <t>CASTANEDA INGENIEROS, S.A. DE C.V. FG-58619</t>
  </si>
  <si>
    <t>CASTANEDA INGENIEROS, S.A DE C.V. FG-58543</t>
  </si>
  <si>
    <t>NEGOCIOS.COM S.A DE C.V. FG-57247</t>
  </si>
  <si>
    <t>EQUIPMENT PARST, S.A. DE C.V.</t>
  </si>
  <si>
    <t>VONAMER, S.A. DE C.V. FG-64138</t>
  </si>
  <si>
    <t>E.S. CONSRUCTORES, S.A. DE C.V. FG-18586, FG-18587</t>
  </si>
  <si>
    <t>TRACTOMARQUEZ, S.A. DE C.V.</t>
  </si>
  <si>
    <t>Cuenta</t>
  </si>
  <si>
    <t>NombreCuenta</t>
  </si>
  <si>
    <t>SALDO_ANTERIOR</t>
  </si>
  <si>
    <t>NO USAR CUSCATLAN-CUENTA CORRIENTE # 0819-01357</t>
  </si>
  <si>
    <t>BANCO AGRICOLA-CTE 01-35-001184-1</t>
  </si>
  <si>
    <t>BAES GTIAS CTA. 3103013130978 CONTRAG</t>
  </si>
  <si>
    <t>INVERSIONES TRANSFERIDAS</t>
  </si>
  <si>
    <t xml:space="preserve"> VALORES - MONEDA NACIONAL</t>
  </si>
  <si>
    <t>REPORTOS</t>
  </si>
  <si>
    <t xml:space="preserve">ANTICIPO A PROVEEDORES DIVERSOS </t>
  </si>
  <si>
    <t xml:space="preserve">REMANENTE DE IMPUESTO S/RENTA </t>
  </si>
  <si>
    <t>AON RE MEXICO</t>
  </si>
  <si>
    <t>SEGUROS FEDECREDITO, S.A.</t>
  </si>
  <si>
    <t>ASEGURADORA AGRICOLA COMERCIAL SA</t>
  </si>
  <si>
    <t>RETENCIONES IVA1%</t>
  </si>
  <si>
    <t>REASEGUROS TOMADOS LINEAS ALIADAS</t>
  </si>
  <si>
    <t>RESERVA DE PRIMAS VENCIDAS</t>
  </si>
  <si>
    <t>CONVIVIOS CON PERSONAL</t>
  </si>
  <si>
    <t>HARDWARE</t>
  </si>
  <si>
    <t>PUBLICIDAD PERIODICOS</t>
  </si>
  <si>
    <t>SUSCRIPCIONES</t>
  </si>
  <si>
    <t>CUOTAS POR FISCALIZACION A LA SUPERINTENDENCIA</t>
  </si>
  <si>
    <t>IMPUESTO AD-VALOREM-LEY DEL CUERPO DE BOMBEROS DE EL SALVADO</t>
  </si>
  <si>
    <t>SUPERVISION DE PROYECTOS</t>
  </si>
  <si>
    <t>SANEAMIENTO DE OTROS ACTIVOS</t>
  </si>
  <si>
    <t>GASTOS PENDIENTES DE LIQUIDAR</t>
  </si>
  <si>
    <t>RENDIMIENTOS SOBRE REPORTOS EN TITULOS GRAVADOS</t>
  </si>
  <si>
    <t>COMISIONES DE SERVICIOS DE ESTUDIOS</t>
  </si>
  <si>
    <t>DISMINUCION DE PROVISIONES</t>
  </si>
  <si>
    <t>PROVISIONES VARIAS</t>
  </si>
  <si>
    <t>SANEAMIENTO DE PRIMAS POR COBRAR</t>
  </si>
  <si>
    <t>BALANCE DE COMPROBACIÓN CORRESPONDIENTE AL MES DE MARZO 2026</t>
  </si>
  <si>
    <t>CHEQUES LOCALES</t>
  </si>
  <si>
    <t>CHEQUES LOCALES - MONEDA NACIONAL</t>
  </si>
  <si>
    <t>INTANGIBLES</t>
  </si>
  <si>
    <t>DE MOBILIARIO DE OFICINA</t>
  </si>
  <si>
    <t>DE EQUIPOS DE COMPUTACIÓN</t>
  </si>
  <si>
    <t>DE OTROS MOBILIARIOS Y EQUIPOS</t>
  </si>
  <si>
    <t>DE AMORTIZACIÓN DE INTANGIBLES</t>
  </si>
  <si>
    <t>ECOINSA-DACION EN PAGO</t>
  </si>
  <si>
    <t xml:space="preserve">CREDITO FISCAL - IVA COMPRAS </t>
  </si>
  <si>
    <t>RETROCESION DE SEGUROS</t>
  </si>
  <si>
    <t>Exceso de perdida</t>
  </si>
  <si>
    <t>DE PREVISION Y CONTINGENCIAL DE FIANZAS</t>
  </si>
  <si>
    <t>DE PREVISION PARA RIESGO CONTINGENCIAL DE TERREMOTO</t>
  </si>
  <si>
    <t>INICIALES AVIACION</t>
  </si>
  <si>
    <t>NAVEGACION MARITIMA - SD</t>
  </si>
  <si>
    <t>NAVEGACION AREA - SD</t>
  </si>
  <si>
    <t>ROBO Y HURTO - SD</t>
  </si>
  <si>
    <t>FIDELIDAD - SD</t>
  </si>
  <si>
    <t>FIDELIDAD - RT</t>
  </si>
  <si>
    <t>INCENDIO Y LINEAS ALIADAS - SD</t>
  </si>
  <si>
    <t>INCENDIO Y LINEAS ALIADAS - RT</t>
  </si>
  <si>
    <t>OTROS INGRESOS EXTRAORDINARIOS</t>
  </si>
  <si>
    <t>De mobiliario y equipo</t>
  </si>
  <si>
    <t>BANCO ABANK,S.A.</t>
  </si>
  <si>
    <t>INCENDIO-RT</t>
  </si>
  <si>
    <t>AUTOMOTORES-RT</t>
  </si>
  <si>
    <t>TODO RIESGO EQUIPO DE CONTRATISTA</t>
  </si>
  <si>
    <t>TODO RIESGO EQUIPO DE CONTRATISTA-SD</t>
  </si>
  <si>
    <t>FIANZAS FIDELIDAD</t>
  </si>
  <si>
    <t>FIANZAS FIDELIDAD-SD</t>
  </si>
  <si>
    <t xml:space="preserve">PRIMAS PERCIBIDAS NO DEVENGADAS </t>
  </si>
  <si>
    <t>PRIMAS PERCIBIDAS NO DEVENGADAS</t>
  </si>
  <si>
    <t>TODO RIESGOS EQUIPO PARA CONTRATISTAS</t>
  </si>
  <si>
    <t>TODO RIESGOS EQUIPO PARA CONTRATISTAS-SD</t>
  </si>
  <si>
    <t>GARANTIA-SD</t>
  </si>
  <si>
    <t>IN-INCENDIOS-SD</t>
  </si>
  <si>
    <t>REN-INCENDIOS-SD</t>
  </si>
  <si>
    <t>IN-AUTOMOTORES-SD</t>
  </si>
  <si>
    <t>REN-AUTOMOTORES-SD</t>
  </si>
  <si>
    <t>IN-ROTURA DE CRSTALES-SD</t>
  </si>
  <si>
    <t>REN-ROTURA DE CRSTALES-SD</t>
  </si>
  <si>
    <t>IN-TRANSPORTE MARITIMO-SD</t>
  </si>
  <si>
    <t>REN-TRANSPORTE MARITIMO-SD</t>
  </si>
  <si>
    <t>IN-TRANSPORTE AEREO-SD</t>
  </si>
  <si>
    <t>REN-TRANSPORTE AEREO-SD</t>
  </si>
  <si>
    <t>IN-TRANSPORTE TERRESTRE-SD</t>
  </si>
  <si>
    <t>REN-TRANSPORTE TERRESTRE-SD</t>
  </si>
  <si>
    <t>REN-MARITIMOS CASCO-SD</t>
  </si>
  <si>
    <t>IN-ROBO Y HURTO-SD</t>
  </si>
  <si>
    <t>REN-ROBO Y HURTO-SD</t>
  </si>
  <si>
    <t>REN-FIDELIDAD-SD</t>
  </si>
  <si>
    <t>IN-TODO RIESGO PARA CONTRATISTA-SD</t>
  </si>
  <si>
    <t>COMPENSACIONES ADICIONALES SOBRE PRIMAS DE SEGUROS</t>
  </si>
  <si>
    <t>IN-TODO RIESGO EQUIPO PARA CONTRATISTA-SD</t>
  </si>
  <si>
    <t>REN-TODO RIESGO EQUIPO PARA CONTRATISTA-SD</t>
  </si>
  <si>
    <t>IN-ROTURA DE MAQUINARIA-SD</t>
  </si>
  <si>
    <t>REN-ROTURA DE MAQUINARIA-SD</t>
  </si>
  <si>
    <t>IN-TODO RIESGO EQUIPO ELECTRONICO-SD</t>
  </si>
  <si>
    <t>REN-TODO RIESGO EQUIPO ELECTRONICO-SD</t>
  </si>
  <si>
    <t>IN-REPONSABILIDAD CIVIL-SD</t>
  </si>
  <si>
    <t>REN-REPONSABILIDAD CIVIL-SD</t>
  </si>
  <si>
    <t>IN-DOMICILIARIO-SD</t>
  </si>
  <si>
    <t>REN-DOMICILIARIO-SD</t>
  </si>
  <si>
    <t>REN-MISCELANEOS-SD</t>
  </si>
  <si>
    <t>IN-F GARANTIAS-SD</t>
  </si>
  <si>
    <t>GASTOS DE VIAJE</t>
  </si>
  <si>
    <t>INCENDIOS-RT</t>
  </si>
  <si>
    <t>LINEAS ALIADAS-RT</t>
  </si>
  <si>
    <t>IN-TODO RIESGO EQUIPO PARA CONTRATISTAS-SD</t>
  </si>
  <si>
    <t>IN- F GARANTIA-SD</t>
  </si>
  <si>
    <t>IN-INCENDIOS</t>
  </si>
  <si>
    <t>REN-INCENDIOS</t>
  </si>
  <si>
    <t>IN-LINEAS ALIADAS</t>
  </si>
  <si>
    <t>IN-AUTOMOVIL</t>
  </si>
  <si>
    <t>REN-AUTOMOVIL</t>
  </si>
  <si>
    <t>IN-TRANSPORTE MARITIMO</t>
  </si>
  <si>
    <t>IN-TRANSPORTE TERRESTRE</t>
  </si>
  <si>
    <t>IN-ROBO Y HURTO</t>
  </si>
  <si>
    <t>IN-FIDELIDAD</t>
  </si>
  <si>
    <t>IN-TODO RIESGO CONTRATISTA</t>
  </si>
  <si>
    <t>IN-TODO RIESGO EQUIPO PARA CONTRATISTAS</t>
  </si>
  <si>
    <t>IN-ROTURA DE MAQUINARIA</t>
  </si>
  <si>
    <t>IN-RESPONSABILIDAD CIVIL</t>
  </si>
  <si>
    <t>IN-DOMICILIARIO</t>
  </si>
  <si>
    <t>IN-MISCELANEOS</t>
  </si>
  <si>
    <t>IN-FIANZAS</t>
  </si>
  <si>
    <t>IN- INCENDIOS-SD</t>
  </si>
  <si>
    <t>REN- INCENDIOS-SD</t>
  </si>
  <si>
    <t>IN- AUTOMOTORES-SD</t>
  </si>
  <si>
    <t>REN- AUTOMOTORES-SD</t>
  </si>
  <si>
    <t>TRANSPORTE MARITIMO-RT</t>
  </si>
  <si>
    <t>IN-MARITIMOS CASCO-SD</t>
  </si>
  <si>
    <t>IN-AVIACION-SD</t>
  </si>
  <si>
    <t>IN-FIDELIDAD-SD</t>
  </si>
  <si>
    <t xml:space="preserve">RENOVACIONES </t>
  </si>
  <si>
    <t>REN-TODO RIESGO PARA CONTRATISTA-SD</t>
  </si>
  <si>
    <t>REN-TODO RIESGO EQUIO PARA CONTRATISTA-SD</t>
  </si>
  <si>
    <t>IN-RESPONSABILIDAD CIVIL-SD</t>
  </si>
  <si>
    <t>REN-RESPONSABILIDAD CIVIL-SD</t>
  </si>
  <si>
    <t>IN-MISCELANEOS-SD</t>
  </si>
  <si>
    <t>IN-F FIDELIDAD-SD</t>
  </si>
  <si>
    <t>REN-F FIDELIDAD-SD</t>
  </si>
  <si>
    <t>F FIDELIDAD-RT</t>
  </si>
  <si>
    <t>IN-AUTOMOTORES</t>
  </si>
  <si>
    <t>REN-AUTOMOTORES</t>
  </si>
  <si>
    <t>IN-ROTURA DE CRISTALES</t>
  </si>
  <si>
    <t>REN-ROTURA DE CRISTALES</t>
  </si>
  <si>
    <t>REN-TRANSPORTE MARITIMO</t>
  </si>
  <si>
    <t>IN-TRANSPORTE AEREO</t>
  </si>
  <si>
    <t>REN-TRANSPORTE AEREO</t>
  </si>
  <si>
    <t>REN-TRANSPORTE TERRESTRE</t>
  </si>
  <si>
    <t>IN-MARITIMOS CASCOS</t>
  </si>
  <si>
    <t>REN-MARITIMOS CASCOS</t>
  </si>
  <si>
    <t>IN-AVIACION</t>
  </si>
  <si>
    <t>REN-ROBO Y HURTO</t>
  </si>
  <si>
    <t>REN-FIDELIDAD</t>
  </si>
  <si>
    <t>IN-TODO RIESGO PARA CONTRATISTAS</t>
  </si>
  <si>
    <t>REN-TODO RIESGO PARA CONTRATISTAS</t>
  </si>
  <si>
    <t>REN-TODO RIESGO EQUIPO PARA CONTRATISTAS</t>
  </si>
  <si>
    <t>REN-ROTURA DE MAQUINARIA</t>
  </si>
  <si>
    <t>IN-TODO RIESGO EQUIPO ELECTRONICO</t>
  </si>
  <si>
    <t>REN-TODO RIESGO EQUIPO ELECTRONICO</t>
  </si>
  <si>
    <t>REN-RESPONSABILIDAD CIVIL</t>
  </si>
  <si>
    <t>REN-DOMICILIARIO</t>
  </si>
  <si>
    <t>REN-MISCELANEOS</t>
  </si>
  <si>
    <t>IN-GARANTIAS</t>
  </si>
  <si>
    <t>INCENDIO Y LINEAS ALIADAS-SD</t>
  </si>
  <si>
    <t>INCENDIO Y LINEAS ALIADAS-RT</t>
  </si>
  <si>
    <t>INCENDIO Y LINEAS ALIADAS - RT (NO USAR)</t>
  </si>
  <si>
    <t>Balance General al 31 de mayo 2026</t>
  </si>
  <si>
    <t xml:space="preserve">                            Estado de Resultados del 1 de enero al 31 de mayo 2026</t>
  </si>
  <si>
    <t>BALANCE DE COMPROBACIÓN CORRESPONDIENTE AL MES DE MAYO 2026</t>
  </si>
  <si>
    <t xml:space="preserve">AGUINALDOS </t>
  </si>
  <si>
    <t xml:space="preserve">BONIFICACIONES </t>
  </si>
  <si>
    <t>IN-LINEAS ALIADAS-SD</t>
  </si>
  <si>
    <t>REN-AVIACION-SD</t>
  </si>
  <si>
    <t>AVIACION-RT</t>
  </si>
  <si>
    <t>REN-F GARANTIAS-SD</t>
  </si>
  <si>
    <t>GARANTIAS-RT</t>
  </si>
  <si>
    <t>BONOS A AGENTES SEGUROS DE INCENDIOS Y LINEAS ALIADAS</t>
  </si>
  <si>
    <t>BONOS A AGENTES INCENDIO-SD</t>
  </si>
  <si>
    <t>BONOS A AGENTES SEGUROS DE AUTOMOTORES</t>
  </si>
  <si>
    <t>BONOS A AGENTES AUTOMOTORES-SD</t>
  </si>
  <si>
    <t>BONOS A AGENTES DE OTROS SEGUROS GENERALES</t>
  </si>
  <si>
    <t>BONOS A AGENTES TODO RIESGO PARA CONTRATISTA-SD</t>
  </si>
  <si>
    <t>BONOS A AGENTES PRIMAS DE FIANZAS</t>
  </si>
  <si>
    <t>BONOS A AGENTES GARANTIA FIANZAS-SD</t>
  </si>
  <si>
    <t>SERVICIOS PROFESIONALES</t>
  </si>
  <si>
    <t>REN-AVIACION</t>
  </si>
  <si>
    <t>Marcelo Olano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</si>
</sst>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03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43" fontId="5" fillId="0" borderId="2" xfId="0" applyNumberFormat="1" applyFont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4" fontId="31" fillId="0" borderId="0" xfId="0" applyNumberFormat="1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" fillId="0" borderId="0" xfId="0" applyNumberFormat="1" applyFont="1"/>
    <xf numFmtId="44" fontId="2" fillId="0" borderId="0" xfId="0" applyNumberFormat="1" applyFont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left"/>
    </xf>
    <xf numFmtId="0" fontId="6" fillId="2" borderId="0" xfId="0" applyFont="1" applyFill="1"/>
    <xf numFmtId="43" fontId="12" fillId="2" borderId="0" xfId="10" applyFont="1" applyFill="1"/>
    <xf numFmtId="0" fontId="13" fillId="2" borderId="0" xfId="0" applyFont="1" applyFill="1" applyAlignment="1">
      <alignment horizontal="left"/>
    </xf>
    <xf numFmtId="0" fontId="5" fillId="2" borderId="0" xfId="0" applyFont="1" applyFill="1"/>
    <xf numFmtId="43" fontId="6" fillId="2" borderId="3" xfId="10" applyFont="1" applyFill="1" applyBorder="1"/>
    <xf numFmtId="43" fontId="5" fillId="2" borderId="0" xfId="10" applyFont="1" applyFill="1"/>
    <xf numFmtId="49" fontId="6" fillId="2" borderId="0" xfId="0" applyNumberFormat="1" applyFont="1" applyFill="1"/>
    <xf numFmtId="4" fontId="5" fillId="2" borderId="0" xfId="0" applyNumberFormat="1" applyFont="1" applyFill="1"/>
    <xf numFmtId="0" fontId="13" fillId="2" borderId="0" xfId="0" applyFont="1" applyFill="1"/>
    <xf numFmtId="43" fontId="6" fillId="2" borderId="3" xfId="0" applyNumberFormat="1" applyFont="1" applyFill="1" applyBorder="1"/>
    <xf numFmtId="0" fontId="14" fillId="2" borderId="0" xfId="0" applyFont="1" applyFill="1" applyAlignment="1">
      <alignment horizontal="left" indent="1"/>
    </xf>
    <xf numFmtId="43" fontId="12" fillId="2" borderId="0" xfId="10" applyFont="1" applyFill="1" applyBorder="1"/>
    <xf numFmtId="49" fontId="5" fillId="2" borderId="0" xfId="0" applyNumberFormat="1" applyFont="1" applyFill="1"/>
    <xf numFmtId="43" fontId="6" fillId="2" borderId="0" xfId="10" applyFont="1" applyFill="1"/>
    <xf numFmtId="3" fontId="5" fillId="2" borderId="0" xfId="0" applyNumberFormat="1" applyFont="1" applyFill="1"/>
    <xf numFmtId="164" fontId="5" fillId="2" borderId="0" xfId="1" applyFont="1" applyFill="1"/>
    <xf numFmtId="170" fontId="5" fillId="2" borderId="0" xfId="0" applyNumberFormat="1" applyFont="1" applyFill="1"/>
    <xf numFmtId="0" fontId="5" fillId="2" borderId="0" xfId="7" applyFont="1" applyFill="1" applyAlignment="1">
      <alignment horizontal="left"/>
    </xf>
    <xf numFmtId="170" fontId="5" fillId="2" borderId="0" xfId="7" applyNumberFormat="1" applyFont="1" applyFill="1"/>
    <xf numFmtId="0" fontId="5" fillId="2" borderId="0" xfId="7" applyFont="1" applyFill="1"/>
    <xf numFmtId="43" fontId="5" fillId="2" borderId="3" xfId="10" applyFont="1" applyFill="1" applyBorder="1"/>
    <xf numFmtId="43" fontId="6" fillId="2" borderId="0" xfId="10" applyFont="1" applyFill="1" applyBorder="1"/>
    <xf numFmtId="43" fontId="5" fillId="2" borderId="2" xfId="0" applyNumberFormat="1" applyFont="1" applyFill="1" applyBorder="1"/>
    <xf numFmtId="43" fontId="5" fillId="2" borderId="0" xfId="0" applyNumberFormat="1" applyFont="1" applyFill="1"/>
    <xf numFmtId="0" fontId="6" fillId="2" borderId="0" xfId="17" applyNumberFormat="1" applyFont="1" applyFill="1" applyBorder="1"/>
    <xf numFmtId="43" fontId="6" fillId="2" borderId="1" xfId="10" applyFont="1" applyFill="1" applyBorder="1"/>
    <xf numFmtId="0" fontId="13" fillId="2" borderId="0" xfId="7" applyFont="1" applyFill="1" applyAlignment="1">
      <alignment horizontal="left"/>
    </xf>
    <xf numFmtId="43" fontId="5" fillId="2" borderId="0" xfId="7" applyNumberFormat="1" applyFont="1" applyFill="1"/>
    <xf numFmtId="44" fontId="5" fillId="2" borderId="0" xfId="26" applyFont="1" applyFill="1"/>
    <xf numFmtId="43" fontId="5" fillId="2" borderId="0" xfId="7" applyNumberFormat="1" applyFont="1" applyFill="1" applyAlignment="1">
      <alignment horizontal="left"/>
    </xf>
    <xf numFmtId="164" fontId="5" fillId="2" borderId="0" xfId="1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4" fontId="2" fillId="3" borderId="0" xfId="1" applyFont="1" applyFill="1"/>
    <xf numFmtId="0" fontId="2" fillId="3" borderId="0" xfId="0" applyFont="1" applyFill="1"/>
    <xf numFmtId="4" fontId="2" fillId="3" borderId="0" xfId="0" applyNumberFormat="1" applyFont="1" applyFill="1"/>
    <xf numFmtId="167" fontId="2" fillId="3" borderId="0" xfId="0" applyNumberFormat="1" applyFont="1" applyFill="1"/>
    <xf numFmtId="44" fontId="10" fillId="0" borderId="0" xfId="2" applyFont="1" applyAlignment="1">
      <alignment vertical="center"/>
    </xf>
    <xf numFmtId="44" fontId="4" fillId="0" borderId="0" xfId="2" applyFont="1" applyAlignment="1">
      <alignment vertical="center"/>
    </xf>
    <xf numFmtId="44" fontId="4" fillId="0" borderId="1" xfId="2" applyFont="1" applyBorder="1" applyAlignment="1">
      <alignment vertical="center"/>
    </xf>
    <xf numFmtId="44" fontId="30" fillId="0" borderId="0" xfId="2" applyFont="1" applyAlignment="1">
      <alignment horizontal="center"/>
    </xf>
    <xf numFmtId="44" fontId="2" fillId="0" borderId="0" xfId="2" applyFont="1"/>
    <xf numFmtId="1" fontId="4" fillId="0" borderId="0" xfId="1" applyNumberFormat="1" applyFont="1" applyAlignment="1">
      <alignment vertical="center"/>
    </xf>
    <xf numFmtId="1" fontId="4" fillId="0" borderId="1" xfId="1" applyNumberFormat="1" applyFont="1" applyBorder="1" applyAlignment="1">
      <alignment vertical="center"/>
    </xf>
    <xf numFmtId="1" fontId="3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left"/>
    </xf>
    <xf numFmtId="43" fontId="6" fillId="0" borderId="3" xfId="10" applyFont="1" applyFill="1" applyBorder="1"/>
    <xf numFmtId="1" fontId="0" fillId="0" borderId="0" xfId="1" applyNumberFormat="1" applyFont="1" applyFill="1" applyAlignment="1">
      <alignment horizontal="left"/>
    </xf>
    <xf numFmtId="44" fontId="0" fillId="0" borderId="0" xfId="2" applyFont="1" applyFill="1"/>
    <xf numFmtId="0" fontId="24" fillId="0" borderId="0" xfId="29"/>
    <xf numFmtId="44" fontId="24" fillId="0" borderId="0" xfId="2" applyFont="1"/>
    <xf numFmtId="1" fontId="24" fillId="0" borderId="0" xfId="1" applyNumberFormat="1" applyFont="1" applyAlignment="1">
      <alignment horizontal="left"/>
    </xf>
    <xf numFmtId="44" fontId="5" fillId="2" borderId="0" xfId="2" applyFont="1" applyFill="1"/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NumberFormat="1" applyAlignment="1">
      <alignment horizontal="left"/>
    </xf>
  </cellXfs>
  <cellStyles count="30"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4" xfId="29" xr:uid="{5A009D87-CD47-4B86-8550-2CB21A75B1F1}"/>
    <cellStyle name="Normal 5" xfId="7" xr:uid="{6B000EB9-825B-4F49-812A-31E2D2DA5A6B}"/>
    <cellStyle name="Porcentaje" xfId="28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5</xdr:col>
      <xdr:colOff>1114954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B4385EEA-DDC3-4D28-8870-E346F20C7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8985687" y="0"/>
          <a:ext cx="1716496" cy="497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7</xdr:col>
      <xdr:colOff>118004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18014521-E742-469D-B082-A96ACE4D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9476542" y="0"/>
          <a:ext cx="1675222" cy="4974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730687</xdr:colOff>
      <xdr:row>0</xdr:row>
      <xdr:rowOff>0</xdr:rowOff>
    </xdr:from>
    <xdr:to>
      <xdr:col>7</xdr:col>
      <xdr:colOff>118004</xdr:colOff>
      <xdr:row>2</xdr:row>
      <xdr:rowOff>116417</xdr:rowOff>
    </xdr:to>
    <xdr:pic>
      <xdr:nvPicPr>
        <xdr:cNvPr id="2" name="Imagen 1" descr="Imagen que contiene Icono&#10;&#10;Descripción generada automáticamente">
          <a:extLst>
            <a:ext uri="{FF2B5EF4-FFF2-40B4-BE49-F238E27FC236}">
              <a16:creationId xmlns:a16="http://schemas.microsoft.com/office/drawing/2014/main" id="{998D8439-B328-4124-8573-62E6547675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1121" t="3611" b="3543"/>
        <a:stretch/>
      </xdr:blipFill>
      <xdr:spPr>
        <a:xfrm>
          <a:off x="9476542" y="0"/>
          <a:ext cx="1675222" cy="49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0" tint="-0.249977111117893"/>
  </sheetPr>
  <dimension ref="A1:H1804"/>
  <sheetViews>
    <sheetView showGridLines="0" zoomScale="90" zoomScaleNormal="90" zoomScaleSheetLayoutView="100" workbookViewId="0">
      <pane xSplit="1" ySplit="4" topLeftCell="B5" activePane="bottomRight" state="frozen"/>
      <selection pane="topRight" activeCell="C1" sqref="C1"/>
      <selection pane="bottomLeft" activeCell="A2" sqref="A2"/>
      <selection pane="bottomRight" activeCell="F695" sqref="F695:F1295"/>
    </sheetView>
  </sheetViews>
  <sheetFormatPr baseColWidth="10" defaultColWidth="9.21875" defaultRowHeight="15" customHeight="1" x14ac:dyDescent="0.3"/>
  <cols>
    <col min="1" max="1" width="23.44140625" style="86" customWidth="1"/>
    <col min="2" max="2" width="62.77734375" style="87" bestFit="1" customWidth="1"/>
    <col min="3" max="3" width="25.44140625" style="87" bestFit="1" customWidth="1"/>
    <col min="4" max="5" width="19.44140625" style="87" bestFit="1" customWidth="1"/>
    <col min="6" max="6" width="19.44140625" style="185" bestFit="1" customWidth="1"/>
    <col min="7" max="27" width="15.77734375" style="1" customWidth="1"/>
    <col min="28" max="16384" width="9.21875" style="1"/>
  </cols>
  <sheetData>
    <row r="1" spans="1:6" ht="15" customHeight="1" x14ac:dyDescent="0.25">
      <c r="A1" s="186" t="s">
        <v>325</v>
      </c>
      <c r="B1" s="128"/>
      <c r="C1" s="181"/>
      <c r="D1" s="181"/>
      <c r="E1" s="181"/>
      <c r="F1" s="181"/>
    </row>
    <row r="2" spans="1:6" ht="15" customHeight="1" x14ac:dyDescent="0.25">
      <c r="A2" s="186" t="s">
        <v>941</v>
      </c>
      <c r="B2" s="129"/>
      <c r="C2" s="182"/>
      <c r="D2" s="182"/>
      <c r="E2" s="182"/>
      <c r="F2" s="182"/>
    </row>
    <row r="3" spans="1:6" ht="14.25" customHeight="1" thickBot="1" x14ac:dyDescent="0.3">
      <c r="A3" s="187" t="s">
        <v>326</v>
      </c>
      <c r="B3" s="130"/>
      <c r="C3" s="183"/>
      <c r="D3" s="183"/>
      <c r="E3" s="183"/>
      <c r="F3" s="183"/>
    </row>
    <row r="4" spans="1:6" s="125" customFormat="1" ht="16.05" customHeight="1" thickTop="1" x14ac:dyDescent="0.3">
      <c r="A4" s="188" t="s">
        <v>778</v>
      </c>
      <c r="B4" s="124" t="s">
        <v>779</v>
      </c>
      <c r="C4" s="184" t="s">
        <v>780</v>
      </c>
      <c r="D4" s="184" t="s">
        <v>327</v>
      </c>
      <c r="E4" s="184" t="s">
        <v>328</v>
      </c>
      <c r="F4" s="184" t="s">
        <v>329</v>
      </c>
    </row>
    <row r="5" spans="1:6" s="2" customFormat="1" ht="15" customHeight="1" x14ac:dyDescent="0.3">
      <c r="A5" s="202">
        <v>1</v>
      </c>
      <c r="B5" t="s">
        <v>0</v>
      </c>
      <c r="C5" s="87">
        <v>34893719.210000001</v>
      </c>
      <c r="D5" s="87">
        <v>92830436.079999998</v>
      </c>
      <c r="E5" s="87">
        <v>81703917.859999999</v>
      </c>
      <c r="F5" s="87">
        <v>46020237.43</v>
      </c>
    </row>
    <row r="6" spans="1:6" s="2" customFormat="1" ht="15" hidden="1" customHeight="1" x14ac:dyDescent="0.3">
      <c r="A6" s="202">
        <v>11</v>
      </c>
      <c r="B6" t="s">
        <v>1</v>
      </c>
      <c r="C6" s="87">
        <v>9703138.1400000006</v>
      </c>
      <c r="D6" s="87">
        <v>33132180.800000001</v>
      </c>
      <c r="E6" s="87">
        <v>27277952.859999999</v>
      </c>
      <c r="F6" s="87">
        <v>15557366.08</v>
      </c>
    </row>
    <row r="7" spans="1:6" s="2" customFormat="1" ht="15" hidden="1" customHeight="1" x14ac:dyDescent="0.3">
      <c r="A7" s="202">
        <v>1101</v>
      </c>
      <c r="B7" t="s">
        <v>187</v>
      </c>
      <c r="C7" s="87">
        <v>600</v>
      </c>
      <c r="D7" s="87">
        <v>28079.89</v>
      </c>
      <c r="E7" s="87">
        <v>26879.83</v>
      </c>
      <c r="F7" s="87">
        <v>1800.06</v>
      </c>
    </row>
    <row r="8" spans="1:6" s="2" customFormat="1" ht="15" hidden="1" customHeight="1" x14ac:dyDescent="0.3">
      <c r="A8" s="202">
        <v>110101</v>
      </c>
      <c r="B8" t="s">
        <v>364</v>
      </c>
      <c r="C8" s="87">
        <v>100</v>
      </c>
      <c r="D8" s="87">
        <v>28079.89</v>
      </c>
      <c r="E8" s="87">
        <v>26879.83</v>
      </c>
      <c r="F8" s="87">
        <v>1300.06</v>
      </c>
    </row>
    <row r="9" spans="1:6" s="2" customFormat="1" ht="15" hidden="1" customHeight="1" x14ac:dyDescent="0.3">
      <c r="A9" s="202">
        <v>1101011</v>
      </c>
      <c r="B9" t="s">
        <v>365</v>
      </c>
      <c r="C9" s="87">
        <v>100</v>
      </c>
      <c r="D9" s="87">
        <v>28079.89</v>
      </c>
      <c r="E9" s="87">
        <v>26879.83</v>
      </c>
      <c r="F9" s="87">
        <v>1300.06</v>
      </c>
    </row>
    <row r="10" spans="1:6" s="2" customFormat="1" ht="15" hidden="1" customHeight="1" x14ac:dyDescent="0.3">
      <c r="A10" s="202">
        <v>110104</v>
      </c>
      <c r="B10" t="s">
        <v>366</v>
      </c>
      <c r="C10" s="87">
        <v>500</v>
      </c>
      <c r="D10" s="87">
        <v>0</v>
      </c>
      <c r="E10" s="87">
        <v>0</v>
      </c>
      <c r="F10" s="87">
        <v>500</v>
      </c>
    </row>
    <row r="11" spans="1:6" s="2" customFormat="1" ht="15" hidden="1" customHeight="1" x14ac:dyDescent="0.3">
      <c r="A11" s="202">
        <v>1101041</v>
      </c>
      <c r="B11" t="s">
        <v>367</v>
      </c>
      <c r="C11" s="87">
        <v>500</v>
      </c>
      <c r="D11" s="87">
        <v>0</v>
      </c>
      <c r="E11" s="87">
        <v>0</v>
      </c>
      <c r="F11" s="87">
        <v>500</v>
      </c>
    </row>
    <row r="12" spans="1:6" s="2" customFormat="1" ht="15" hidden="1" customHeight="1" x14ac:dyDescent="0.3">
      <c r="A12" s="202">
        <v>1102</v>
      </c>
      <c r="B12" t="s">
        <v>188</v>
      </c>
      <c r="C12" s="87">
        <v>1942.49</v>
      </c>
      <c r="D12" s="87">
        <v>369529.26</v>
      </c>
      <c r="E12" s="87">
        <v>369284.98</v>
      </c>
      <c r="F12" s="87">
        <v>2186.77</v>
      </c>
    </row>
    <row r="13" spans="1:6" s="2" customFormat="1" ht="15" hidden="1" customHeight="1" x14ac:dyDescent="0.3">
      <c r="A13" s="202">
        <v>110201</v>
      </c>
      <c r="B13" t="s">
        <v>810</v>
      </c>
      <c r="C13" s="87">
        <v>0</v>
      </c>
      <c r="D13" s="87">
        <v>331298.73</v>
      </c>
      <c r="E13" s="87">
        <v>331054.45</v>
      </c>
      <c r="F13" s="87">
        <v>244.28</v>
      </c>
    </row>
    <row r="14" spans="1:6" s="2" customFormat="1" ht="15" hidden="1" customHeight="1" x14ac:dyDescent="0.3">
      <c r="A14" s="202">
        <v>1102011</v>
      </c>
      <c r="B14" t="s">
        <v>811</v>
      </c>
      <c r="C14" s="87">
        <v>0</v>
      </c>
      <c r="D14" s="87">
        <v>331298.73</v>
      </c>
      <c r="E14" s="87">
        <v>331054.45</v>
      </c>
      <c r="F14" s="87">
        <v>244.28</v>
      </c>
    </row>
    <row r="15" spans="1:6" s="2" customFormat="1" ht="15" hidden="1" customHeight="1" x14ac:dyDescent="0.3">
      <c r="A15" s="202">
        <v>110209</v>
      </c>
      <c r="B15" t="s">
        <v>368</v>
      </c>
      <c r="C15" s="87">
        <v>1942.49</v>
      </c>
      <c r="D15" s="87">
        <v>38230.53</v>
      </c>
      <c r="E15" s="87">
        <v>38230.53</v>
      </c>
      <c r="F15" s="87">
        <v>1942.49</v>
      </c>
    </row>
    <row r="16" spans="1:6" s="2" customFormat="1" ht="15" hidden="1" customHeight="1" x14ac:dyDescent="0.3">
      <c r="A16" s="202">
        <v>1102091</v>
      </c>
      <c r="B16" t="s">
        <v>369</v>
      </c>
      <c r="C16" s="87">
        <v>1942.49</v>
      </c>
      <c r="D16" s="87">
        <v>38230.53</v>
      </c>
      <c r="E16" s="87">
        <v>38230.53</v>
      </c>
      <c r="F16" s="87">
        <v>1942.49</v>
      </c>
    </row>
    <row r="17" spans="1:6" s="2" customFormat="1" ht="15" hidden="1" customHeight="1" x14ac:dyDescent="0.3">
      <c r="A17" s="202">
        <v>110209101</v>
      </c>
      <c r="B17" t="s">
        <v>370</v>
      </c>
      <c r="C17" s="87">
        <v>228.69</v>
      </c>
      <c r="D17" s="87">
        <v>36519.699999999997</v>
      </c>
      <c r="E17" s="87">
        <v>36519.699999999997</v>
      </c>
      <c r="F17" s="87">
        <v>228.69</v>
      </c>
    </row>
    <row r="18" spans="1:6" s="2" customFormat="1" ht="15" hidden="1" customHeight="1" x14ac:dyDescent="0.3">
      <c r="A18" s="202">
        <v>110209102</v>
      </c>
      <c r="B18" t="s">
        <v>371</v>
      </c>
      <c r="C18" s="87">
        <v>1713.8</v>
      </c>
      <c r="D18" s="87">
        <v>1710.83</v>
      </c>
      <c r="E18" s="87">
        <v>1710.83</v>
      </c>
      <c r="F18" s="87">
        <v>1713.8</v>
      </c>
    </row>
    <row r="19" spans="1:6" s="2" customFormat="1" ht="15" hidden="1" customHeight="1" x14ac:dyDescent="0.3">
      <c r="A19" s="202">
        <v>1103</v>
      </c>
      <c r="B19" t="s">
        <v>2</v>
      </c>
      <c r="C19" s="87">
        <v>9700595.6500000004</v>
      </c>
      <c r="D19" s="87">
        <v>32734571.649999999</v>
      </c>
      <c r="E19" s="87">
        <v>26881788.050000001</v>
      </c>
      <c r="F19" s="87">
        <v>15553379.25</v>
      </c>
    </row>
    <row r="20" spans="1:6" s="2" customFormat="1" ht="15" hidden="1" customHeight="1" x14ac:dyDescent="0.3">
      <c r="A20" s="202">
        <v>110301</v>
      </c>
      <c r="B20" t="s">
        <v>372</v>
      </c>
      <c r="C20" s="87">
        <v>9700595.6500000004</v>
      </c>
      <c r="D20" s="87">
        <v>32734571.649999999</v>
      </c>
      <c r="E20" s="87">
        <v>26881788.050000001</v>
      </c>
      <c r="F20" s="87">
        <v>15553379.25</v>
      </c>
    </row>
    <row r="21" spans="1:6" s="2" customFormat="1" ht="15" hidden="1" customHeight="1" x14ac:dyDescent="0.3">
      <c r="A21" s="202">
        <v>1103011</v>
      </c>
      <c r="B21" t="s">
        <v>207</v>
      </c>
      <c r="C21" s="87">
        <v>9700595.6500000004</v>
      </c>
      <c r="D21" s="87">
        <v>32734571.649999999</v>
      </c>
      <c r="E21" s="87">
        <v>26881788.050000001</v>
      </c>
      <c r="F21" s="87">
        <v>15553379.25</v>
      </c>
    </row>
    <row r="22" spans="1:6" s="2" customFormat="1" ht="15" hidden="1" customHeight="1" x14ac:dyDescent="0.3">
      <c r="A22" s="202">
        <v>110301102</v>
      </c>
      <c r="B22" t="s">
        <v>274</v>
      </c>
      <c r="C22" s="87">
        <v>21509.14</v>
      </c>
      <c r="D22" s="87">
        <v>0</v>
      </c>
      <c r="E22" s="87">
        <v>0</v>
      </c>
      <c r="F22" s="87">
        <v>21509.14</v>
      </c>
    </row>
    <row r="23" spans="1:6" s="2" customFormat="1" ht="15" hidden="1" customHeight="1" x14ac:dyDescent="0.3">
      <c r="A23" s="202">
        <v>11030110201</v>
      </c>
      <c r="B23" t="s">
        <v>373</v>
      </c>
      <c r="C23" s="87">
        <v>21509.14</v>
      </c>
      <c r="D23" s="87">
        <v>0</v>
      </c>
      <c r="E23" s="87">
        <v>0</v>
      </c>
      <c r="F23" s="87">
        <v>21509.14</v>
      </c>
    </row>
    <row r="24" spans="1:6" s="2" customFormat="1" ht="15" hidden="1" customHeight="1" x14ac:dyDescent="0.3">
      <c r="A24" s="202">
        <v>110301104</v>
      </c>
      <c r="B24" t="s">
        <v>275</v>
      </c>
      <c r="C24" s="87">
        <v>0</v>
      </c>
      <c r="D24" s="87">
        <v>15654.24</v>
      </c>
      <c r="E24" s="87">
        <v>15654.24</v>
      </c>
      <c r="F24" s="87">
        <v>0</v>
      </c>
    </row>
    <row r="25" spans="1:6" s="2" customFormat="1" ht="15" hidden="1" customHeight="1" x14ac:dyDescent="0.3">
      <c r="A25" s="202">
        <v>11030110401</v>
      </c>
      <c r="B25" t="s">
        <v>781</v>
      </c>
      <c r="C25" s="87">
        <v>0</v>
      </c>
      <c r="D25" s="87">
        <v>15654.24</v>
      </c>
      <c r="E25" s="87">
        <v>15654.24</v>
      </c>
      <c r="F25" s="87">
        <v>0</v>
      </c>
    </row>
    <row r="26" spans="1:6" s="2" customFormat="1" ht="15" hidden="1" customHeight="1" x14ac:dyDescent="0.3">
      <c r="A26" s="202">
        <v>110301105</v>
      </c>
      <c r="B26" t="s">
        <v>276</v>
      </c>
      <c r="C26" s="87">
        <v>225583.44</v>
      </c>
      <c r="D26" s="87">
        <v>803187.43</v>
      </c>
      <c r="E26" s="87">
        <v>742415.67</v>
      </c>
      <c r="F26" s="87">
        <v>286355.20000000001</v>
      </c>
    </row>
    <row r="27" spans="1:6" s="2" customFormat="1" ht="15" hidden="1" customHeight="1" x14ac:dyDescent="0.3">
      <c r="A27" s="202">
        <v>11030110501</v>
      </c>
      <c r="B27" t="s">
        <v>782</v>
      </c>
      <c r="C27" s="87">
        <v>225583.44</v>
      </c>
      <c r="D27" s="87">
        <v>803187.43</v>
      </c>
      <c r="E27" s="87">
        <v>742415.67</v>
      </c>
      <c r="F27" s="87">
        <v>286355.20000000001</v>
      </c>
    </row>
    <row r="28" spans="1:6" s="2" customFormat="1" ht="15" hidden="1" customHeight="1" x14ac:dyDescent="0.3">
      <c r="A28" s="202">
        <v>110301107</v>
      </c>
      <c r="B28" t="s">
        <v>277</v>
      </c>
      <c r="C28" s="87">
        <v>1571312.57</v>
      </c>
      <c r="D28" s="87">
        <v>2528511.65</v>
      </c>
      <c r="E28" s="87">
        <v>2815231.41</v>
      </c>
      <c r="F28" s="87">
        <v>1284592.81</v>
      </c>
    </row>
    <row r="29" spans="1:6" s="2" customFormat="1" ht="15" hidden="1" customHeight="1" x14ac:dyDescent="0.3">
      <c r="A29" s="202">
        <v>11030110701</v>
      </c>
      <c r="B29" t="s">
        <v>374</v>
      </c>
      <c r="C29" s="87">
        <v>1562089.91</v>
      </c>
      <c r="D29" s="87">
        <v>2514849.62</v>
      </c>
      <c r="E29" s="87">
        <v>2798553.93</v>
      </c>
      <c r="F29" s="87">
        <v>1278385.6000000001</v>
      </c>
    </row>
    <row r="30" spans="1:6" s="2" customFormat="1" ht="15" hidden="1" customHeight="1" x14ac:dyDescent="0.3">
      <c r="A30" s="202">
        <v>11030110704</v>
      </c>
      <c r="B30" t="s">
        <v>375</v>
      </c>
      <c r="C30" s="87">
        <v>9222.66</v>
      </c>
      <c r="D30" s="87">
        <v>13662.03</v>
      </c>
      <c r="E30" s="87">
        <v>16677.48</v>
      </c>
      <c r="F30" s="87">
        <v>6207.21</v>
      </c>
    </row>
    <row r="31" spans="1:6" s="2" customFormat="1" ht="15" hidden="1" customHeight="1" x14ac:dyDescent="0.3">
      <c r="A31" s="202">
        <v>110301113</v>
      </c>
      <c r="B31" t="s">
        <v>279</v>
      </c>
      <c r="C31" s="87">
        <v>9711.64</v>
      </c>
      <c r="D31" s="87">
        <v>65</v>
      </c>
      <c r="E31" s="87">
        <v>0</v>
      </c>
      <c r="F31" s="87">
        <v>9776.64</v>
      </c>
    </row>
    <row r="32" spans="1:6" s="2" customFormat="1" ht="15" hidden="1" customHeight="1" x14ac:dyDescent="0.3">
      <c r="A32" s="202">
        <v>11030111301</v>
      </c>
      <c r="B32" t="s">
        <v>376</v>
      </c>
      <c r="C32" s="87">
        <v>9711.64</v>
      </c>
      <c r="D32" s="87">
        <v>65</v>
      </c>
      <c r="E32" s="87">
        <v>0</v>
      </c>
      <c r="F32" s="87">
        <v>9776.64</v>
      </c>
    </row>
    <row r="33" spans="1:6" s="2" customFormat="1" ht="15" hidden="1" customHeight="1" x14ac:dyDescent="0.3">
      <c r="A33" s="202">
        <v>110301115</v>
      </c>
      <c r="B33" t="s">
        <v>333</v>
      </c>
      <c r="C33" s="87">
        <v>266512.34000000003</v>
      </c>
      <c r="D33" s="87">
        <v>372905.07</v>
      </c>
      <c r="E33" s="87">
        <v>501995.44</v>
      </c>
      <c r="F33" s="87">
        <v>137421.97</v>
      </c>
    </row>
    <row r="34" spans="1:6" s="2" customFormat="1" ht="15" hidden="1" customHeight="1" x14ac:dyDescent="0.3">
      <c r="A34" s="202">
        <v>11030111501</v>
      </c>
      <c r="B34" t="s">
        <v>377</v>
      </c>
      <c r="C34" s="87">
        <v>256944.91</v>
      </c>
      <c r="D34" s="87">
        <v>372905.07</v>
      </c>
      <c r="E34" s="87">
        <v>501995.44</v>
      </c>
      <c r="F34" s="87">
        <v>127854.54</v>
      </c>
    </row>
    <row r="35" spans="1:6" s="2" customFormat="1" ht="15" hidden="1" customHeight="1" x14ac:dyDescent="0.3">
      <c r="A35" s="202">
        <v>11030111502</v>
      </c>
      <c r="B35" t="s">
        <v>378</v>
      </c>
      <c r="C35" s="87">
        <v>9567.43</v>
      </c>
      <c r="D35" s="87">
        <v>0</v>
      </c>
      <c r="E35" s="87">
        <v>0</v>
      </c>
      <c r="F35" s="87">
        <v>9567.43</v>
      </c>
    </row>
    <row r="36" spans="1:6" s="2" customFormat="1" ht="15" hidden="1" customHeight="1" x14ac:dyDescent="0.3">
      <c r="A36" s="202">
        <v>110301117</v>
      </c>
      <c r="B36" t="s">
        <v>379</v>
      </c>
      <c r="C36" s="87">
        <v>7605966.5199999996</v>
      </c>
      <c r="D36" s="87">
        <v>29014248.260000002</v>
      </c>
      <c r="E36" s="87">
        <v>22806491.289999999</v>
      </c>
      <c r="F36" s="87">
        <v>13813723.49</v>
      </c>
    </row>
    <row r="37" spans="1:6" s="2" customFormat="1" ht="15" hidden="1" customHeight="1" x14ac:dyDescent="0.3">
      <c r="A37" s="202">
        <v>11030111701</v>
      </c>
      <c r="B37" t="s">
        <v>783</v>
      </c>
      <c r="C37" s="87">
        <v>3961988.83</v>
      </c>
      <c r="D37" s="87">
        <v>7041785.6200000001</v>
      </c>
      <c r="E37" s="87">
        <v>603129.09</v>
      </c>
      <c r="F37" s="87">
        <v>10400645.359999999</v>
      </c>
    </row>
    <row r="38" spans="1:6" s="2" customFormat="1" ht="15" hidden="1" customHeight="1" x14ac:dyDescent="0.3">
      <c r="A38" s="202">
        <v>11030111702</v>
      </c>
      <c r="B38" t="s">
        <v>380</v>
      </c>
      <c r="C38" s="87">
        <v>3570875.75</v>
      </c>
      <c r="D38" s="87">
        <v>21163126.809999999</v>
      </c>
      <c r="E38" s="87">
        <v>21522882.649999999</v>
      </c>
      <c r="F38" s="87">
        <v>3211119.91</v>
      </c>
    </row>
    <row r="39" spans="1:6" s="2" customFormat="1" ht="15" hidden="1" customHeight="1" x14ac:dyDescent="0.3">
      <c r="A39" s="202">
        <v>11030111703</v>
      </c>
      <c r="B39" t="s">
        <v>381</v>
      </c>
      <c r="C39" s="87">
        <v>49099.48</v>
      </c>
      <c r="D39" s="87">
        <v>792832.74</v>
      </c>
      <c r="E39" s="87">
        <v>645932.31999999995</v>
      </c>
      <c r="F39" s="87">
        <v>195999.9</v>
      </c>
    </row>
    <row r="40" spans="1:6" s="2" customFormat="1" ht="15" hidden="1" customHeight="1" x14ac:dyDescent="0.3">
      <c r="A40" s="202">
        <v>11030111704</v>
      </c>
      <c r="B40" t="s">
        <v>382</v>
      </c>
      <c r="C40" s="87">
        <v>24002.46</v>
      </c>
      <c r="D40" s="87">
        <v>16503.09</v>
      </c>
      <c r="E40" s="87">
        <v>34547.230000000003</v>
      </c>
      <c r="F40" s="87">
        <v>5958.32</v>
      </c>
    </row>
    <row r="41" spans="1:6" ht="15" hidden="1" customHeight="1" x14ac:dyDescent="0.3">
      <c r="A41" s="202">
        <v>12</v>
      </c>
      <c r="B41" t="s">
        <v>3</v>
      </c>
      <c r="C41" s="87">
        <v>15665513.17</v>
      </c>
      <c r="D41" s="87">
        <v>21032237.949999999</v>
      </c>
      <c r="E41" s="87">
        <v>20786116.09</v>
      </c>
      <c r="F41" s="87">
        <v>15911635.029999999</v>
      </c>
    </row>
    <row r="42" spans="1:6" ht="15" hidden="1" customHeight="1" x14ac:dyDescent="0.3">
      <c r="A42" s="202">
        <v>1201</v>
      </c>
      <c r="B42" t="s">
        <v>4</v>
      </c>
      <c r="C42" s="87">
        <v>1767859.71</v>
      </c>
      <c r="D42" s="87">
        <v>390990.91</v>
      </c>
      <c r="E42" s="87">
        <v>0</v>
      </c>
      <c r="F42" s="87">
        <v>2158850.62</v>
      </c>
    </row>
    <row r="43" spans="1:6" ht="15" hidden="1" customHeight="1" x14ac:dyDescent="0.3">
      <c r="A43" s="202">
        <v>120101</v>
      </c>
      <c r="B43" t="s">
        <v>383</v>
      </c>
      <c r="C43" s="87">
        <v>1767859.71</v>
      </c>
      <c r="D43" s="87">
        <v>390990.91</v>
      </c>
      <c r="E43" s="87">
        <v>0</v>
      </c>
      <c r="F43" s="87">
        <v>2158850.62</v>
      </c>
    </row>
    <row r="44" spans="1:6" ht="15" hidden="1" customHeight="1" x14ac:dyDescent="0.3">
      <c r="A44" s="202">
        <v>1201011</v>
      </c>
      <c r="B44" t="s">
        <v>383</v>
      </c>
      <c r="C44" s="87">
        <v>1767859.71</v>
      </c>
      <c r="D44" s="87">
        <v>390990.91</v>
      </c>
      <c r="E44" s="87">
        <v>0</v>
      </c>
      <c r="F44" s="87">
        <v>2158850.62</v>
      </c>
    </row>
    <row r="45" spans="1:6" ht="15" hidden="1" customHeight="1" x14ac:dyDescent="0.3">
      <c r="A45" s="202">
        <v>120101101</v>
      </c>
      <c r="B45" t="s">
        <v>384</v>
      </c>
      <c r="C45" s="87">
        <v>279951.63</v>
      </c>
      <c r="D45" s="87">
        <v>883.2</v>
      </c>
      <c r="E45" s="87">
        <v>0</v>
      </c>
      <c r="F45" s="87">
        <v>280834.83</v>
      </c>
    </row>
    <row r="46" spans="1:6" ht="15" hidden="1" customHeight="1" x14ac:dyDescent="0.3">
      <c r="A46" s="202">
        <v>120101103</v>
      </c>
      <c r="B46" t="s">
        <v>385</v>
      </c>
      <c r="C46" s="87">
        <v>1148608.08</v>
      </c>
      <c r="D46" s="87">
        <v>390107.71</v>
      </c>
      <c r="E46" s="87">
        <v>0</v>
      </c>
      <c r="F46" s="87">
        <v>1538715.79</v>
      </c>
    </row>
    <row r="47" spans="1:6" ht="15" hidden="1" customHeight="1" x14ac:dyDescent="0.3">
      <c r="A47" s="202">
        <v>120101104</v>
      </c>
      <c r="B47" t="s">
        <v>386</v>
      </c>
      <c r="C47" s="87">
        <v>339300</v>
      </c>
      <c r="D47" s="87">
        <v>0</v>
      </c>
      <c r="E47" s="87">
        <v>0</v>
      </c>
      <c r="F47" s="87">
        <v>339300</v>
      </c>
    </row>
    <row r="48" spans="1:6" ht="15" hidden="1" customHeight="1" x14ac:dyDescent="0.3">
      <c r="A48" s="202">
        <v>1202</v>
      </c>
      <c r="B48" t="s">
        <v>280</v>
      </c>
      <c r="C48" s="87">
        <v>100000</v>
      </c>
      <c r="D48" s="87">
        <v>100000</v>
      </c>
      <c r="E48" s="87">
        <v>200000</v>
      </c>
      <c r="F48" s="87">
        <v>0</v>
      </c>
    </row>
    <row r="49" spans="1:6" ht="15" hidden="1" customHeight="1" x14ac:dyDescent="0.3">
      <c r="A49" s="202">
        <v>120203</v>
      </c>
      <c r="B49" t="s">
        <v>387</v>
      </c>
      <c r="C49" s="87">
        <v>100000</v>
      </c>
      <c r="D49" s="87">
        <v>100000</v>
      </c>
      <c r="E49" s="87">
        <v>200000</v>
      </c>
      <c r="F49" s="87">
        <v>0</v>
      </c>
    </row>
    <row r="50" spans="1:6" ht="15" hidden="1" customHeight="1" x14ac:dyDescent="0.3">
      <c r="A50" s="202">
        <v>1202031</v>
      </c>
      <c r="B50" t="s">
        <v>388</v>
      </c>
      <c r="C50" s="87">
        <v>100000</v>
      </c>
      <c r="D50" s="87">
        <v>100000</v>
      </c>
      <c r="E50" s="87">
        <v>200000</v>
      </c>
      <c r="F50" s="87">
        <v>0</v>
      </c>
    </row>
    <row r="51" spans="1:6" ht="15" hidden="1" customHeight="1" x14ac:dyDescent="0.3">
      <c r="A51" s="202">
        <v>120203102</v>
      </c>
      <c r="B51" t="s">
        <v>282</v>
      </c>
      <c r="C51" s="87">
        <v>100000</v>
      </c>
      <c r="D51" s="87">
        <v>100000</v>
      </c>
      <c r="E51" s="87">
        <v>200000</v>
      </c>
      <c r="F51" s="87">
        <v>0</v>
      </c>
    </row>
    <row r="52" spans="1:6" ht="15" hidden="1" customHeight="1" x14ac:dyDescent="0.3">
      <c r="A52" s="202">
        <v>12020310201</v>
      </c>
      <c r="B52" t="s">
        <v>281</v>
      </c>
      <c r="C52" s="87">
        <v>0</v>
      </c>
      <c r="D52" s="87">
        <v>100000</v>
      </c>
      <c r="E52" s="87">
        <v>100000</v>
      </c>
      <c r="F52" s="87">
        <v>0</v>
      </c>
    </row>
    <row r="53" spans="1:6" ht="15" hidden="1" customHeight="1" x14ac:dyDescent="0.3">
      <c r="A53" s="202">
        <v>12020310202</v>
      </c>
      <c r="B53" t="s">
        <v>389</v>
      </c>
      <c r="C53" s="87">
        <v>100000</v>
      </c>
      <c r="D53" s="87">
        <v>0</v>
      </c>
      <c r="E53" s="87">
        <v>100000</v>
      </c>
      <c r="F53" s="87">
        <v>0</v>
      </c>
    </row>
    <row r="54" spans="1:6" ht="15" hidden="1" customHeight="1" x14ac:dyDescent="0.3">
      <c r="A54" s="202">
        <v>1203</v>
      </c>
      <c r="B54" t="s">
        <v>5</v>
      </c>
      <c r="C54" s="87">
        <v>13635561.65</v>
      </c>
      <c r="D54" s="87">
        <v>2571363.2000000002</v>
      </c>
      <c r="E54" s="87">
        <v>6352889.96</v>
      </c>
      <c r="F54" s="87">
        <v>9854034.8900000006</v>
      </c>
    </row>
    <row r="55" spans="1:6" ht="15" hidden="1" customHeight="1" x14ac:dyDescent="0.3">
      <c r="A55" s="202">
        <v>120301</v>
      </c>
      <c r="B55" t="s">
        <v>390</v>
      </c>
      <c r="C55" s="87">
        <v>5975000</v>
      </c>
      <c r="D55" s="87">
        <v>300000</v>
      </c>
      <c r="E55" s="87">
        <v>4900000</v>
      </c>
      <c r="F55" s="87">
        <v>1375000</v>
      </c>
    </row>
    <row r="56" spans="1:6" ht="15" hidden="1" customHeight="1" x14ac:dyDescent="0.3">
      <c r="A56" s="202">
        <v>1203011</v>
      </c>
      <c r="B56" t="s">
        <v>390</v>
      </c>
      <c r="C56" s="87">
        <v>5975000</v>
      </c>
      <c r="D56" s="87">
        <v>300000</v>
      </c>
      <c r="E56" s="87">
        <v>4900000</v>
      </c>
      <c r="F56" s="87">
        <v>1375000</v>
      </c>
    </row>
    <row r="57" spans="1:6" ht="15" hidden="1" customHeight="1" x14ac:dyDescent="0.3">
      <c r="A57" s="202">
        <v>120301104</v>
      </c>
      <c r="B57" t="s">
        <v>391</v>
      </c>
      <c r="C57" s="87">
        <v>1200000</v>
      </c>
      <c r="D57" s="87">
        <v>0</v>
      </c>
      <c r="E57" s="87">
        <v>500000</v>
      </c>
      <c r="F57" s="87">
        <v>700000</v>
      </c>
    </row>
    <row r="58" spans="1:6" ht="15" hidden="1" customHeight="1" x14ac:dyDescent="0.3">
      <c r="A58" s="202">
        <v>120301105</v>
      </c>
      <c r="B58" t="s">
        <v>392</v>
      </c>
      <c r="C58" s="87">
        <v>500000</v>
      </c>
      <c r="D58" s="87">
        <v>0</v>
      </c>
      <c r="E58" s="87">
        <v>500000</v>
      </c>
      <c r="F58" s="87">
        <v>0</v>
      </c>
    </row>
    <row r="59" spans="1:6" ht="15" hidden="1" customHeight="1" x14ac:dyDescent="0.3">
      <c r="A59" s="202">
        <v>120301106</v>
      </c>
      <c r="B59" t="s">
        <v>393</v>
      </c>
      <c r="C59" s="87">
        <v>1400000</v>
      </c>
      <c r="D59" s="87">
        <v>0</v>
      </c>
      <c r="E59" s="87">
        <v>1400000</v>
      </c>
      <c r="F59" s="87">
        <v>0</v>
      </c>
    </row>
    <row r="60" spans="1:6" ht="15" hidden="1" customHeight="1" x14ac:dyDescent="0.3">
      <c r="A60" s="202">
        <v>120301109</v>
      </c>
      <c r="B60" t="s">
        <v>394</v>
      </c>
      <c r="C60" s="87">
        <v>1475000</v>
      </c>
      <c r="D60" s="87">
        <v>300000</v>
      </c>
      <c r="E60" s="87">
        <v>1100000</v>
      </c>
      <c r="F60" s="87">
        <v>675000</v>
      </c>
    </row>
    <row r="61" spans="1:6" ht="15" hidden="1" customHeight="1" x14ac:dyDescent="0.3">
      <c r="A61" s="202">
        <v>120301110</v>
      </c>
      <c r="B61" t="s">
        <v>395</v>
      </c>
      <c r="C61" s="87">
        <v>1400000</v>
      </c>
      <c r="D61" s="87">
        <v>0</v>
      </c>
      <c r="E61" s="87">
        <v>1400000</v>
      </c>
      <c r="F61" s="87">
        <v>0</v>
      </c>
    </row>
    <row r="62" spans="1:6" ht="15" hidden="1" customHeight="1" x14ac:dyDescent="0.3">
      <c r="A62" s="202">
        <v>120303</v>
      </c>
      <c r="B62" t="s">
        <v>396</v>
      </c>
      <c r="C62" s="87">
        <v>3710561.65</v>
      </c>
      <c r="D62" s="87">
        <v>71363.199999999997</v>
      </c>
      <c r="E62" s="87">
        <v>52889.96</v>
      </c>
      <c r="F62" s="87">
        <v>3729034.89</v>
      </c>
    </row>
    <row r="63" spans="1:6" ht="15" hidden="1" customHeight="1" x14ac:dyDescent="0.3">
      <c r="A63" s="202">
        <v>1203031</v>
      </c>
      <c r="B63" t="s">
        <v>396</v>
      </c>
      <c r="C63" s="87">
        <v>3710561.65</v>
      </c>
      <c r="D63" s="87">
        <v>71363.199999999997</v>
      </c>
      <c r="E63" s="87">
        <v>52889.96</v>
      </c>
      <c r="F63" s="87">
        <v>3729034.89</v>
      </c>
    </row>
    <row r="64" spans="1:6" ht="15" hidden="1" customHeight="1" x14ac:dyDescent="0.3">
      <c r="A64" s="202">
        <v>120303104</v>
      </c>
      <c r="B64" t="s">
        <v>397</v>
      </c>
      <c r="C64" s="87">
        <v>321585.89</v>
      </c>
      <c r="D64" s="87">
        <v>5439.86</v>
      </c>
      <c r="E64" s="87">
        <v>0</v>
      </c>
      <c r="F64" s="87">
        <v>327025.75</v>
      </c>
    </row>
    <row r="65" spans="1:8" ht="15" hidden="1" customHeight="1" x14ac:dyDescent="0.3">
      <c r="A65" s="202">
        <v>120303106</v>
      </c>
      <c r="B65" t="s">
        <v>398</v>
      </c>
      <c r="C65" s="87">
        <v>2864913.69</v>
      </c>
      <c r="D65" s="87">
        <v>6635.04</v>
      </c>
      <c r="E65" s="87">
        <v>0</v>
      </c>
      <c r="F65" s="87">
        <v>2871548.73</v>
      </c>
    </row>
    <row r="66" spans="1:8" ht="15" hidden="1" customHeight="1" x14ac:dyDescent="0.3">
      <c r="A66" s="202">
        <v>12030310601</v>
      </c>
      <c r="B66" t="s">
        <v>399</v>
      </c>
      <c r="C66" s="87">
        <v>320113.19</v>
      </c>
      <c r="D66" s="87">
        <v>5358.28</v>
      </c>
      <c r="E66" s="87">
        <v>0</v>
      </c>
      <c r="F66" s="87">
        <v>325471.46999999997</v>
      </c>
    </row>
    <row r="67" spans="1:8" ht="15" hidden="1" customHeight="1" x14ac:dyDescent="0.3">
      <c r="A67" s="202">
        <v>12030310602</v>
      </c>
      <c r="B67" t="s">
        <v>400</v>
      </c>
      <c r="C67" s="87">
        <v>52345.26</v>
      </c>
      <c r="D67" s="87">
        <v>1276.76</v>
      </c>
      <c r="E67" s="87">
        <v>0</v>
      </c>
      <c r="F67" s="87">
        <v>53622.02</v>
      </c>
    </row>
    <row r="68" spans="1:8" ht="15" hidden="1" customHeight="1" x14ac:dyDescent="0.3">
      <c r="A68" s="202">
        <v>12030310603</v>
      </c>
      <c r="B68" t="s">
        <v>401</v>
      </c>
      <c r="C68" s="87">
        <v>1284768.28</v>
      </c>
      <c r="D68" s="87">
        <v>0</v>
      </c>
      <c r="E68" s="87">
        <v>0</v>
      </c>
      <c r="F68" s="87">
        <v>1284768.28</v>
      </c>
    </row>
    <row r="69" spans="1:8" ht="15" hidden="1" customHeight="1" x14ac:dyDescent="0.3">
      <c r="A69" s="202">
        <v>12030310604</v>
      </c>
      <c r="B69" t="s">
        <v>402</v>
      </c>
      <c r="C69" s="87">
        <v>466185.17</v>
      </c>
      <c r="D69" s="87">
        <v>0</v>
      </c>
      <c r="E69" s="87">
        <v>0</v>
      </c>
      <c r="F69" s="87">
        <v>466185.17</v>
      </c>
    </row>
    <row r="70" spans="1:8" ht="15" hidden="1" customHeight="1" x14ac:dyDescent="0.3">
      <c r="A70" s="202">
        <v>12030310605</v>
      </c>
      <c r="B70" t="s">
        <v>403</v>
      </c>
      <c r="C70" s="87">
        <v>741501.79</v>
      </c>
      <c r="D70" s="87">
        <v>0</v>
      </c>
      <c r="E70" s="87">
        <v>0</v>
      </c>
      <c r="F70" s="87">
        <v>741501.79</v>
      </c>
    </row>
    <row r="71" spans="1:8" ht="15" hidden="1" customHeight="1" x14ac:dyDescent="0.3">
      <c r="A71" s="202">
        <v>120303107</v>
      </c>
      <c r="B71" t="s">
        <v>404</v>
      </c>
      <c r="C71" s="87">
        <v>374062.07</v>
      </c>
      <c r="D71" s="87">
        <v>59288.3</v>
      </c>
      <c r="E71" s="87">
        <v>52889.96</v>
      </c>
      <c r="F71" s="87">
        <v>380460.41</v>
      </c>
    </row>
    <row r="72" spans="1:8" ht="15" hidden="1" customHeight="1" x14ac:dyDescent="0.3">
      <c r="A72" s="202">
        <v>12030310701</v>
      </c>
      <c r="B72" t="s">
        <v>405</v>
      </c>
      <c r="C72" s="87">
        <v>322618.03000000003</v>
      </c>
      <c r="D72" s="87">
        <v>7862.6</v>
      </c>
      <c r="E72" s="87">
        <v>1103.77</v>
      </c>
      <c r="F72" s="87">
        <v>329376.86</v>
      </c>
    </row>
    <row r="73" spans="1:8" ht="15" hidden="1" customHeight="1" x14ac:dyDescent="0.3">
      <c r="A73" s="202">
        <v>12030310702</v>
      </c>
      <c r="B73" t="s">
        <v>283</v>
      </c>
      <c r="C73" s="87">
        <v>51444.04</v>
      </c>
      <c r="D73" s="87">
        <v>51425.7</v>
      </c>
      <c r="E73" s="87">
        <v>51786.19</v>
      </c>
      <c r="F73" s="87">
        <v>51083.55</v>
      </c>
    </row>
    <row r="74" spans="1:8" ht="15" hidden="1" customHeight="1" x14ac:dyDescent="0.3">
      <c r="A74" s="202">
        <v>120303108</v>
      </c>
      <c r="B74" t="s">
        <v>406</v>
      </c>
      <c r="C74" s="87">
        <v>150000</v>
      </c>
      <c r="D74" s="87">
        <v>0</v>
      </c>
      <c r="E74" s="87">
        <v>0</v>
      </c>
      <c r="F74" s="87">
        <v>150000</v>
      </c>
    </row>
    <row r="75" spans="1:8" ht="15" hidden="1" customHeight="1" x14ac:dyDescent="0.3">
      <c r="A75" s="202">
        <v>12030310801</v>
      </c>
      <c r="B75" t="s">
        <v>362</v>
      </c>
      <c r="C75" s="87">
        <v>150000</v>
      </c>
      <c r="D75" s="87">
        <v>0</v>
      </c>
      <c r="E75" s="87">
        <v>0</v>
      </c>
      <c r="F75" s="87">
        <v>150000</v>
      </c>
    </row>
    <row r="76" spans="1:8" ht="15" hidden="1" customHeight="1" x14ac:dyDescent="0.3">
      <c r="A76" s="202">
        <v>120304</v>
      </c>
      <c r="B76" t="s">
        <v>407</v>
      </c>
      <c r="C76" s="87">
        <v>3950000</v>
      </c>
      <c r="D76" s="87">
        <v>2200000</v>
      </c>
      <c r="E76" s="87">
        <v>1400000</v>
      </c>
      <c r="F76" s="87">
        <v>4750000</v>
      </c>
    </row>
    <row r="77" spans="1:8" ht="15" hidden="1" customHeight="1" x14ac:dyDescent="0.3">
      <c r="A77" s="202">
        <v>1203041</v>
      </c>
      <c r="B77" t="s">
        <v>408</v>
      </c>
      <c r="C77" s="87">
        <v>3950000</v>
      </c>
      <c r="D77" s="87">
        <v>2200000</v>
      </c>
      <c r="E77" s="87">
        <v>1400000</v>
      </c>
      <c r="F77" s="87">
        <v>4750000</v>
      </c>
    </row>
    <row r="78" spans="1:8" ht="15" hidden="1" customHeight="1" x14ac:dyDescent="0.3">
      <c r="A78" s="202">
        <v>120304101</v>
      </c>
      <c r="B78" t="s">
        <v>409</v>
      </c>
      <c r="C78" s="87">
        <v>200000</v>
      </c>
      <c r="D78" s="87">
        <v>200000</v>
      </c>
      <c r="E78" s="87">
        <v>200000</v>
      </c>
      <c r="F78" s="87">
        <v>200000</v>
      </c>
    </row>
    <row r="79" spans="1:8" ht="15" hidden="1" customHeight="1" x14ac:dyDescent="0.3">
      <c r="A79" s="202">
        <v>12030410101</v>
      </c>
      <c r="B79" t="s">
        <v>410</v>
      </c>
      <c r="C79" s="87">
        <v>200000</v>
      </c>
      <c r="D79" s="87">
        <v>200000</v>
      </c>
      <c r="E79" s="87">
        <v>200000</v>
      </c>
      <c r="F79" s="87">
        <v>200000</v>
      </c>
    </row>
    <row r="80" spans="1:8" ht="15" hidden="1" customHeight="1" x14ac:dyDescent="0.3">
      <c r="A80" s="202">
        <v>120304102</v>
      </c>
      <c r="B80" t="s">
        <v>278</v>
      </c>
      <c r="C80" s="87">
        <v>300000</v>
      </c>
      <c r="D80" s="87">
        <v>0</v>
      </c>
      <c r="E80" s="87">
        <v>0</v>
      </c>
      <c r="F80" s="87">
        <v>300000</v>
      </c>
      <c r="G80" s="177">
        <v>170783.1</v>
      </c>
      <c r="H80" s="178" t="s">
        <v>356</v>
      </c>
    </row>
    <row r="81" spans="1:8" ht="15" hidden="1" customHeight="1" x14ac:dyDescent="0.3">
      <c r="A81" s="202">
        <v>12030410201</v>
      </c>
      <c r="B81" t="s">
        <v>410</v>
      </c>
      <c r="C81" s="87">
        <v>300000</v>
      </c>
      <c r="D81" s="87">
        <v>0</v>
      </c>
      <c r="E81" s="87">
        <v>0</v>
      </c>
      <c r="F81" s="87">
        <v>300000</v>
      </c>
    </row>
    <row r="82" spans="1:8" ht="15" hidden="1" customHeight="1" x14ac:dyDescent="0.3">
      <c r="A82" s="202">
        <v>120304107</v>
      </c>
      <c r="B82" t="s">
        <v>411</v>
      </c>
      <c r="C82" s="87">
        <v>600000</v>
      </c>
      <c r="D82" s="87">
        <v>0</v>
      </c>
      <c r="E82" s="87">
        <v>0</v>
      </c>
      <c r="F82" s="87">
        <v>600000</v>
      </c>
    </row>
    <row r="83" spans="1:8" ht="15" hidden="1" customHeight="1" x14ac:dyDescent="0.3">
      <c r="A83" s="202">
        <v>12030410701</v>
      </c>
      <c r="B83" t="s">
        <v>410</v>
      </c>
      <c r="C83" s="87">
        <v>600000</v>
      </c>
      <c r="D83" s="87">
        <v>0</v>
      </c>
      <c r="E83" s="87">
        <v>0</v>
      </c>
      <c r="F83" s="87">
        <v>600000</v>
      </c>
    </row>
    <row r="84" spans="1:8" ht="15" hidden="1" customHeight="1" x14ac:dyDescent="0.3">
      <c r="A84" s="202">
        <v>120304117</v>
      </c>
      <c r="B84" t="s">
        <v>412</v>
      </c>
      <c r="C84" s="87">
        <v>300000</v>
      </c>
      <c r="D84" s="87">
        <v>0</v>
      </c>
      <c r="E84" s="87">
        <v>0</v>
      </c>
      <c r="F84" s="87">
        <v>300000</v>
      </c>
    </row>
    <row r="85" spans="1:8" ht="15" hidden="1" customHeight="1" x14ac:dyDescent="0.3">
      <c r="A85" s="202">
        <v>12030411701</v>
      </c>
      <c r="B85" t="s">
        <v>410</v>
      </c>
      <c r="C85" s="87">
        <v>300000</v>
      </c>
      <c r="D85" s="87">
        <v>0</v>
      </c>
      <c r="E85" s="87">
        <v>0</v>
      </c>
      <c r="F85" s="87">
        <v>300000</v>
      </c>
      <c r="G85" s="177">
        <v>1824.85</v>
      </c>
      <c r="H85" s="178" t="s">
        <v>357</v>
      </c>
    </row>
    <row r="86" spans="1:8" ht="15" hidden="1" customHeight="1" x14ac:dyDescent="0.3">
      <c r="A86" s="202">
        <v>120304118</v>
      </c>
      <c r="B86" t="s">
        <v>413</v>
      </c>
      <c r="C86" s="87">
        <v>300000</v>
      </c>
      <c r="D86" s="87">
        <v>0</v>
      </c>
      <c r="E86" s="87">
        <v>0</v>
      </c>
      <c r="F86" s="87">
        <v>300000</v>
      </c>
    </row>
    <row r="87" spans="1:8" ht="15" hidden="1" customHeight="1" x14ac:dyDescent="0.3">
      <c r="A87" s="202">
        <v>12030411801</v>
      </c>
      <c r="B87" t="s">
        <v>410</v>
      </c>
      <c r="C87" s="87">
        <v>300000</v>
      </c>
      <c r="D87" s="87">
        <v>0</v>
      </c>
      <c r="E87" s="87">
        <v>0</v>
      </c>
      <c r="F87" s="87">
        <v>300000</v>
      </c>
    </row>
    <row r="88" spans="1:8" ht="15" hidden="1" customHeight="1" x14ac:dyDescent="0.3">
      <c r="A88" s="202">
        <v>120304119</v>
      </c>
      <c r="B88" t="s">
        <v>414</v>
      </c>
      <c r="C88" s="87">
        <v>550000</v>
      </c>
      <c r="D88" s="87">
        <v>300000</v>
      </c>
      <c r="E88" s="87">
        <v>300000</v>
      </c>
      <c r="F88" s="87">
        <v>550000</v>
      </c>
    </row>
    <row r="89" spans="1:8" ht="15" hidden="1" customHeight="1" x14ac:dyDescent="0.3">
      <c r="A89" s="202">
        <v>12030411901</v>
      </c>
      <c r="B89" t="s">
        <v>415</v>
      </c>
      <c r="C89" s="87">
        <v>550000</v>
      </c>
      <c r="D89" s="87">
        <v>300000</v>
      </c>
      <c r="E89" s="87">
        <v>300000</v>
      </c>
      <c r="F89" s="87">
        <v>550000</v>
      </c>
      <c r="G89" s="179">
        <v>3000000</v>
      </c>
      <c r="H89" s="180">
        <f>+F89+G89</f>
        <v>3550000</v>
      </c>
    </row>
    <row r="90" spans="1:8" ht="15" hidden="1" customHeight="1" x14ac:dyDescent="0.3">
      <c r="A90" s="202">
        <v>120304123</v>
      </c>
      <c r="B90" t="s">
        <v>416</v>
      </c>
      <c r="C90" s="87">
        <v>250000</v>
      </c>
      <c r="D90" s="87">
        <v>0</v>
      </c>
      <c r="E90" s="87">
        <v>0</v>
      </c>
      <c r="F90" s="87">
        <v>250000</v>
      </c>
    </row>
    <row r="91" spans="1:8" ht="15" hidden="1" customHeight="1" x14ac:dyDescent="0.3">
      <c r="A91" s="202">
        <v>12030412301</v>
      </c>
      <c r="B91" t="s">
        <v>417</v>
      </c>
      <c r="C91" s="87">
        <v>250000</v>
      </c>
      <c r="D91" s="87">
        <v>0</v>
      </c>
      <c r="E91" s="87">
        <v>0</v>
      </c>
      <c r="F91" s="87">
        <v>250000</v>
      </c>
    </row>
    <row r="92" spans="1:8" ht="15" hidden="1" customHeight="1" x14ac:dyDescent="0.3">
      <c r="A92" s="202">
        <v>120304124</v>
      </c>
      <c r="B92" t="s">
        <v>418</v>
      </c>
      <c r="C92" s="87">
        <v>500000</v>
      </c>
      <c r="D92" s="87">
        <v>0</v>
      </c>
      <c r="E92" s="87">
        <v>0</v>
      </c>
      <c r="F92" s="87">
        <v>500000</v>
      </c>
    </row>
    <row r="93" spans="1:8" ht="15" hidden="1" customHeight="1" x14ac:dyDescent="0.3">
      <c r="A93" s="202">
        <v>12030412401</v>
      </c>
      <c r="B93" t="s">
        <v>410</v>
      </c>
      <c r="C93" s="87">
        <v>500000</v>
      </c>
      <c r="D93" s="87">
        <v>0</v>
      </c>
      <c r="E93" s="87">
        <v>0</v>
      </c>
      <c r="F93" s="87">
        <v>500000</v>
      </c>
    </row>
    <row r="94" spans="1:8" ht="15" hidden="1" customHeight="1" x14ac:dyDescent="0.3">
      <c r="A94" s="202">
        <v>120304125</v>
      </c>
      <c r="B94" t="s">
        <v>419</v>
      </c>
      <c r="C94" s="87">
        <v>400000</v>
      </c>
      <c r="D94" s="87">
        <v>0</v>
      </c>
      <c r="E94" s="87">
        <v>0</v>
      </c>
      <c r="F94" s="87">
        <v>400000</v>
      </c>
    </row>
    <row r="95" spans="1:8" ht="15" hidden="1" customHeight="1" x14ac:dyDescent="0.3">
      <c r="A95" s="202">
        <v>12030412501</v>
      </c>
      <c r="B95" t="s">
        <v>417</v>
      </c>
      <c r="C95" s="87">
        <v>400000</v>
      </c>
      <c r="D95" s="87">
        <v>0</v>
      </c>
      <c r="E95" s="87">
        <v>0</v>
      </c>
      <c r="F95" s="87">
        <v>400000</v>
      </c>
    </row>
    <row r="96" spans="1:8" ht="15" hidden="1" customHeight="1" x14ac:dyDescent="0.3">
      <c r="A96" s="202">
        <v>120304127</v>
      </c>
      <c r="B96" t="s">
        <v>379</v>
      </c>
      <c r="C96" s="87">
        <v>0</v>
      </c>
      <c r="D96" s="87">
        <v>1400000</v>
      </c>
      <c r="E96" s="87">
        <v>900000</v>
      </c>
      <c r="F96" s="87">
        <v>500000</v>
      </c>
    </row>
    <row r="97" spans="1:6" ht="15" hidden="1" customHeight="1" x14ac:dyDescent="0.3">
      <c r="A97" s="202">
        <v>12030412702</v>
      </c>
      <c r="B97" t="s">
        <v>420</v>
      </c>
      <c r="C97" s="87">
        <v>0</v>
      </c>
      <c r="D97" s="87">
        <v>1400000</v>
      </c>
      <c r="E97" s="87">
        <v>900000</v>
      </c>
      <c r="F97" s="87">
        <v>500000</v>
      </c>
    </row>
    <row r="98" spans="1:6" ht="15" hidden="1" customHeight="1" x14ac:dyDescent="0.3">
      <c r="A98" s="202">
        <v>120304129</v>
      </c>
      <c r="B98" t="s">
        <v>334</v>
      </c>
      <c r="C98" s="87">
        <v>550000</v>
      </c>
      <c r="D98" s="87">
        <v>300000</v>
      </c>
      <c r="E98" s="87">
        <v>0</v>
      </c>
      <c r="F98" s="87">
        <v>850000</v>
      </c>
    </row>
    <row r="99" spans="1:6" ht="15" hidden="1" customHeight="1" x14ac:dyDescent="0.3">
      <c r="A99" s="202">
        <v>12030412901</v>
      </c>
      <c r="B99" t="s">
        <v>421</v>
      </c>
      <c r="C99" s="87">
        <v>550000</v>
      </c>
      <c r="D99" s="87">
        <v>300000</v>
      </c>
      <c r="E99" s="87">
        <v>0</v>
      </c>
      <c r="F99" s="87">
        <v>850000</v>
      </c>
    </row>
    <row r="100" spans="1:6" ht="15" hidden="1" customHeight="1" x14ac:dyDescent="0.3">
      <c r="A100" s="202">
        <v>1205</v>
      </c>
      <c r="B100" t="s">
        <v>784</v>
      </c>
      <c r="C100" s="87">
        <v>0</v>
      </c>
      <c r="D100" s="87">
        <v>17536570.16</v>
      </c>
      <c r="E100" s="87">
        <v>13847164.609999999</v>
      </c>
      <c r="F100" s="87">
        <v>3689405.55</v>
      </c>
    </row>
    <row r="101" spans="1:6" ht="15" hidden="1" customHeight="1" x14ac:dyDescent="0.3">
      <c r="A101" s="202">
        <v>120501</v>
      </c>
      <c r="B101" t="s">
        <v>4</v>
      </c>
      <c r="C101" s="87">
        <v>0</v>
      </c>
      <c r="D101" s="87">
        <v>17536570.16</v>
      </c>
      <c r="E101" s="87">
        <v>13847164.609999999</v>
      </c>
      <c r="F101" s="87">
        <v>3689405.55</v>
      </c>
    </row>
    <row r="102" spans="1:6" ht="15" hidden="1" customHeight="1" x14ac:dyDescent="0.3">
      <c r="A102" s="202">
        <v>1205011</v>
      </c>
      <c r="B102" t="s">
        <v>785</v>
      </c>
      <c r="C102" s="87">
        <v>0</v>
      </c>
      <c r="D102" s="87">
        <v>17536570.16</v>
      </c>
      <c r="E102" s="87">
        <v>13847164.609999999</v>
      </c>
      <c r="F102" s="87">
        <v>3689405.55</v>
      </c>
    </row>
    <row r="103" spans="1:6" ht="15" hidden="1" customHeight="1" x14ac:dyDescent="0.3">
      <c r="A103" s="202">
        <v>120501101</v>
      </c>
      <c r="B103" t="s">
        <v>786</v>
      </c>
      <c r="C103" s="87">
        <v>0</v>
      </c>
      <c r="D103" s="87">
        <v>17536570.16</v>
      </c>
      <c r="E103" s="87">
        <v>13847164.609999999</v>
      </c>
      <c r="F103" s="87">
        <v>3689405.55</v>
      </c>
    </row>
    <row r="104" spans="1:6" ht="15" hidden="1" customHeight="1" x14ac:dyDescent="0.3">
      <c r="A104" s="202">
        <v>1298</v>
      </c>
      <c r="B104" t="s">
        <v>6</v>
      </c>
      <c r="C104" s="87">
        <v>162091.81</v>
      </c>
      <c r="D104" s="87">
        <v>433313.68</v>
      </c>
      <c r="E104" s="87">
        <v>386061.52</v>
      </c>
      <c r="F104" s="87">
        <v>209343.97</v>
      </c>
    </row>
    <row r="105" spans="1:6" ht="15" hidden="1" customHeight="1" x14ac:dyDescent="0.3">
      <c r="A105" s="202">
        <v>129802</v>
      </c>
      <c r="B105" t="s">
        <v>280</v>
      </c>
      <c r="C105" s="87">
        <v>1607.7</v>
      </c>
      <c r="D105" s="87">
        <v>1437.37</v>
      </c>
      <c r="E105" s="87">
        <v>3045.07</v>
      </c>
      <c r="F105" s="87">
        <v>0</v>
      </c>
    </row>
    <row r="106" spans="1:6" ht="15" hidden="1" customHeight="1" x14ac:dyDescent="0.3">
      <c r="A106" s="202">
        <v>1298021</v>
      </c>
      <c r="B106" t="s">
        <v>280</v>
      </c>
      <c r="C106" s="87">
        <v>1607.7</v>
      </c>
      <c r="D106" s="87">
        <v>1437.37</v>
      </c>
      <c r="E106" s="87">
        <v>3045.07</v>
      </c>
      <c r="F106" s="87">
        <v>0</v>
      </c>
    </row>
    <row r="107" spans="1:6" ht="15" hidden="1" customHeight="1" x14ac:dyDescent="0.3">
      <c r="A107" s="202">
        <v>129802101</v>
      </c>
      <c r="B107" t="s">
        <v>422</v>
      </c>
      <c r="C107" s="87">
        <v>1607.7</v>
      </c>
      <c r="D107" s="87">
        <v>1437.37</v>
      </c>
      <c r="E107" s="87">
        <v>3045.07</v>
      </c>
      <c r="F107" s="87">
        <v>0</v>
      </c>
    </row>
    <row r="108" spans="1:6" ht="15" hidden="1" customHeight="1" x14ac:dyDescent="0.3">
      <c r="A108" s="202">
        <v>129803</v>
      </c>
      <c r="B108" t="s">
        <v>423</v>
      </c>
      <c r="C108" s="87">
        <v>160484.10999999999</v>
      </c>
      <c r="D108" s="87">
        <v>431876.31</v>
      </c>
      <c r="E108" s="87">
        <v>383016.45</v>
      </c>
      <c r="F108" s="87">
        <v>209343.97</v>
      </c>
    </row>
    <row r="109" spans="1:6" ht="15" hidden="1" customHeight="1" x14ac:dyDescent="0.3">
      <c r="A109" s="202">
        <v>1298031</v>
      </c>
      <c r="B109" t="s">
        <v>424</v>
      </c>
      <c r="C109" s="87">
        <v>160484.10999999999</v>
      </c>
      <c r="D109" s="87">
        <v>431876.31</v>
      </c>
      <c r="E109" s="87">
        <v>383016.45</v>
      </c>
      <c r="F109" s="87">
        <v>209343.97</v>
      </c>
    </row>
    <row r="110" spans="1:6" ht="15" hidden="1" customHeight="1" x14ac:dyDescent="0.3">
      <c r="A110" s="202">
        <v>129803101</v>
      </c>
      <c r="B110" t="s">
        <v>390</v>
      </c>
      <c r="C110" s="87">
        <v>101254.46</v>
      </c>
      <c r="D110" s="87">
        <v>216576.48</v>
      </c>
      <c r="E110" s="87">
        <v>191102.88</v>
      </c>
      <c r="F110" s="87">
        <v>126728.06</v>
      </c>
    </row>
    <row r="111" spans="1:6" ht="15" hidden="1" customHeight="1" x14ac:dyDescent="0.3">
      <c r="A111" s="202">
        <v>129803102</v>
      </c>
      <c r="B111" t="s">
        <v>425</v>
      </c>
      <c r="C111" s="87">
        <v>29129.39</v>
      </c>
      <c r="D111" s="87">
        <v>64760.77</v>
      </c>
      <c r="E111" s="87">
        <v>20484.509999999998</v>
      </c>
      <c r="F111" s="87">
        <v>73405.649999999994</v>
      </c>
    </row>
    <row r="112" spans="1:6" ht="15" hidden="1" customHeight="1" x14ac:dyDescent="0.3">
      <c r="A112" s="202">
        <v>129803104</v>
      </c>
      <c r="B112" t="s">
        <v>407</v>
      </c>
      <c r="C112" s="87">
        <v>30100.26</v>
      </c>
      <c r="D112" s="87">
        <v>150539.06</v>
      </c>
      <c r="E112" s="87">
        <v>171429.06</v>
      </c>
      <c r="F112" s="87">
        <v>9210.26</v>
      </c>
    </row>
    <row r="113" spans="1:6" ht="15" hidden="1" customHeight="1" x14ac:dyDescent="0.3">
      <c r="A113" s="202">
        <v>13</v>
      </c>
      <c r="B113" t="s">
        <v>178</v>
      </c>
      <c r="C113" s="87">
        <v>518514.13</v>
      </c>
      <c r="D113" s="87">
        <v>117042.51</v>
      </c>
      <c r="E113" s="87">
        <v>250576</v>
      </c>
      <c r="F113" s="87">
        <v>384980.64</v>
      </c>
    </row>
    <row r="114" spans="1:6" ht="15" hidden="1" customHeight="1" x14ac:dyDescent="0.3">
      <c r="A114" s="202">
        <v>1301</v>
      </c>
      <c r="B114" t="s">
        <v>189</v>
      </c>
      <c r="C114" s="87">
        <v>120979.08</v>
      </c>
      <c r="D114" s="87">
        <v>0</v>
      </c>
      <c r="E114" s="87">
        <v>0</v>
      </c>
      <c r="F114" s="87">
        <v>120979.08</v>
      </c>
    </row>
    <row r="115" spans="1:6" ht="15" hidden="1" customHeight="1" x14ac:dyDescent="0.3">
      <c r="A115" s="202">
        <v>130103</v>
      </c>
      <c r="B115" t="s">
        <v>426</v>
      </c>
      <c r="C115" s="87">
        <v>120979.08</v>
      </c>
      <c r="D115" s="87">
        <v>0</v>
      </c>
      <c r="E115" s="87">
        <v>0</v>
      </c>
      <c r="F115" s="87">
        <v>120979.08</v>
      </c>
    </row>
    <row r="116" spans="1:6" ht="15" hidden="1" customHeight="1" x14ac:dyDescent="0.3">
      <c r="A116" s="202">
        <v>1301031</v>
      </c>
      <c r="B116" t="s">
        <v>427</v>
      </c>
      <c r="C116" s="87">
        <v>120979.08</v>
      </c>
      <c r="D116" s="87">
        <v>0</v>
      </c>
      <c r="E116" s="87">
        <v>0</v>
      </c>
      <c r="F116" s="87">
        <v>120979.08</v>
      </c>
    </row>
    <row r="117" spans="1:6" ht="15" hidden="1" customHeight="1" x14ac:dyDescent="0.3">
      <c r="A117" s="202">
        <v>130103101</v>
      </c>
      <c r="B117" t="s">
        <v>428</v>
      </c>
      <c r="C117" s="87">
        <v>120979.08</v>
      </c>
      <c r="D117" s="87">
        <v>0</v>
      </c>
      <c r="E117" s="87">
        <v>0</v>
      </c>
      <c r="F117" s="87">
        <v>120979.08</v>
      </c>
    </row>
    <row r="118" spans="1:6" ht="15" hidden="1" customHeight="1" x14ac:dyDescent="0.3">
      <c r="A118" s="202">
        <v>13010310101</v>
      </c>
      <c r="B118" t="s">
        <v>429</v>
      </c>
      <c r="C118" s="87">
        <v>120979.08</v>
      </c>
      <c r="D118" s="87">
        <v>0</v>
      </c>
      <c r="E118" s="87">
        <v>0</v>
      </c>
      <c r="F118" s="87">
        <v>120979.08</v>
      </c>
    </row>
    <row r="119" spans="1:6" ht="15" hidden="1" customHeight="1" x14ac:dyDescent="0.3">
      <c r="A119" s="202">
        <v>1301031010101</v>
      </c>
      <c r="B119" t="s">
        <v>430</v>
      </c>
      <c r="C119" s="87">
        <v>120979.08</v>
      </c>
      <c r="D119" s="87">
        <v>0</v>
      </c>
      <c r="E119" s="87">
        <v>0</v>
      </c>
      <c r="F119" s="87">
        <v>120979.08</v>
      </c>
    </row>
    <row r="120" spans="1:6" ht="15" hidden="1" customHeight="1" x14ac:dyDescent="0.3">
      <c r="A120" s="202">
        <v>1302</v>
      </c>
      <c r="B120" t="s">
        <v>261</v>
      </c>
      <c r="C120" s="87">
        <v>466887.48</v>
      </c>
      <c r="D120" s="87">
        <v>0</v>
      </c>
      <c r="E120" s="87">
        <v>219512.37</v>
      </c>
      <c r="F120" s="87">
        <v>247375.11</v>
      </c>
    </row>
    <row r="121" spans="1:6" ht="15" hidden="1" customHeight="1" x14ac:dyDescent="0.3">
      <c r="A121" s="202">
        <v>130202</v>
      </c>
      <c r="B121" t="s">
        <v>431</v>
      </c>
      <c r="C121" s="87">
        <v>466887.48</v>
      </c>
      <c r="D121" s="87">
        <v>0</v>
      </c>
      <c r="E121" s="87">
        <v>219512.37</v>
      </c>
      <c r="F121" s="87">
        <v>247375.11</v>
      </c>
    </row>
    <row r="122" spans="1:6" ht="15" hidden="1" customHeight="1" x14ac:dyDescent="0.3">
      <c r="A122" s="202">
        <v>1302021</v>
      </c>
      <c r="B122" t="s">
        <v>432</v>
      </c>
      <c r="C122" s="87">
        <v>466887.48</v>
      </c>
      <c r="D122" s="87">
        <v>0</v>
      </c>
      <c r="E122" s="87">
        <v>219512.37</v>
      </c>
      <c r="F122" s="87">
        <v>247375.11</v>
      </c>
    </row>
    <row r="123" spans="1:6" ht="15" hidden="1" customHeight="1" x14ac:dyDescent="0.3">
      <c r="A123" s="202">
        <v>130202101</v>
      </c>
      <c r="B123" t="s">
        <v>428</v>
      </c>
      <c r="C123" s="87">
        <v>466887.48</v>
      </c>
      <c r="D123" s="87">
        <v>0</v>
      </c>
      <c r="E123" s="87">
        <v>219512.37</v>
      </c>
      <c r="F123" s="87">
        <v>247375.11</v>
      </c>
    </row>
    <row r="124" spans="1:6" ht="15" hidden="1" customHeight="1" x14ac:dyDescent="0.3">
      <c r="A124" s="202">
        <v>13020210101</v>
      </c>
      <c r="B124" t="s">
        <v>429</v>
      </c>
      <c r="C124" s="87">
        <v>466887.48</v>
      </c>
      <c r="D124" s="87">
        <v>0</v>
      </c>
      <c r="E124" s="87">
        <v>219512.37</v>
      </c>
      <c r="F124" s="87">
        <v>247375.11</v>
      </c>
    </row>
    <row r="125" spans="1:6" ht="15" hidden="1" customHeight="1" x14ac:dyDescent="0.3">
      <c r="A125" s="202">
        <v>1302021010101</v>
      </c>
      <c r="B125" t="s">
        <v>358</v>
      </c>
      <c r="C125" s="87">
        <v>105730</v>
      </c>
      <c r="D125" s="87">
        <v>0</v>
      </c>
      <c r="E125" s="87">
        <v>105730</v>
      </c>
      <c r="F125" s="87">
        <v>0</v>
      </c>
    </row>
    <row r="126" spans="1:6" ht="15" hidden="1" customHeight="1" x14ac:dyDescent="0.3">
      <c r="A126" s="202">
        <v>1302021010102</v>
      </c>
      <c r="B126" t="s">
        <v>433</v>
      </c>
      <c r="C126" s="87">
        <v>113782.37</v>
      </c>
      <c r="D126" s="87">
        <v>0</v>
      </c>
      <c r="E126" s="87">
        <v>113782.37</v>
      </c>
      <c r="F126" s="87">
        <v>0</v>
      </c>
    </row>
    <row r="127" spans="1:6" ht="15" hidden="1" customHeight="1" x14ac:dyDescent="0.3">
      <c r="A127" s="202">
        <v>1302021010103</v>
      </c>
      <c r="B127" t="s">
        <v>363</v>
      </c>
      <c r="C127" s="87">
        <v>247375.11</v>
      </c>
      <c r="D127" s="87">
        <v>0</v>
      </c>
      <c r="E127" s="87">
        <v>0</v>
      </c>
      <c r="F127" s="87">
        <v>247375.11</v>
      </c>
    </row>
    <row r="128" spans="1:6" ht="15" hidden="1" customHeight="1" x14ac:dyDescent="0.3">
      <c r="A128" s="202">
        <v>1398</v>
      </c>
      <c r="B128" t="s">
        <v>190</v>
      </c>
      <c r="C128" s="87">
        <v>12514.66</v>
      </c>
      <c r="D128" s="87">
        <v>35175.42</v>
      </c>
      <c r="E128" s="87">
        <v>31063.63</v>
      </c>
      <c r="F128" s="87">
        <v>16626.45</v>
      </c>
    </row>
    <row r="129" spans="1:6" ht="15" hidden="1" customHeight="1" x14ac:dyDescent="0.3">
      <c r="A129" s="202">
        <v>139802</v>
      </c>
      <c r="B129" t="s">
        <v>431</v>
      </c>
      <c r="C129" s="87">
        <v>7668.6</v>
      </c>
      <c r="D129" s="87">
        <v>28325.87</v>
      </c>
      <c r="E129" s="87">
        <v>23986.93</v>
      </c>
      <c r="F129" s="87">
        <v>12007.54</v>
      </c>
    </row>
    <row r="130" spans="1:6" ht="15" hidden="1" customHeight="1" x14ac:dyDescent="0.3">
      <c r="A130" s="202">
        <v>1398021</v>
      </c>
      <c r="B130" t="s">
        <v>432</v>
      </c>
      <c r="C130" s="87">
        <v>7668.6</v>
      </c>
      <c r="D130" s="87">
        <v>28325.87</v>
      </c>
      <c r="E130" s="87">
        <v>23986.93</v>
      </c>
      <c r="F130" s="87">
        <v>12007.54</v>
      </c>
    </row>
    <row r="131" spans="1:6" ht="15" hidden="1" customHeight="1" x14ac:dyDescent="0.3">
      <c r="A131" s="202">
        <v>139802101</v>
      </c>
      <c r="B131" t="s">
        <v>358</v>
      </c>
      <c r="C131" s="87">
        <v>3426.12</v>
      </c>
      <c r="D131" s="87">
        <v>17307.36</v>
      </c>
      <c r="E131" s="87">
        <v>20733.48</v>
      </c>
      <c r="F131" s="87">
        <v>0</v>
      </c>
    </row>
    <row r="132" spans="1:6" ht="15" hidden="1" customHeight="1" x14ac:dyDescent="0.3">
      <c r="A132" s="202">
        <v>139802102</v>
      </c>
      <c r="B132" t="s">
        <v>433</v>
      </c>
      <c r="C132" s="87">
        <v>1870.39</v>
      </c>
      <c r="D132" s="87">
        <v>1383.06</v>
      </c>
      <c r="E132" s="87">
        <v>3253.45</v>
      </c>
      <c r="F132" s="87">
        <v>0</v>
      </c>
    </row>
    <row r="133" spans="1:6" ht="15" hidden="1" customHeight="1" x14ac:dyDescent="0.3">
      <c r="A133" s="202">
        <v>139802103</v>
      </c>
      <c r="B133" t="s">
        <v>363</v>
      </c>
      <c r="C133" s="87">
        <v>2372.09</v>
      </c>
      <c r="D133" s="87">
        <v>9635.4500000000007</v>
      </c>
      <c r="E133" s="87">
        <v>0</v>
      </c>
      <c r="F133" s="87">
        <v>12007.54</v>
      </c>
    </row>
    <row r="134" spans="1:6" ht="15" hidden="1" customHeight="1" x14ac:dyDescent="0.3">
      <c r="A134" s="202">
        <v>139803</v>
      </c>
      <c r="B134" t="s">
        <v>426</v>
      </c>
      <c r="C134" s="87">
        <v>4846.0600000000004</v>
      </c>
      <c r="D134" s="87">
        <v>6849.55</v>
      </c>
      <c r="E134" s="87">
        <v>7076.7</v>
      </c>
      <c r="F134" s="87">
        <v>4618.91</v>
      </c>
    </row>
    <row r="135" spans="1:6" ht="15" hidden="1" customHeight="1" x14ac:dyDescent="0.3">
      <c r="A135" s="202">
        <v>1398031</v>
      </c>
      <c r="B135" t="s">
        <v>427</v>
      </c>
      <c r="C135" s="87">
        <v>4846.0600000000004</v>
      </c>
      <c r="D135" s="87">
        <v>6849.55</v>
      </c>
      <c r="E135" s="87">
        <v>7076.7</v>
      </c>
      <c r="F135" s="87">
        <v>4618.91</v>
      </c>
    </row>
    <row r="136" spans="1:6" ht="15" hidden="1" customHeight="1" x14ac:dyDescent="0.3">
      <c r="A136" s="202">
        <v>139803101</v>
      </c>
      <c r="B136" t="s">
        <v>428</v>
      </c>
      <c r="C136" s="87">
        <v>4846.0600000000004</v>
      </c>
      <c r="D136" s="87">
        <v>6849.55</v>
      </c>
      <c r="E136" s="87">
        <v>7076.7</v>
      </c>
      <c r="F136" s="87">
        <v>4618.91</v>
      </c>
    </row>
    <row r="137" spans="1:6" ht="15" hidden="1" customHeight="1" x14ac:dyDescent="0.3">
      <c r="A137" s="202">
        <v>13980310101</v>
      </c>
      <c r="B137" t="s">
        <v>434</v>
      </c>
      <c r="C137" s="87">
        <v>0</v>
      </c>
      <c r="D137" s="87">
        <v>3846.6</v>
      </c>
      <c r="E137" s="87">
        <v>3846.6</v>
      </c>
      <c r="F137" s="87">
        <v>0</v>
      </c>
    </row>
    <row r="138" spans="1:6" ht="15" hidden="1" customHeight="1" x14ac:dyDescent="0.3">
      <c r="A138" s="202">
        <v>1399</v>
      </c>
      <c r="B138" t="s">
        <v>435</v>
      </c>
      <c r="C138" s="87">
        <v>-81867.09</v>
      </c>
      <c r="D138" s="87">
        <v>81867.09</v>
      </c>
      <c r="E138" s="87">
        <v>0</v>
      </c>
      <c r="F138" s="87">
        <v>0</v>
      </c>
    </row>
    <row r="139" spans="1:6" ht="15" hidden="1" customHeight="1" x14ac:dyDescent="0.3">
      <c r="A139" s="202">
        <v>139902</v>
      </c>
      <c r="B139" t="s">
        <v>431</v>
      </c>
      <c r="C139" s="87">
        <v>-81867.09</v>
      </c>
      <c r="D139" s="87">
        <v>81867.09</v>
      </c>
      <c r="E139" s="87">
        <v>0</v>
      </c>
      <c r="F139" s="87">
        <v>0</v>
      </c>
    </row>
    <row r="140" spans="1:6" ht="15" hidden="1" customHeight="1" x14ac:dyDescent="0.3">
      <c r="A140" s="202">
        <v>1399021</v>
      </c>
      <c r="B140" t="s">
        <v>436</v>
      </c>
      <c r="C140" s="87">
        <v>-81867.09</v>
      </c>
      <c r="D140" s="87">
        <v>81867.09</v>
      </c>
      <c r="E140" s="87">
        <v>0</v>
      </c>
      <c r="F140" s="87">
        <v>0</v>
      </c>
    </row>
    <row r="141" spans="1:6" ht="15" hidden="1" customHeight="1" x14ac:dyDescent="0.3">
      <c r="A141" s="202">
        <v>139902101</v>
      </c>
      <c r="B141" t="s">
        <v>429</v>
      </c>
      <c r="C141" s="87">
        <v>-81867.09</v>
      </c>
      <c r="D141" s="87">
        <v>81867.09</v>
      </c>
      <c r="E141" s="87">
        <v>0</v>
      </c>
      <c r="F141" s="87">
        <v>0</v>
      </c>
    </row>
    <row r="142" spans="1:6" ht="15" hidden="1" customHeight="1" x14ac:dyDescent="0.3">
      <c r="A142" s="202">
        <v>14</v>
      </c>
      <c r="B142" t="s">
        <v>43</v>
      </c>
      <c r="C142" s="87">
        <v>3377896.7</v>
      </c>
      <c r="D142" s="87">
        <v>31718250.98</v>
      </c>
      <c r="E142" s="87">
        <v>24983071.16</v>
      </c>
      <c r="F142" s="87">
        <v>10113076.52</v>
      </c>
    </row>
    <row r="143" spans="1:6" ht="15" hidden="1" customHeight="1" x14ac:dyDescent="0.3">
      <c r="A143" s="202">
        <v>1404</v>
      </c>
      <c r="B143" t="s">
        <v>284</v>
      </c>
      <c r="C143" s="87">
        <v>1477822.89</v>
      </c>
      <c r="D143" s="87">
        <v>6360466.2300000004</v>
      </c>
      <c r="E143" s="87">
        <v>5416275.0800000001</v>
      </c>
      <c r="F143" s="87">
        <v>2422014.04</v>
      </c>
    </row>
    <row r="144" spans="1:6" ht="15" hidden="1" customHeight="1" x14ac:dyDescent="0.3">
      <c r="A144" s="202">
        <v>140401</v>
      </c>
      <c r="B144" t="s">
        <v>437</v>
      </c>
      <c r="C144" s="87">
        <v>1477822.89</v>
      </c>
      <c r="D144" s="87">
        <v>6360466.2300000004</v>
      </c>
      <c r="E144" s="87">
        <v>5416275.0800000001</v>
      </c>
      <c r="F144" s="87">
        <v>2422014.04</v>
      </c>
    </row>
    <row r="145" spans="1:6" ht="15" hidden="1" customHeight="1" x14ac:dyDescent="0.3">
      <c r="A145" s="202">
        <v>1404011</v>
      </c>
      <c r="B145" t="s">
        <v>438</v>
      </c>
      <c r="C145" s="87">
        <v>1477822.89</v>
      </c>
      <c r="D145" s="87">
        <v>6360466.2300000004</v>
      </c>
      <c r="E145" s="87">
        <v>5416275.0800000001</v>
      </c>
      <c r="F145" s="87">
        <v>2422014.04</v>
      </c>
    </row>
    <row r="146" spans="1:6" ht="15" hidden="1" customHeight="1" x14ac:dyDescent="0.3">
      <c r="A146" s="202">
        <v>140401101</v>
      </c>
      <c r="B146" t="s">
        <v>439</v>
      </c>
      <c r="C146" s="87">
        <v>1477822.89</v>
      </c>
      <c r="D146" s="87">
        <v>6360466.2300000004</v>
      </c>
      <c r="E146" s="87">
        <v>5416275.0800000001</v>
      </c>
      <c r="F146" s="87">
        <v>2422014.04</v>
      </c>
    </row>
    <row r="147" spans="1:6" ht="15" hidden="1" customHeight="1" x14ac:dyDescent="0.3">
      <c r="A147" s="202">
        <v>1405</v>
      </c>
      <c r="B147" t="s">
        <v>191</v>
      </c>
      <c r="C147" s="87">
        <v>715588.52</v>
      </c>
      <c r="D147" s="87">
        <v>2223774.9900000002</v>
      </c>
      <c r="E147" s="87">
        <v>1949282.69</v>
      </c>
      <c r="F147" s="87">
        <v>990080.82</v>
      </c>
    </row>
    <row r="148" spans="1:6" ht="15" hidden="1" customHeight="1" x14ac:dyDescent="0.3">
      <c r="A148" s="202">
        <v>140501</v>
      </c>
      <c r="B148" t="s">
        <v>192</v>
      </c>
      <c r="C148" s="87">
        <v>715588.52</v>
      </c>
      <c r="D148" s="87">
        <v>2223774.9900000002</v>
      </c>
      <c r="E148" s="87">
        <v>1949282.69</v>
      </c>
      <c r="F148" s="87">
        <v>990080.82</v>
      </c>
    </row>
    <row r="149" spans="1:6" ht="15" hidden="1" customHeight="1" x14ac:dyDescent="0.3">
      <c r="A149" s="202">
        <v>1405011</v>
      </c>
      <c r="B149" t="s">
        <v>440</v>
      </c>
      <c r="C149" s="87">
        <v>715588.52</v>
      </c>
      <c r="D149" s="87">
        <v>2223774.9900000002</v>
      </c>
      <c r="E149" s="87">
        <v>1949282.69</v>
      </c>
      <c r="F149" s="87">
        <v>990080.82</v>
      </c>
    </row>
    <row r="150" spans="1:6" ht="15" hidden="1" customHeight="1" x14ac:dyDescent="0.3">
      <c r="A150" s="202">
        <v>140501101</v>
      </c>
      <c r="B150" t="s">
        <v>441</v>
      </c>
      <c r="C150" s="87">
        <v>715588.52</v>
      </c>
      <c r="D150" s="87">
        <v>2223774.9900000002</v>
      </c>
      <c r="E150" s="87">
        <v>1949282.69</v>
      </c>
      <c r="F150" s="87">
        <v>990080.82</v>
      </c>
    </row>
    <row r="151" spans="1:6" ht="15" hidden="1" customHeight="1" x14ac:dyDescent="0.3">
      <c r="A151" s="202">
        <v>1406</v>
      </c>
      <c r="B151" t="s">
        <v>193</v>
      </c>
      <c r="C151" s="87">
        <v>622622.32999999996</v>
      </c>
      <c r="D151" s="87">
        <v>8915163.4399999995</v>
      </c>
      <c r="E151" s="87">
        <v>4981598.82</v>
      </c>
      <c r="F151" s="87">
        <v>4556186.95</v>
      </c>
    </row>
    <row r="152" spans="1:6" ht="15" hidden="1" customHeight="1" x14ac:dyDescent="0.3">
      <c r="A152" s="202">
        <v>140601</v>
      </c>
      <c r="B152" t="s">
        <v>442</v>
      </c>
      <c r="C152" s="87">
        <v>0</v>
      </c>
      <c r="D152" s="87">
        <v>0.01</v>
      </c>
      <c r="E152" s="87">
        <v>0.01</v>
      </c>
      <c r="F152" s="87">
        <v>0</v>
      </c>
    </row>
    <row r="153" spans="1:6" ht="15" hidden="1" customHeight="1" x14ac:dyDescent="0.3">
      <c r="A153" s="202">
        <v>1406011</v>
      </c>
      <c r="B153" t="s">
        <v>443</v>
      </c>
      <c r="C153" s="87">
        <v>0</v>
      </c>
      <c r="D153" s="87">
        <v>0.01</v>
      </c>
      <c r="E153" s="87">
        <v>0.01</v>
      </c>
      <c r="F153" s="87">
        <v>0</v>
      </c>
    </row>
    <row r="154" spans="1:6" ht="15" hidden="1" customHeight="1" x14ac:dyDescent="0.3">
      <c r="A154" s="202">
        <v>140601101</v>
      </c>
      <c r="B154" t="s">
        <v>444</v>
      </c>
      <c r="C154" s="87">
        <v>0</v>
      </c>
      <c r="D154" s="87">
        <v>0.01</v>
      </c>
      <c r="E154" s="87">
        <v>0.01</v>
      </c>
      <c r="F154" s="87">
        <v>0</v>
      </c>
    </row>
    <row r="155" spans="1:6" ht="15" hidden="1" customHeight="1" x14ac:dyDescent="0.3">
      <c r="A155" s="202">
        <v>140602</v>
      </c>
      <c r="B155" t="s">
        <v>445</v>
      </c>
      <c r="C155" s="87">
        <v>31506.799999999999</v>
      </c>
      <c r="D155" s="87">
        <v>31975.360000000001</v>
      </c>
      <c r="E155" s="87">
        <v>50575.63</v>
      </c>
      <c r="F155" s="87">
        <v>12906.53</v>
      </c>
    </row>
    <row r="156" spans="1:6" ht="15" hidden="1" customHeight="1" x14ac:dyDescent="0.3">
      <c r="A156" s="202">
        <v>1406021</v>
      </c>
      <c r="B156" t="s">
        <v>446</v>
      </c>
      <c r="C156" s="87">
        <v>31506.799999999999</v>
      </c>
      <c r="D156" s="87">
        <v>31975.360000000001</v>
      </c>
      <c r="E156" s="87">
        <v>50575.63</v>
      </c>
      <c r="F156" s="87">
        <v>12906.53</v>
      </c>
    </row>
    <row r="157" spans="1:6" ht="15" hidden="1" customHeight="1" x14ac:dyDescent="0.3">
      <c r="A157" s="202">
        <v>140602101</v>
      </c>
      <c r="B157" t="s">
        <v>447</v>
      </c>
      <c r="C157" s="87">
        <v>31506.799999999999</v>
      </c>
      <c r="D157" s="87">
        <v>31975.360000000001</v>
      </c>
      <c r="E157" s="87">
        <v>50575.63</v>
      </c>
      <c r="F157" s="87">
        <v>12906.53</v>
      </c>
    </row>
    <row r="158" spans="1:6" ht="15" hidden="1" customHeight="1" x14ac:dyDescent="0.3">
      <c r="A158" s="202">
        <v>140603</v>
      </c>
      <c r="B158" t="s">
        <v>343</v>
      </c>
      <c r="C158" s="87">
        <v>0</v>
      </c>
      <c r="D158" s="87">
        <v>2628.49</v>
      </c>
      <c r="E158" s="87">
        <v>2628.49</v>
      </c>
      <c r="F158" s="87">
        <v>0</v>
      </c>
    </row>
    <row r="159" spans="1:6" ht="15" hidden="1" customHeight="1" x14ac:dyDescent="0.3">
      <c r="A159" s="202">
        <v>1406031</v>
      </c>
      <c r="B159" t="s">
        <v>448</v>
      </c>
      <c r="C159" s="87">
        <v>0</v>
      </c>
      <c r="D159" s="87">
        <v>2628.49</v>
      </c>
      <c r="E159" s="87">
        <v>2628.49</v>
      </c>
      <c r="F159" s="87">
        <v>0</v>
      </c>
    </row>
    <row r="160" spans="1:6" ht="15" hidden="1" customHeight="1" x14ac:dyDescent="0.3">
      <c r="A160" s="202">
        <v>140603101</v>
      </c>
      <c r="B160" t="s">
        <v>449</v>
      </c>
      <c r="C160" s="87">
        <v>0</v>
      </c>
      <c r="D160" s="87">
        <v>2628.49</v>
      </c>
      <c r="E160" s="87">
        <v>2628.49</v>
      </c>
      <c r="F160" s="87">
        <v>0</v>
      </c>
    </row>
    <row r="161" spans="1:6" ht="15" hidden="1" customHeight="1" x14ac:dyDescent="0.3">
      <c r="A161" s="202">
        <v>140604</v>
      </c>
      <c r="B161" t="s">
        <v>450</v>
      </c>
      <c r="C161" s="87">
        <v>14110.88</v>
      </c>
      <c r="D161" s="87">
        <v>42940.43</v>
      </c>
      <c r="E161" s="87">
        <v>51304.94</v>
      </c>
      <c r="F161" s="87">
        <v>5746.37</v>
      </c>
    </row>
    <row r="162" spans="1:6" ht="15" hidden="1" customHeight="1" x14ac:dyDescent="0.3">
      <c r="A162" s="202">
        <v>1406041</v>
      </c>
      <c r="B162" t="s">
        <v>451</v>
      </c>
      <c r="C162" s="87">
        <v>14110.88</v>
      </c>
      <c r="D162" s="87">
        <v>42940.43</v>
      </c>
      <c r="E162" s="87">
        <v>51304.94</v>
      </c>
      <c r="F162" s="87">
        <v>5746.37</v>
      </c>
    </row>
    <row r="163" spans="1:6" ht="15" hidden="1" customHeight="1" x14ac:dyDescent="0.3">
      <c r="A163" s="202">
        <v>140604101</v>
      </c>
      <c r="B163" t="s">
        <v>452</v>
      </c>
      <c r="C163" s="87">
        <v>14110.88</v>
      </c>
      <c r="D163" s="87">
        <v>42940.43</v>
      </c>
      <c r="E163" s="87">
        <v>51304.94</v>
      </c>
      <c r="F163" s="87">
        <v>5746.37</v>
      </c>
    </row>
    <row r="164" spans="1:6" ht="15" hidden="1" customHeight="1" x14ac:dyDescent="0.3">
      <c r="A164" s="202">
        <v>140605</v>
      </c>
      <c r="B164" t="s">
        <v>453</v>
      </c>
      <c r="C164" s="87">
        <v>12999.69</v>
      </c>
      <c r="D164" s="87">
        <v>29722.3</v>
      </c>
      <c r="E164" s="87">
        <v>36846.89</v>
      </c>
      <c r="F164" s="87">
        <v>5875.1</v>
      </c>
    </row>
    <row r="165" spans="1:6" ht="15" hidden="1" customHeight="1" x14ac:dyDescent="0.3">
      <c r="A165" s="202">
        <v>1406051</v>
      </c>
      <c r="B165" t="s">
        <v>454</v>
      </c>
      <c r="C165" s="87">
        <v>12999.69</v>
      </c>
      <c r="D165" s="87">
        <v>29722.3</v>
      </c>
      <c r="E165" s="87">
        <v>36846.89</v>
      </c>
      <c r="F165" s="87">
        <v>5875.1</v>
      </c>
    </row>
    <row r="166" spans="1:6" ht="15" hidden="1" customHeight="1" x14ac:dyDescent="0.3">
      <c r="A166" s="202">
        <v>140605101</v>
      </c>
      <c r="B166" t="s">
        <v>455</v>
      </c>
      <c r="C166" s="87">
        <v>12999.69</v>
      </c>
      <c r="D166" s="87">
        <v>29722.3</v>
      </c>
      <c r="E166" s="87">
        <v>36846.89</v>
      </c>
      <c r="F166" s="87">
        <v>5875.1</v>
      </c>
    </row>
    <row r="167" spans="1:6" ht="15" hidden="1" customHeight="1" x14ac:dyDescent="0.3">
      <c r="A167" s="202">
        <v>140606</v>
      </c>
      <c r="B167" t="s">
        <v>456</v>
      </c>
      <c r="C167" s="87">
        <v>43469.17</v>
      </c>
      <c r="D167" s="87">
        <v>24316.080000000002</v>
      </c>
      <c r="E167" s="87">
        <v>50921.66</v>
      </c>
      <c r="F167" s="87">
        <v>16863.59</v>
      </c>
    </row>
    <row r="168" spans="1:6" ht="15" hidden="1" customHeight="1" x14ac:dyDescent="0.3">
      <c r="A168" s="202">
        <v>1406061</v>
      </c>
      <c r="B168" t="s">
        <v>457</v>
      </c>
      <c r="C168" s="87">
        <v>43469.17</v>
      </c>
      <c r="D168" s="87">
        <v>24316.080000000002</v>
      </c>
      <c r="E168" s="87">
        <v>50921.66</v>
      </c>
      <c r="F168" s="87">
        <v>16863.59</v>
      </c>
    </row>
    <row r="169" spans="1:6" ht="15" hidden="1" customHeight="1" x14ac:dyDescent="0.3">
      <c r="A169" s="202">
        <v>140606101</v>
      </c>
      <c r="B169" t="s">
        <v>458</v>
      </c>
      <c r="C169" s="87">
        <v>43469.17</v>
      </c>
      <c r="D169" s="87">
        <v>24316.080000000002</v>
      </c>
      <c r="E169" s="87">
        <v>50921.66</v>
      </c>
      <c r="F169" s="87">
        <v>16863.59</v>
      </c>
    </row>
    <row r="170" spans="1:6" ht="15" hidden="1" customHeight="1" x14ac:dyDescent="0.3">
      <c r="A170" s="202">
        <v>140607</v>
      </c>
      <c r="B170" t="s">
        <v>459</v>
      </c>
      <c r="C170" s="87">
        <v>8332.2099999999991</v>
      </c>
      <c r="D170" s="87">
        <v>75254.84</v>
      </c>
      <c r="E170" s="87">
        <v>78534.789999999994</v>
      </c>
      <c r="F170" s="87">
        <v>5052.26</v>
      </c>
    </row>
    <row r="171" spans="1:6" ht="15" hidden="1" customHeight="1" x14ac:dyDescent="0.3">
      <c r="A171" s="202">
        <v>1406071</v>
      </c>
      <c r="B171" t="s">
        <v>460</v>
      </c>
      <c r="C171" s="87">
        <v>8332.2099999999991</v>
      </c>
      <c r="D171" s="87">
        <v>75254.84</v>
      </c>
      <c r="E171" s="87">
        <v>78534.789999999994</v>
      </c>
      <c r="F171" s="87">
        <v>5052.26</v>
      </c>
    </row>
    <row r="172" spans="1:6" ht="15" hidden="1" customHeight="1" x14ac:dyDescent="0.3">
      <c r="A172" s="202">
        <v>140607101</v>
      </c>
      <c r="B172" t="s">
        <v>461</v>
      </c>
      <c r="C172" s="87">
        <v>8332.2099999999991</v>
      </c>
      <c r="D172" s="87">
        <v>75254.84</v>
      </c>
      <c r="E172" s="87">
        <v>78534.789999999994</v>
      </c>
      <c r="F172" s="87">
        <v>5052.26</v>
      </c>
    </row>
    <row r="173" spans="1:6" ht="15" hidden="1" customHeight="1" x14ac:dyDescent="0.3">
      <c r="A173" s="202">
        <v>140608</v>
      </c>
      <c r="B173" t="s">
        <v>194</v>
      </c>
      <c r="C173" s="87">
        <v>8780.93</v>
      </c>
      <c r="D173" s="87">
        <v>92465.34</v>
      </c>
      <c r="E173" s="87">
        <v>95806.94</v>
      </c>
      <c r="F173" s="87">
        <v>5439.33</v>
      </c>
    </row>
    <row r="174" spans="1:6" ht="15" hidden="1" customHeight="1" x14ac:dyDescent="0.3">
      <c r="A174" s="202">
        <v>1406081</v>
      </c>
      <c r="B174" t="s">
        <v>462</v>
      </c>
      <c r="C174" s="87">
        <v>8780.93</v>
      </c>
      <c r="D174" s="87">
        <v>92465.34</v>
      </c>
      <c r="E174" s="87">
        <v>95806.94</v>
      </c>
      <c r="F174" s="87">
        <v>5439.33</v>
      </c>
    </row>
    <row r="175" spans="1:6" ht="15" hidden="1" customHeight="1" x14ac:dyDescent="0.3">
      <c r="A175" s="202">
        <v>140608101</v>
      </c>
      <c r="B175" t="s">
        <v>463</v>
      </c>
      <c r="C175" s="87">
        <v>8780.93</v>
      </c>
      <c r="D175" s="87">
        <v>92465.34</v>
      </c>
      <c r="E175" s="87">
        <v>95806.94</v>
      </c>
      <c r="F175" s="87">
        <v>5439.33</v>
      </c>
    </row>
    <row r="176" spans="1:6" ht="15" hidden="1" customHeight="1" x14ac:dyDescent="0.3">
      <c r="A176" s="202">
        <v>140610</v>
      </c>
      <c r="B176" t="s">
        <v>349</v>
      </c>
      <c r="C176" s="87">
        <v>20726</v>
      </c>
      <c r="D176" s="87">
        <v>290027.75</v>
      </c>
      <c r="E176" s="87">
        <v>306219.62</v>
      </c>
      <c r="F176" s="87">
        <v>4534.13</v>
      </c>
    </row>
    <row r="177" spans="1:6" ht="15" hidden="1" customHeight="1" x14ac:dyDescent="0.3">
      <c r="A177" s="202">
        <v>1406101</v>
      </c>
      <c r="B177" t="s">
        <v>464</v>
      </c>
      <c r="C177" s="87">
        <v>20726</v>
      </c>
      <c r="D177" s="87">
        <v>290027.75</v>
      </c>
      <c r="E177" s="87">
        <v>306219.62</v>
      </c>
      <c r="F177" s="87">
        <v>4534.13</v>
      </c>
    </row>
    <row r="178" spans="1:6" ht="15" hidden="1" customHeight="1" x14ac:dyDescent="0.3">
      <c r="A178" s="202">
        <v>140610101</v>
      </c>
      <c r="B178" t="s">
        <v>465</v>
      </c>
      <c r="C178" s="87">
        <v>20726</v>
      </c>
      <c r="D178" s="87">
        <v>290027.75</v>
      </c>
      <c r="E178" s="87">
        <v>306219.62</v>
      </c>
      <c r="F178" s="87">
        <v>4534.13</v>
      </c>
    </row>
    <row r="179" spans="1:6" ht="15" hidden="1" customHeight="1" x14ac:dyDescent="0.3">
      <c r="A179" s="202">
        <v>140611</v>
      </c>
      <c r="B179" t="s">
        <v>466</v>
      </c>
      <c r="C179" s="87">
        <v>116200.23</v>
      </c>
      <c r="D179" s="87">
        <v>178053.51</v>
      </c>
      <c r="E179" s="87">
        <v>258742.94</v>
      </c>
      <c r="F179" s="87">
        <v>35510.800000000003</v>
      </c>
    </row>
    <row r="180" spans="1:6" ht="15" hidden="1" customHeight="1" x14ac:dyDescent="0.3">
      <c r="A180" s="202">
        <v>1406111</v>
      </c>
      <c r="B180" t="s">
        <v>467</v>
      </c>
      <c r="C180" s="87">
        <v>116200.23</v>
      </c>
      <c r="D180" s="87">
        <v>178053.51</v>
      </c>
      <c r="E180" s="87">
        <v>258742.94</v>
      </c>
      <c r="F180" s="87">
        <v>35510.800000000003</v>
      </c>
    </row>
    <row r="181" spans="1:6" ht="15" hidden="1" customHeight="1" x14ac:dyDescent="0.3">
      <c r="A181" s="202">
        <v>140611101</v>
      </c>
      <c r="B181" t="s">
        <v>468</v>
      </c>
      <c r="C181" s="87">
        <v>116200.23</v>
      </c>
      <c r="D181" s="87">
        <v>178053.51</v>
      </c>
      <c r="E181" s="87">
        <v>258742.94</v>
      </c>
      <c r="F181" s="87">
        <v>35510.800000000003</v>
      </c>
    </row>
    <row r="182" spans="1:6" ht="15" hidden="1" customHeight="1" x14ac:dyDescent="0.3">
      <c r="A182" s="202">
        <v>140612</v>
      </c>
      <c r="B182" t="s">
        <v>469</v>
      </c>
      <c r="C182" s="87">
        <v>0</v>
      </c>
      <c r="D182" s="87">
        <v>6242.04</v>
      </c>
      <c r="E182" s="87">
        <v>6242.04</v>
      </c>
      <c r="F182" s="87">
        <v>0</v>
      </c>
    </row>
    <row r="183" spans="1:6" ht="15" hidden="1" customHeight="1" x14ac:dyDescent="0.3">
      <c r="A183" s="202">
        <v>1406121</v>
      </c>
      <c r="B183" t="s">
        <v>470</v>
      </c>
      <c r="C183" s="87">
        <v>0</v>
      </c>
      <c r="D183" s="87">
        <v>6242.04</v>
      </c>
      <c r="E183" s="87">
        <v>6242.04</v>
      </c>
      <c r="F183" s="87">
        <v>0</v>
      </c>
    </row>
    <row r="184" spans="1:6" ht="15" hidden="1" customHeight="1" x14ac:dyDescent="0.3">
      <c r="A184" s="202">
        <v>140612101</v>
      </c>
      <c r="B184" t="s">
        <v>471</v>
      </c>
      <c r="C184" s="87">
        <v>0</v>
      </c>
      <c r="D184" s="87">
        <v>6242.04</v>
      </c>
      <c r="E184" s="87">
        <v>6242.04</v>
      </c>
      <c r="F184" s="87">
        <v>0</v>
      </c>
    </row>
    <row r="185" spans="1:6" ht="15" hidden="1" customHeight="1" x14ac:dyDescent="0.3">
      <c r="A185" s="202">
        <v>140614</v>
      </c>
      <c r="B185" t="s">
        <v>472</v>
      </c>
      <c r="C185" s="87">
        <v>11215.26</v>
      </c>
      <c r="D185" s="87">
        <v>204926.89</v>
      </c>
      <c r="E185" s="87">
        <v>214515.36</v>
      </c>
      <c r="F185" s="87">
        <v>1626.79</v>
      </c>
    </row>
    <row r="186" spans="1:6" ht="15" hidden="1" customHeight="1" x14ac:dyDescent="0.3">
      <c r="A186" s="202">
        <v>1406141</v>
      </c>
      <c r="B186" t="s">
        <v>473</v>
      </c>
      <c r="C186" s="87">
        <v>11215.26</v>
      </c>
      <c r="D186" s="87">
        <v>204926.89</v>
      </c>
      <c r="E186" s="87">
        <v>214515.36</v>
      </c>
      <c r="F186" s="87">
        <v>1626.79</v>
      </c>
    </row>
    <row r="187" spans="1:6" ht="15" hidden="1" customHeight="1" x14ac:dyDescent="0.3">
      <c r="A187" s="202">
        <v>140614101</v>
      </c>
      <c r="B187" t="s">
        <v>474</v>
      </c>
      <c r="C187" s="87">
        <v>11215.26</v>
      </c>
      <c r="D187" s="87">
        <v>204926.89</v>
      </c>
      <c r="E187" s="87">
        <v>214515.36</v>
      </c>
      <c r="F187" s="87">
        <v>1626.79</v>
      </c>
    </row>
    <row r="188" spans="1:6" ht="15" hidden="1" customHeight="1" x14ac:dyDescent="0.3">
      <c r="A188" s="202">
        <v>140615</v>
      </c>
      <c r="B188" t="s">
        <v>475</v>
      </c>
      <c r="C188" s="87">
        <v>728.75</v>
      </c>
      <c r="D188" s="87">
        <v>1192.5</v>
      </c>
      <c r="E188" s="87">
        <v>1523.75</v>
      </c>
      <c r="F188" s="87">
        <v>397.5</v>
      </c>
    </row>
    <row r="189" spans="1:6" ht="15" hidden="1" customHeight="1" x14ac:dyDescent="0.3">
      <c r="A189" s="202">
        <v>1406151</v>
      </c>
      <c r="B189" t="s">
        <v>476</v>
      </c>
      <c r="C189" s="87">
        <v>728.75</v>
      </c>
      <c r="D189" s="87">
        <v>1192.5</v>
      </c>
      <c r="E189" s="87">
        <v>1523.75</v>
      </c>
      <c r="F189" s="87">
        <v>397.5</v>
      </c>
    </row>
    <row r="190" spans="1:6" ht="15" hidden="1" customHeight="1" x14ac:dyDescent="0.3">
      <c r="A190" s="202">
        <v>140615101</v>
      </c>
      <c r="B190" t="s">
        <v>477</v>
      </c>
      <c r="C190" s="87">
        <v>728.75</v>
      </c>
      <c r="D190" s="87">
        <v>1192.5</v>
      </c>
      <c r="E190" s="87">
        <v>1523.75</v>
      </c>
      <c r="F190" s="87">
        <v>397.5</v>
      </c>
    </row>
    <row r="191" spans="1:6" ht="15" hidden="1" customHeight="1" x14ac:dyDescent="0.3">
      <c r="A191" s="202">
        <v>140618</v>
      </c>
      <c r="B191" t="s">
        <v>338</v>
      </c>
      <c r="C191" s="87">
        <v>88715.21</v>
      </c>
      <c r="D191" s="87">
        <v>1255390.1599999999</v>
      </c>
      <c r="E191" s="87">
        <v>1142470.32</v>
      </c>
      <c r="F191" s="87">
        <v>201635.05</v>
      </c>
    </row>
    <row r="192" spans="1:6" ht="15" hidden="1" customHeight="1" x14ac:dyDescent="0.3">
      <c r="A192" s="202">
        <v>1406181</v>
      </c>
      <c r="B192" t="s">
        <v>478</v>
      </c>
      <c r="C192" s="87">
        <v>88715.21</v>
      </c>
      <c r="D192" s="87">
        <v>1255390.1599999999</v>
      </c>
      <c r="E192" s="87">
        <v>1142470.32</v>
      </c>
      <c r="F192" s="87">
        <v>201635.05</v>
      </c>
    </row>
    <row r="193" spans="1:6" ht="15" hidden="1" customHeight="1" x14ac:dyDescent="0.3">
      <c r="A193" s="202">
        <v>140618101</v>
      </c>
      <c r="B193" t="s">
        <v>479</v>
      </c>
      <c r="C193" s="87">
        <v>88715.21</v>
      </c>
      <c r="D193" s="87">
        <v>1255390.1599999999</v>
      </c>
      <c r="E193" s="87">
        <v>1142470.32</v>
      </c>
      <c r="F193" s="87">
        <v>201635.05</v>
      </c>
    </row>
    <row r="194" spans="1:6" ht="15" hidden="1" customHeight="1" x14ac:dyDescent="0.3">
      <c r="A194" s="202">
        <v>140622</v>
      </c>
      <c r="B194" t="s">
        <v>480</v>
      </c>
      <c r="C194" s="87">
        <v>13680.45</v>
      </c>
      <c r="D194" s="87">
        <v>12984.02</v>
      </c>
      <c r="E194" s="87">
        <v>18971.89</v>
      </c>
      <c r="F194" s="87">
        <v>7692.58</v>
      </c>
    </row>
    <row r="195" spans="1:6" ht="15" hidden="1" customHeight="1" x14ac:dyDescent="0.3">
      <c r="A195" s="202">
        <v>1406221</v>
      </c>
      <c r="B195" t="s">
        <v>481</v>
      </c>
      <c r="C195" s="87">
        <v>13680.45</v>
      </c>
      <c r="D195" s="87">
        <v>12984.02</v>
      </c>
      <c r="E195" s="87">
        <v>18971.89</v>
      </c>
      <c r="F195" s="87">
        <v>7692.58</v>
      </c>
    </row>
    <row r="196" spans="1:6" ht="15" hidden="1" customHeight="1" x14ac:dyDescent="0.3">
      <c r="A196" s="202">
        <v>140622101</v>
      </c>
      <c r="B196" t="s">
        <v>482</v>
      </c>
      <c r="C196" s="87">
        <v>13680.45</v>
      </c>
      <c r="D196" s="87">
        <v>12984.02</v>
      </c>
      <c r="E196" s="87">
        <v>18971.89</v>
      </c>
      <c r="F196" s="87">
        <v>7692.58</v>
      </c>
    </row>
    <row r="197" spans="1:6" ht="15" hidden="1" customHeight="1" x14ac:dyDescent="0.3">
      <c r="A197" s="202">
        <v>140625</v>
      </c>
      <c r="B197" t="s">
        <v>483</v>
      </c>
      <c r="C197" s="87">
        <v>252156.75</v>
      </c>
      <c r="D197" s="87">
        <v>6667043.7199999997</v>
      </c>
      <c r="E197" s="87">
        <v>2666293.5499999998</v>
      </c>
      <c r="F197" s="87">
        <v>4252906.92</v>
      </c>
    </row>
    <row r="198" spans="1:6" ht="15" hidden="1" customHeight="1" x14ac:dyDescent="0.3">
      <c r="A198" s="202">
        <v>1406251</v>
      </c>
      <c r="B198" t="s">
        <v>484</v>
      </c>
      <c r="C198" s="87">
        <v>252156.75</v>
      </c>
      <c r="D198" s="87">
        <v>6667043.7199999997</v>
      </c>
      <c r="E198" s="87">
        <v>2666293.5499999998</v>
      </c>
      <c r="F198" s="87">
        <v>4252906.92</v>
      </c>
    </row>
    <row r="199" spans="1:6" ht="15" hidden="1" customHeight="1" x14ac:dyDescent="0.3">
      <c r="A199" s="202">
        <v>140625101</v>
      </c>
      <c r="B199" t="s">
        <v>485</v>
      </c>
      <c r="C199" s="87">
        <v>252156.75</v>
      </c>
      <c r="D199" s="87">
        <v>6667043.7199999997</v>
      </c>
      <c r="E199" s="87">
        <v>2666293.5499999998</v>
      </c>
      <c r="F199" s="87">
        <v>4252906.92</v>
      </c>
    </row>
    <row r="200" spans="1:6" ht="15" hidden="1" customHeight="1" x14ac:dyDescent="0.3">
      <c r="A200" s="202">
        <v>1407</v>
      </c>
      <c r="B200" t="s">
        <v>196</v>
      </c>
      <c r="C200" s="87">
        <v>153911.28</v>
      </c>
      <c r="D200" s="87">
        <v>5684916.4000000004</v>
      </c>
      <c r="E200" s="87">
        <v>5733057.2699999996</v>
      </c>
      <c r="F200" s="87">
        <v>105770.41</v>
      </c>
    </row>
    <row r="201" spans="1:6" ht="15" hidden="1" customHeight="1" x14ac:dyDescent="0.3">
      <c r="A201" s="202">
        <v>140702</v>
      </c>
      <c r="B201" t="s">
        <v>197</v>
      </c>
      <c r="C201" s="87">
        <v>153911.28</v>
      </c>
      <c r="D201" s="87">
        <v>5684916.4000000004</v>
      </c>
      <c r="E201" s="87">
        <v>5733057.2699999996</v>
      </c>
      <c r="F201" s="87">
        <v>105770.41</v>
      </c>
    </row>
    <row r="202" spans="1:6" ht="15" hidden="1" customHeight="1" x14ac:dyDescent="0.3">
      <c r="A202" s="202">
        <v>1407021</v>
      </c>
      <c r="B202" t="s">
        <v>486</v>
      </c>
      <c r="C202" s="87">
        <v>153911.28</v>
      </c>
      <c r="D202" s="87">
        <v>5684916.4000000004</v>
      </c>
      <c r="E202" s="87">
        <v>5733057.2699999996</v>
      </c>
      <c r="F202" s="87">
        <v>105770.41</v>
      </c>
    </row>
    <row r="203" spans="1:6" ht="15" hidden="1" customHeight="1" x14ac:dyDescent="0.3">
      <c r="A203" s="202">
        <v>140702101</v>
      </c>
      <c r="B203" t="s">
        <v>487</v>
      </c>
      <c r="C203" s="87">
        <v>153911.28</v>
      </c>
      <c r="D203" s="87">
        <v>5684916.4000000004</v>
      </c>
      <c r="E203" s="87">
        <v>5733057.2699999996</v>
      </c>
      <c r="F203" s="87">
        <v>105770.41</v>
      </c>
    </row>
    <row r="204" spans="1:6" ht="15" hidden="1" customHeight="1" x14ac:dyDescent="0.3">
      <c r="A204" s="202">
        <v>1408</v>
      </c>
      <c r="B204" t="s">
        <v>198</v>
      </c>
      <c r="C204" s="87">
        <v>461252.89</v>
      </c>
      <c r="D204" s="87">
        <v>8059110.3200000003</v>
      </c>
      <c r="E204" s="87">
        <v>6174088.4500000002</v>
      </c>
      <c r="F204" s="87">
        <v>2346274.7599999998</v>
      </c>
    </row>
    <row r="205" spans="1:6" ht="15" hidden="1" customHeight="1" x14ac:dyDescent="0.3">
      <c r="A205" s="202">
        <v>140804</v>
      </c>
      <c r="B205" t="s">
        <v>488</v>
      </c>
      <c r="C205" s="87">
        <v>156344.76999999999</v>
      </c>
      <c r="D205" s="87">
        <v>2984011.45</v>
      </c>
      <c r="E205" s="87">
        <v>2648596.63</v>
      </c>
      <c r="F205" s="87">
        <v>491759.59</v>
      </c>
    </row>
    <row r="206" spans="1:6" ht="15" hidden="1" customHeight="1" x14ac:dyDescent="0.3">
      <c r="A206" s="202">
        <v>1408041</v>
      </c>
      <c r="B206" t="s">
        <v>489</v>
      </c>
      <c r="C206" s="87">
        <v>156344.76999999999</v>
      </c>
      <c r="D206" s="87">
        <v>2984011.45</v>
      </c>
      <c r="E206" s="87">
        <v>2648596.63</v>
      </c>
      <c r="F206" s="87">
        <v>491759.59</v>
      </c>
    </row>
    <row r="207" spans="1:6" ht="15" hidden="1" customHeight="1" x14ac:dyDescent="0.3">
      <c r="A207" s="202">
        <v>140805</v>
      </c>
      <c r="B207" t="s">
        <v>192</v>
      </c>
      <c r="C207" s="87">
        <v>133332.97</v>
      </c>
      <c r="D207" s="87">
        <v>594129.97</v>
      </c>
      <c r="E207" s="87">
        <v>657341.23</v>
      </c>
      <c r="F207" s="87">
        <v>70121.710000000006</v>
      </c>
    </row>
    <row r="208" spans="1:6" ht="15" hidden="1" customHeight="1" x14ac:dyDescent="0.3">
      <c r="A208" s="202">
        <v>1408051</v>
      </c>
      <c r="B208" t="s">
        <v>440</v>
      </c>
      <c r="C208" s="87">
        <v>133332.97</v>
      </c>
      <c r="D208" s="87">
        <v>594129.97</v>
      </c>
      <c r="E208" s="87">
        <v>657341.23</v>
      </c>
      <c r="F208" s="87">
        <v>70121.710000000006</v>
      </c>
    </row>
    <row r="209" spans="1:6" ht="15" hidden="1" customHeight="1" x14ac:dyDescent="0.3">
      <c r="A209" s="202">
        <v>140806</v>
      </c>
      <c r="B209" t="s">
        <v>200</v>
      </c>
      <c r="C209" s="87">
        <v>103690.27</v>
      </c>
      <c r="D209" s="87">
        <v>3179629.49</v>
      </c>
      <c r="E209" s="87">
        <v>1654148.57</v>
      </c>
      <c r="F209" s="87">
        <v>1629171.19</v>
      </c>
    </row>
    <row r="210" spans="1:6" ht="15" hidden="1" customHeight="1" x14ac:dyDescent="0.3">
      <c r="A210" s="202">
        <v>1408061</v>
      </c>
      <c r="B210" t="s">
        <v>312</v>
      </c>
      <c r="C210" s="87">
        <v>103690.27</v>
      </c>
      <c r="D210" s="87">
        <v>3179629.49</v>
      </c>
      <c r="E210" s="87">
        <v>1654148.57</v>
      </c>
      <c r="F210" s="87">
        <v>1629171.19</v>
      </c>
    </row>
    <row r="211" spans="1:6" ht="15" hidden="1" customHeight="1" x14ac:dyDescent="0.3">
      <c r="A211" s="202">
        <v>140806102</v>
      </c>
      <c r="B211" t="s">
        <v>445</v>
      </c>
      <c r="C211" s="87">
        <v>3168.83</v>
      </c>
      <c r="D211" s="87">
        <v>65971.289999999994</v>
      </c>
      <c r="E211" s="87">
        <v>66730.81</v>
      </c>
      <c r="F211" s="87">
        <v>2409.31</v>
      </c>
    </row>
    <row r="212" spans="1:6" ht="15" hidden="1" customHeight="1" x14ac:dyDescent="0.3">
      <c r="A212" s="202">
        <v>140806103</v>
      </c>
      <c r="B212" t="s">
        <v>343</v>
      </c>
      <c r="C212" s="87">
        <v>0</v>
      </c>
      <c r="D212" s="87">
        <v>2628.49</v>
      </c>
      <c r="E212" s="87">
        <v>0</v>
      </c>
      <c r="F212" s="87">
        <v>2628.49</v>
      </c>
    </row>
    <row r="213" spans="1:6" ht="15" hidden="1" customHeight="1" x14ac:dyDescent="0.3">
      <c r="A213" s="202">
        <v>140806104</v>
      </c>
      <c r="B213" t="s">
        <v>450</v>
      </c>
      <c r="C213" s="87">
        <v>1003.57</v>
      </c>
      <c r="D213" s="87">
        <v>37636.85</v>
      </c>
      <c r="E213" s="87">
        <v>36445.99</v>
      </c>
      <c r="F213" s="87">
        <v>2194.4299999999998</v>
      </c>
    </row>
    <row r="214" spans="1:6" ht="15" hidden="1" customHeight="1" x14ac:dyDescent="0.3">
      <c r="A214" s="202">
        <v>140806105</v>
      </c>
      <c r="B214" t="s">
        <v>337</v>
      </c>
      <c r="C214" s="87">
        <v>1181.83</v>
      </c>
      <c r="D214" s="87">
        <v>19583.02</v>
      </c>
      <c r="E214" s="87">
        <v>20764.849999999999</v>
      </c>
      <c r="F214" s="87">
        <v>0</v>
      </c>
    </row>
    <row r="215" spans="1:6" ht="15" hidden="1" customHeight="1" x14ac:dyDescent="0.3">
      <c r="A215" s="202">
        <v>140806106</v>
      </c>
      <c r="B215" t="s">
        <v>456</v>
      </c>
      <c r="C215" s="87">
        <v>3964.92</v>
      </c>
      <c r="D215" s="87">
        <v>26512.45</v>
      </c>
      <c r="E215" s="87">
        <v>19824.72</v>
      </c>
      <c r="F215" s="87">
        <v>10652.65</v>
      </c>
    </row>
    <row r="216" spans="1:6" ht="15" hidden="1" customHeight="1" x14ac:dyDescent="0.3">
      <c r="A216" s="202">
        <v>140806107</v>
      </c>
      <c r="B216" t="s">
        <v>459</v>
      </c>
      <c r="C216" s="87">
        <v>2335</v>
      </c>
      <c r="D216" s="87">
        <v>36769.25</v>
      </c>
      <c r="E216" s="87">
        <v>38897.550000000003</v>
      </c>
      <c r="F216" s="87">
        <v>206.7</v>
      </c>
    </row>
    <row r="217" spans="1:6" ht="15" hidden="1" customHeight="1" x14ac:dyDescent="0.3">
      <c r="A217" s="202">
        <v>140806108</v>
      </c>
      <c r="B217" t="s">
        <v>194</v>
      </c>
      <c r="C217" s="87">
        <v>2979.06</v>
      </c>
      <c r="D217" s="87">
        <v>60475.06</v>
      </c>
      <c r="E217" s="87">
        <v>52434.239999999998</v>
      </c>
      <c r="F217" s="87">
        <v>11019.88</v>
      </c>
    </row>
    <row r="218" spans="1:6" ht="15" hidden="1" customHeight="1" x14ac:dyDescent="0.3">
      <c r="A218" s="202">
        <v>140806110</v>
      </c>
      <c r="B218" t="s">
        <v>490</v>
      </c>
      <c r="C218" s="87">
        <v>19578.400000000001</v>
      </c>
      <c r="D218" s="87">
        <v>154725.59</v>
      </c>
      <c r="E218" s="87">
        <v>145787.04</v>
      </c>
      <c r="F218" s="87">
        <v>28516.95</v>
      </c>
    </row>
    <row r="219" spans="1:6" ht="15" hidden="1" customHeight="1" x14ac:dyDescent="0.3">
      <c r="A219" s="202">
        <v>140806111</v>
      </c>
      <c r="B219" t="s">
        <v>491</v>
      </c>
      <c r="C219" s="87">
        <v>19138.759999999998</v>
      </c>
      <c r="D219" s="87">
        <v>109485.38</v>
      </c>
      <c r="E219" s="87">
        <v>111680.11</v>
      </c>
      <c r="F219" s="87">
        <v>16944.03</v>
      </c>
    </row>
    <row r="220" spans="1:6" ht="15" hidden="1" customHeight="1" x14ac:dyDescent="0.3">
      <c r="A220" s="202">
        <v>140806112</v>
      </c>
      <c r="B220" t="s">
        <v>469</v>
      </c>
      <c r="C220" s="87">
        <v>0</v>
      </c>
      <c r="D220" s="87">
        <v>1891.36</v>
      </c>
      <c r="E220" s="87">
        <v>1891.36</v>
      </c>
      <c r="F220" s="87">
        <v>0</v>
      </c>
    </row>
    <row r="221" spans="1:6" ht="15" hidden="1" customHeight="1" x14ac:dyDescent="0.3">
      <c r="A221" s="202">
        <v>140806114</v>
      </c>
      <c r="B221" t="s">
        <v>472</v>
      </c>
      <c r="C221" s="87">
        <v>15972.06</v>
      </c>
      <c r="D221" s="87">
        <v>141238.17000000001</v>
      </c>
      <c r="E221" s="87">
        <v>151649.38</v>
      </c>
      <c r="F221" s="87">
        <v>5560.85</v>
      </c>
    </row>
    <row r="222" spans="1:6" ht="15" hidden="1" customHeight="1" x14ac:dyDescent="0.3">
      <c r="A222" s="202">
        <v>140806115</v>
      </c>
      <c r="B222" t="s">
        <v>342</v>
      </c>
      <c r="C222" s="87">
        <v>132.5</v>
      </c>
      <c r="D222" s="87">
        <v>1192.5</v>
      </c>
      <c r="E222" s="87">
        <v>1126.25</v>
      </c>
      <c r="F222" s="87">
        <v>198.75</v>
      </c>
    </row>
    <row r="223" spans="1:6" ht="15" hidden="1" customHeight="1" x14ac:dyDescent="0.3">
      <c r="A223" s="202">
        <v>140806118</v>
      </c>
      <c r="B223" t="s">
        <v>338</v>
      </c>
      <c r="C223" s="87">
        <v>33587.449999999997</v>
      </c>
      <c r="D223" s="87">
        <v>747991.29</v>
      </c>
      <c r="E223" s="87">
        <v>649387</v>
      </c>
      <c r="F223" s="87">
        <v>132191.74</v>
      </c>
    </row>
    <row r="224" spans="1:6" ht="15" hidden="1" customHeight="1" x14ac:dyDescent="0.3">
      <c r="A224" s="202">
        <v>140806122</v>
      </c>
      <c r="B224" t="s">
        <v>492</v>
      </c>
      <c r="C224" s="87">
        <v>647.89</v>
      </c>
      <c r="D224" s="87">
        <v>5283.08</v>
      </c>
      <c r="E224" s="87">
        <v>5019.78</v>
      </c>
      <c r="F224" s="87">
        <v>911.19</v>
      </c>
    </row>
    <row r="225" spans="1:6" ht="15" hidden="1" customHeight="1" x14ac:dyDescent="0.3">
      <c r="A225" s="202">
        <v>140806125</v>
      </c>
      <c r="B225" t="s">
        <v>195</v>
      </c>
      <c r="C225" s="87">
        <v>0</v>
      </c>
      <c r="D225" s="87">
        <v>1768245.71</v>
      </c>
      <c r="E225" s="87">
        <v>352509.49</v>
      </c>
      <c r="F225" s="87">
        <v>1415736.22</v>
      </c>
    </row>
    <row r="226" spans="1:6" ht="15" hidden="1" customHeight="1" x14ac:dyDescent="0.3">
      <c r="A226" s="202">
        <v>140807</v>
      </c>
      <c r="B226" t="s">
        <v>201</v>
      </c>
      <c r="C226" s="87">
        <v>67884.88</v>
      </c>
      <c r="D226" s="87">
        <v>1301339.4099999999</v>
      </c>
      <c r="E226" s="87">
        <v>1214002.02</v>
      </c>
      <c r="F226" s="87">
        <v>155222.26999999999</v>
      </c>
    </row>
    <row r="227" spans="1:6" ht="15" hidden="1" customHeight="1" x14ac:dyDescent="0.3">
      <c r="A227" s="202">
        <v>1408071</v>
      </c>
      <c r="B227" t="s">
        <v>493</v>
      </c>
      <c r="C227" s="87">
        <v>67884.88</v>
      </c>
      <c r="D227" s="87">
        <v>1301339.4099999999</v>
      </c>
      <c r="E227" s="87">
        <v>1214002.02</v>
      </c>
      <c r="F227" s="87">
        <v>155222.26999999999</v>
      </c>
    </row>
    <row r="228" spans="1:6" ht="15" hidden="1" customHeight="1" x14ac:dyDescent="0.3">
      <c r="A228" s="202">
        <v>1499</v>
      </c>
      <c r="B228" t="s">
        <v>202</v>
      </c>
      <c r="C228" s="87">
        <v>-53301.21</v>
      </c>
      <c r="D228" s="87">
        <v>474819.6</v>
      </c>
      <c r="E228" s="87">
        <v>728768.85</v>
      </c>
      <c r="F228" s="87">
        <v>-307250.46000000002</v>
      </c>
    </row>
    <row r="229" spans="1:6" ht="15" hidden="1" customHeight="1" x14ac:dyDescent="0.3">
      <c r="A229" s="202">
        <v>149904</v>
      </c>
      <c r="B229" t="s">
        <v>285</v>
      </c>
      <c r="C229" s="87">
        <v>-11370.58</v>
      </c>
      <c r="D229" s="87">
        <v>155878.75</v>
      </c>
      <c r="E229" s="87">
        <v>250602.27</v>
      </c>
      <c r="F229" s="87">
        <v>-106094.1</v>
      </c>
    </row>
    <row r="230" spans="1:6" ht="15" hidden="1" customHeight="1" x14ac:dyDescent="0.3">
      <c r="A230" s="202">
        <v>1499041</v>
      </c>
      <c r="B230" t="s">
        <v>489</v>
      </c>
      <c r="C230" s="87">
        <v>-11370.58</v>
      </c>
      <c r="D230" s="87">
        <v>155878.75</v>
      </c>
      <c r="E230" s="87">
        <v>250602.27</v>
      </c>
      <c r="F230" s="87">
        <v>-106094.1</v>
      </c>
    </row>
    <row r="231" spans="1:6" ht="15" hidden="1" customHeight="1" x14ac:dyDescent="0.3">
      <c r="A231" s="202">
        <v>149905</v>
      </c>
      <c r="B231" t="s">
        <v>192</v>
      </c>
      <c r="C231" s="87">
        <v>-15074.07</v>
      </c>
      <c r="D231" s="87">
        <v>113026.27</v>
      </c>
      <c r="E231" s="87">
        <v>97952.2</v>
      </c>
      <c r="F231" s="87">
        <v>0</v>
      </c>
    </row>
    <row r="232" spans="1:6" ht="15" hidden="1" customHeight="1" x14ac:dyDescent="0.3">
      <c r="A232" s="202">
        <v>1499051</v>
      </c>
      <c r="B232" t="s">
        <v>440</v>
      </c>
      <c r="C232" s="87">
        <v>-15074.07</v>
      </c>
      <c r="D232" s="87">
        <v>113026.27</v>
      </c>
      <c r="E232" s="87">
        <v>97952.2</v>
      </c>
      <c r="F232" s="87">
        <v>0</v>
      </c>
    </row>
    <row r="233" spans="1:6" ht="15" hidden="1" customHeight="1" x14ac:dyDescent="0.3">
      <c r="A233" s="202">
        <v>149906</v>
      </c>
      <c r="B233" t="s">
        <v>200</v>
      </c>
      <c r="C233" s="87">
        <v>-15989.78</v>
      </c>
      <c r="D233" s="87">
        <v>124487.21</v>
      </c>
      <c r="E233" s="87">
        <v>232729.42</v>
      </c>
      <c r="F233" s="87">
        <v>-124231.99</v>
      </c>
    </row>
    <row r="234" spans="1:6" ht="15" hidden="1" customHeight="1" x14ac:dyDescent="0.3">
      <c r="A234" s="202">
        <v>1499061</v>
      </c>
      <c r="B234" t="s">
        <v>312</v>
      </c>
      <c r="C234" s="87">
        <v>-15989.78</v>
      </c>
      <c r="D234" s="87">
        <v>124487.21</v>
      </c>
      <c r="E234" s="87">
        <v>232729.42</v>
      </c>
      <c r="F234" s="87">
        <v>-124231.99</v>
      </c>
    </row>
    <row r="235" spans="1:6" ht="15" hidden="1" customHeight="1" x14ac:dyDescent="0.3">
      <c r="A235" s="202">
        <v>149907</v>
      </c>
      <c r="B235" t="s">
        <v>201</v>
      </c>
      <c r="C235" s="87">
        <v>-10866.78</v>
      </c>
      <c r="D235" s="87">
        <v>81427.37</v>
      </c>
      <c r="E235" s="87">
        <v>147484.96</v>
      </c>
      <c r="F235" s="87">
        <v>-76924.37</v>
      </c>
    </row>
    <row r="236" spans="1:6" ht="15" hidden="1" customHeight="1" x14ac:dyDescent="0.3">
      <c r="A236" s="202">
        <v>1499071</v>
      </c>
      <c r="B236" t="s">
        <v>493</v>
      </c>
      <c r="C236" s="87">
        <v>-10866.78</v>
      </c>
      <c r="D236" s="87">
        <v>81427.37</v>
      </c>
      <c r="E236" s="87">
        <v>147484.96</v>
      </c>
      <c r="F236" s="87">
        <v>-76924.37</v>
      </c>
    </row>
    <row r="237" spans="1:6" ht="15" hidden="1" customHeight="1" x14ac:dyDescent="0.3">
      <c r="A237" s="202">
        <v>16</v>
      </c>
      <c r="B237" t="s">
        <v>179</v>
      </c>
      <c r="C237" s="87">
        <v>881333.37</v>
      </c>
      <c r="D237" s="87">
        <v>120072.52</v>
      </c>
      <c r="E237" s="87">
        <v>959408.89</v>
      </c>
      <c r="F237" s="87">
        <v>41997</v>
      </c>
    </row>
    <row r="238" spans="1:6" ht="15" hidden="1" customHeight="1" x14ac:dyDescent="0.3">
      <c r="A238" s="202">
        <v>1601</v>
      </c>
      <c r="B238" t="s">
        <v>262</v>
      </c>
      <c r="C238" s="87">
        <v>875316.14</v>
      </c>
      <c r="D238" s="87">
        <v>105844.92</v>
      </c>
      <c r="E238" s="87">
        <v>956945.46</v>
      </c>
      <c r="F238" s="87">
        <v>24215.599999999999</v>
      </c>
    </row>
    <row r="239" spans="1:6" ht="15" hidden="1" customHeight="1" x14ac:dyDescent="0.3">
      <c r="A239" s="202">
        <v>160101</v>
      </c>
      <c r="B239" t="s">
        <v>494</v>
      </c>
      <c r="C239" s="87">
        <v>875316.14</v>
      </c>
      <c r="D239" s="87">
        <v>105844.92</v>
      </c>
      <c r="E239" s="87">
        <v>956945.46</v>
      </c>
      <c r="F239" s="87">
        <v>24215.599999999999</v>
      </c>
    </row>
    <row r="240" spans="1:6" ht="15" hidden="1" customHeight="1" x14ac:dyDescent="0.3">
      <c r="A240" s="202">
        <v>1601011</v>
      </c>
      <c r="B240" t="s">
        <v>495</v>
      </c>
      <c r="C240" s="87">
        <v>875316.14</v>
      </c>
      <c r="D240" s="87">
        <v>105844.92</v>
      </c>
      <c r="E240" s="87">
        <v>956945.46</v>
      </c>
      <c r="F240" s="87">
        <v>24215.599999999999</v>
      </c>
    </row>
    <row r="241" spans="1:6" ht="15" hidden="1" customHeight="1" x14ac:dyDescent="0.3">
      <c r="A241" s="202">
        <v>160101101</v>
      </c>
      <c r="B241" t="s">
        <v>496</v>
      </c>
      <c r="C241" s="87">
        <v>837049.54</v>
      </c>
      <c r="D241" s="87">
        <v>40695.089999999997</v>
      </c>
      <c r="E241" s="87">
        <v>877360.9</v>
      </c>
      <c r="F241" s="87">
        <v>383.73</v>
      </c>
    </row>
    <row r="242" spans="1:6" ht="15" hidden="1" customHeight="1" x14ac:dyDescent="0.3">
      <c r="A242" s="202">
        <v>160101103</v>
      </c>
      <c r="B242" t="s">
        <v>497</v>
      </c>
      <c r="C242" s="87">
        <v>10387.14</v>
      </c>
      <c r="D242" s="87">
        <v>478.02</v>
      </c>
      <c r="E242" s="87">
        <v>10865.16</v>
      </c>
      <c r="F242" s="87">
        <v>0</v>
      </c>
    </row>
    <row r="243" spans="1:6" ht="15" hidden="1" customHeight="1" x14ac:dyDescent="0.3">
      <c r="A243" s="202">
        <v>160101105</v>
      </c>
      <c r="B243" t="s">
        <v>498</v>
      </c>
      <c r="C243" s="87">
        <v>11547.36</v>
      </c>
      <c r="D243" s="87">
        <v>39116.06</v>
      </c>
      <c r="E243" s="87">
        <v>29178.67</v>
      </c>
      <c r="F243" s="87">
        <v>21484.75</v>
      </c>
    </row>
    <row r="244" spans="1:6" ht="15" hidden="1" customHeight="1" x14ac:dyDescent="0.3">
      <c r="A244" s="202">
        <v>160101112</v>
      </c>
      <c r="B244" t="s">
        <v>579</v>
      </c>
      <c r="C244" s="87">
        <v>0</v>
      </c>
      <c r="D244" s="87">
        <v>1750</v>
      </c>
      <c r="E244" s="87">
        <v>175</v>
      </c>
      <c r="F244" s="87">
        <v>1575</v>
      </c>
    </row>
    <row r="245" spans="1:6" ht="15" hidden="1" customHeight="1" x14ac:dyDescent="0.3">
      <c r="A245" s="202">
        <v>160101139</v>
      </c>
      <c r="B245" t="s">
        <v>292</v>
      </c>
      <c r="C245" s="87">
        <v>16202.72</v>
      </c>
      <c r="D245" s="87">
        <v>0</v>
      </c>
      <c r="E245" s="87">
        <v>16202.73</v>
      </c>
      <c r="F245" s="87">
        <v>-0.01</v>
      </c>
    </row>
    <row r="246" spans="1:6" ht="15" hidden="1" customHeight="1" x14ac:dyDescent="0.3">
      <c r="A246" s="202">
        <v>160101140</v>
      </c>
      <c r="B246" t="s">
        <v>353</v>
      </c>
      <c r="C246" s="87">
        <v>129.38</v>
      </c>
      <c r="D246" s="87">
        <v>23805.75</v>
      </c>
      <c r="E246" s="87">
        <v>23163</v>
      </c>
      <c r="F246" s="87">
        <v>772.13</v>
      </c>
    </row>
    <row r="247" spans="1:6" ht="15" hidden="1" customHeight="1" x14ac:dyDescent="0.3">
      <c r="A247" s="202">
        <v>1603</v>
      </c>
      <c r="B247" t="s">
        <v>203</v>
      </c>
      <c r="C247" s="87">
        <v>6017.23</v>
      </c>
      <c r="D247" s="87">
        <v>14227.6</v>
      </c>
      <c r="E247" s="87">
        <v>2463.4299999999998</v>
      </c>
      <c r="F247" s="87">
        <v>17781.400000000001</v>
      </c>
    </row>
    <row r="248" spans="1:6" ht="15" hidden="1" customHeight="1" x14ac:dyDescent="0.3">
      <c r="A248" s="202">
        <v>160301</v>
      </c>
      <c r="B248" t="s">
        <v>499</v>
      </c>
      <c r="C248" s="87">
        <v>6017.23</v>
      </c>
      <c r="D248" s="87">
        <v>14227.6</v>
      </c>
      <c r="E248" s="87">
        <v>2463.4299999999998</v>
      </c>
      <c r="F248" s="87">
        <v>17781.400000000001</v>
      </c>
    </row>
    <row r="249" spans="1:6" ht="15" hidden="1" customHeight="1" x14ac:dyDescent="0.3">
      <c r="A249" s="202">
        <v>1603011</v>
      </c>
      <c r="B249" t="s">
        <v>500</v>
      </c>
      <c r="C249" s="87">
        <v>6017.23</v>
      </c>
      <c r="D249" s="87">
        <v>14227.6</v>
      </c>
      <c r="E249" s="87">
        <v>2463.4299999999998</v>
      </c>
      <c r="F249" s="87">
        <v>17781.400000000001</v>
      </c>
    </row>
    <row r="250" spans="1:6" ht="15" hidden="1" customHeight="1" x14ac:dyDescent="0.3">
      <c r="A250" s="202">
        <v>160301120</v>
      </c>
      <c r="B250" t="s">
        <v>501</v>
      </c>
      <c r="C250" s="87">
        <v>0.01</v>
      </c>
      <c r="D250" s="87">
        <v>7358.05</v>
      </c>
      <c r="E250" s="87">
        <v>0</v>
      </c>
      <c r="F250" s="87">
        <v>7358.06</v>
      </c>
    </row>
    <row r="251" spans="1:6" ht="15" hidden="1" customHeight="1" x14ac:dyDescent="0.3">
      <c r="A251" s="202">
        <v>160301149</v>
      </c>
      <c r="B251" t="s">
        <v>502</v>
      </c>
      <c r="C251" s="87">
        <v>1112.5</v>
      </c>
      <c r="D251" s="87">
        <v>0</v>
      </c>
      <c r="E251" s="87">
        <v>0</v>
      </c>
      <c r="F251" s="87">
        <v>1112.5</v>
      </c>
    </row>
    <row r="252" spans="1:6" ht="15" hidden="1" customHeight="1" x14ac:dyDescent="0.3">
      <c r="A252" s="202">
        <v>160301164</v>
      </c>
      <c r="B252" t="s">
        <v>360</v>
      </c>
      <c r="C252" s="87">
        <v>2443.91</v>
      </c>
      <c r="D252" s="87">
        <v>0</v>
      </c>
      <c r="E252" s="87">
        <v>2443.91</v>
      </c>
      <c r="F252" s="87">
        <v>0</v>
      </c>
    </row>
    <row r="253" spans="1:6" ht="15" hidden="1" customHeight="1" x14ac:dyDescent="0.3">
      <c r="A253" s="202">
        <v>160301165</v>
      </c>
      <c r="B253" t="s">
        <v>503</v>
      </c>
      <c r="C253" s="87">
        <v>2460.81</v>
      </c>
      <c r="D253" s="87">
        <v>189.84</v>
      </c>
      <c r="E253" s="87">
        <v>0</v>
      </c>
      <c r="F253" s="87">
        <v>2650.65</v>
      </c>
    </row>
    <row r="254" spans="1:6" ht="15" hidden="1" customHeight="1" x14ac:dyDescent="0.3">
      <c r="A254" s="202">
        <v>160301166</v>
      </c>
      <c r="B254" t="s">
        <v>504</v>
      </c>
      <c r="C254" s="87">
        <v>0</v>
      </c>
      <c r="D254" s="87">
        <v>4001.98</v>
      </c>
      <c r="E254" s="87">
        <v>0</v>
      </c>
      <c r="F254" s="87">
        <v>4001.98</v>
      </c>
    </row>
    <row r="255" spans="1:6" ht="15" hidden="1" customHeight="1" x14ac:dyDescent="0.3">
      <c r="A255" s="202">
        <v>160301167</v>
      </c>
      <c r="B255" t="s">
        <v>292</v>
      </c>
      <c r="C255" s="87">
        <v>0</v>
      </c>
      <c r="D255" s="87">
        <v>2677.73</v>
      </c>
      <c r="E255" s="87">
        <v>19.52</v>
      </c>
      <c r="F255" s="87">
        <v>2658.21</v>
      </c>
    </row>
    <row r="256" spans="1:6" ht="15" hidden="1" customHeight="1" x14ac:dyDescent="0.3">
      <c r="A256" s="202">
        <v>18</v>
      </c>
      <c r="B256" t="s">
        <v>45</v>
      </c>
      <c r="C256" s="87">
        <v>78718.710000000006</v>
      </c>
      <c r="D256" s="87">
        <v>2211856.79</v>
      </c>
      <c r="E256" s="87">
        <v>547524.26</v>
      </c>
      <c r="F256" s="87">
        <v>1743051.24</v>
      </c>
    </row>
    <row r="257" spans="1:6" ht="15" hidden="1" customHeight="1" x14ac:dyDescent="0.3">
      <c r="A257" s="202">
        <v>1803</v>
      </c>
      <c r="B257" t="s">
        <v>46</v>
      </c>
      <c r="C257" s="87">
        <v>363989</v>
      </c>
      <c r="D257" s="87">
        <v>1860067.28</v>
      </c>
      <c r="E257" s="87">
        <v>11839.34</v>
      </c>
      <c r="F257" s="87">
        <v>2212216.94</v>
      </c>
    </row>
    <row r="258" spans="1:6" ht="15" hidden="1" customHeight="1" x14ac:dyDescent="0.3">
      <c r="A258" s="202">
        <v>180301</v>
      </c>
      <c r="B258" t="s">
        <v>505</v>
      </c>
      <c r="C258" s="87">
        <v>82596.11</v>
      </c>
      <c r="D258" s="87">
        <v>2604.9299999999998</v>
      </c>
      <c r="E258" s="87">
        <v>504.96</v>
      </c>
      <c r="F258" s="87">
        <v>84696.08</v>
      </c>
    </row>
    <row r="259" spans="1:6" ht="15" hidden="1" customHeight="1" x14ac:dyDescent="0.3">
      <c r="A259" s="202">
        <v>1803010</v>
      </c>
      <c r="B259" t="s">
        <v>505</v>
      </c>
      <c r="C259" s="87">
        <v>82596.11</v>
      </c>
      <c r="D259" s="87">
        <v>2604.9299999999998</v>
      </c>
      <c r="E259" s="87">
        <v>504.96</v>
      </c>
      <c r="F259" s="87">
        <v>84696.08</v>
      </c>
    </row>
    <row r="260" spans="1:6" ht="15" hidden="1" customHeight="1" x14ac:dyDescent="0.3">
      <c r="A260" s="202">
        <v>180303</v>
      </c>
      <c r="B260" t="s">
        <v>506</v>
      </c>
      <c r="C260" s="87">
        <v>212829.41</v>
      </c>
      <c r="D260" s="87">
        <v>1857462.35</v>
      </c>
      <c r="E260" s="87">
        <v>11334.38</v>
      </c>
      <c r="F260" s="87">
        <v>2058957.38</v>
      </c>
    </row>
    <row r="261" spans="1:6" ht="15" hidden="1" customHeight="1" x14ac:dyDescent="0.3">
      <c r="A261" s="202">
        <v>1803030</v>
      </c>
      <c r="B261" t="s">
        <v>506</v>
      </c>
      <c r="C261" s="87">
        <v>212829.41</v>
      </c>
      <c r="D261" s="87">
        <v>1857462.35</v>
      </c>
      <c r="E261" s="87">
        <v>11334.38</v>
      </c>
      <c r="F261" s="87">
        <v>2058957.38</v>
      </c>
    </row>
    <row r="262" spans="1:6" ht="15" hidden="1" customHeight="1" x14ac:dyDescent="0.3">
      <c r="A262" s="202">
        <v>180309</v>
      </c>
      <c r="B262" t="s">
        <v>507</v>
      </c>
      <c r="C262" s="87">
        <v>68563.48</v>
      </c>
      <c r="D262" s="87">
        <v>0</v>
      </c>
      <c r="E262" s="87">
        <v>0</v>
      </c>
      <c r="F262" s="87">
        <v>68563.48</v>
      </c>
    </row>
    <row r="263" spans="1:6" ht="15" hidden="1" customHeight="1" x14ac:dyDescent="0.3">
      <c r="A263" s="202">
        <v>1803090</v>
      </c>
      <c r="B263" t="s">
        <v>507</v>
      </c>
      <c r="C263" s="87">
        <v>68563.48</v>
      </c>
      <c r="D263" s="87">
        <v>0</v>
      </c>
      <c r="E263" s="87">
        <v>0</v>
      </c>
      <c r="F263" s="87">
        <v>68563.48</v>
      </c>
    </row>
    <row r="264" spans="1:6" ht="15" hidden="1" customHeight="1" x14ac:dyDescent="0.3">
      <c r="A264" s="202">
        <v>1804</v>
      </c>
      <c r="B264" t="s">
        <v>204</v>
      </c>
      <c r="C264" s="87">
        <v>1238.94</v>
      </c>
      <c r="D264" s="87">
        <v>0</v>
      </c>
      <c r="E264" s="87">
        <v>0</v>
      </c>
      <c r="F264" s="87">
        <v>1238.94</v>
      </c>
    </row>
    <row r="265" spans="1:6" ht="15" hidden="1" customHeight="1" x14ac:dyDescent="0.3">
      <c r="A265" s="202">
        <v>180401</v>
      </c>
      <c r="B265" t="s">
        <v>508</v>
      </c>
      <c r="C265" s="87">
        <v>1238.94</v>
      </c>
      <c r="D265" s="87">
        <v>0</v>
      </c>
      <c r="E265" s="87">
        <v>0</v>
      </c>
      <c r="F265" s="87">
        <v>1238.94</v>
      </c>
    </row>
    <row r="266" spans="1:6" ht="15" hidden="1" customHeight="1" x14ac:dyDescent="0.3">
      <c r="A266" s="202">
        <v>1804010</v>
      </c>
      <c r="B266" t="s">
        <v>508</v>
      </c>
      <c r="C266" s="87">
        <v>1238.94</v>
      </c>
      <c r="D266" s="87">
        <v>0</v>
      </c>
      <c r="E266" s="87">
        <v>0</v>
      </c>
      <c r="F266" s="87">
        <v>1238.94</v>
      </c>
    </row>
    <row r="267" spans="1:6" ht="15" hidden="1" customHeight="1" x14ac:dyDescent="0.3">
      <c r="A267" s="202">
        <v>1899</v>
      </c>
      <c r="B267" t="s">
        <v>509</v>
      </c>
      <c r="C267" s="87">
        <v>-286509.23</v>
      </c>
      <c r="D267" s="87">
        <v>351789.51</v>
      </c>
      <c r="E267" s="87">
        <v>535684.92000000004</v>
      </c>
      <c r="F267" s="87">
        <v>-470404.64</v>
      </c>
    </row>
    <row r="268" spans="1:6" ht="15" hidden="1" customHeight="1" x14ac:dyDescent="0.3">
      <c r="A268" s="202">
        <v>189903</v>
      </c>
      <c r="B268" t="s">
        <v>832</v>
      </c>
      <c r="C268" s="87">
        <v>-285270.28999999998</v>
      </c>
      <c r="D268" s="87">
        <v>351789.51</v>
      </c>
      <c r="E268" s="87">
        <v>535684.92000000004</v>
      </c>
      <c r="F268" s="87">
        <v>-469165.7</v>
      </c>
    </row>
    <row r="269" spans="1:6" ht="15" hidden="1" customHeight="1" x14ac:dyDescent="0.3">
      <c r="A269" s="202">
        <v>1899030</v>
      </c>
      <c r="B269" t="s">
        <v>832</v>
      </c>
      <c r="C269" s="87">
        <v>-285270.28999999998</v>
      </c>
      <c r="D269" s="87">
        <v>351789.51</v>
      </c>
      <c r="E269" s="87">
        <v>535684.92000000004</v>
      </c>
      <c r="F269" s="87">
        <v>-469165.7</v>
      </c>
    </row>
    <row r="270" spans="1:6" ht="15" hidden="1" customHeight="1" x14ac:dyDescent="0.3">
      <c r="A270" s="202">
        <v>189903001</v>
      </c>
      <c r="B270" t="s">
        <v>813</v>
      </c>
      <c r="C270" s="87">
        <v>0</v>
      </c>
      <c r="D270" s="87">
        <v>960.57</v>
      </c>
      <c r="E270" s="87">
        <v>77947.100000000006</v>
      </c>
      <c r="F270" s="87">
        <v>-76986.53</v>
      </c>
    </row>
    <row r="271" spans="1:6" ht="15" hidden="1" customHeight="1" x14ac:dyDescent="0.3">
      <c r="A271" s="202">
        <v>189903002</v>
      </c>
      <c r="B271" t="s">
        <v>814</v>
      </c>
      <c r="C271" s="87">
        <v>0</v>
      </c>
      <c r="D271" s="87">
        <v>4070.56</v>
      </c>
      <c r="E271" s="87">
        <v>180035.11</v>
      </c>
      <c r="F271" s="87">
        <v>-175964.55</v>
      </c>
    </row>
    <row r="272" spans="1:6" ht="15" hidden="1" customHeight="1" x14ac:dyDescent="0.3">
      <c r="A272" s="202">
        <v>189903003</v>
      </c>
      <c r="B272" t="s">
        <v>815</v>
      </c>
      <c r="C272" s="87">
        <v>0</v>
      </c>
      <c r="D272" s="87">
        <v>71.87</v>
      </c>
      <c r="E272" s="87">
        <v>62596.45</v>
      </c>
      <c r="F272" s="87">
        <v>-62524.58</v>
      </c>
    </row>
    <row r="273" spans="1:6" ht="15" hidden="1" customHeight="1" x14ac:dyDescent="0.3">
      <c r="A273" s="202">
        <v>189903004</v>
      </c>
      <c r="B273" t="s">
        <v>816</v>
      </c>
      <c r="C273" s="87">
        <v>0</v>
      </c>
      <c r="D273" s="87">
        <v>0</v>
      </c>
      <c r="E273" s="87">
        <v>153690.04</v>
      </c>
      <c r="F273" s="87">
        <v>-153690.04</v>
      </c>
    </row>
    <row r="274" spans="1:6" ht="15" hidden="1" customHeight="1" x14ac:dyDescent="0.3">
      <c r="A274" s="202">
        <v>189903010</v>
      </c>
      <c r="B274" t="s">
        <v>505</v>
      </c>
      <c r="C274" s="87">
        <v>0</v>
      </c>
      <c r="D274" s="87">
        <v>1720.32</v>
      </c>
      <c r="E274" s="87">
        <v>1720.32</v>
      </c>
      <c r="F274" s="87">
        <v>0</v>
      </c>
    </row>
    <row r="275" spans="1:6" ht="15" hidden="1" customHeight="1" x14ac:dyDescent="0.3">
      <c r="A275" s="202">
        <v>189903030</v>
      </c>
      <c r="B275" t="s">
        <v>511</v>
      </c>
      <c r="C275" s="87">
        <v>0</v>
      </c>
      <c r="D275" s="87">
        <v>4357.82</v>
      </c>
      <c r="E275" s="87">
        <v>4357.82</v>
      </c>
      <c r="F275" s="87">
        <v>0</v>
      </c>
    </row>
    <row r="276" spans="1:6" ht="15" hidden="1" customHeight="1" x14ac:dyDescent="0.3">
      <c r="A276" s="202">
        <v>189903040</v>
      </c>
      <c r="B276" t="s">
        <v>512</v>
      </c>
      <c r="C276" s="87">
        <v>0</v>
      </c>
      <c r="D276" s="87">
        <v>1317.94</v>
      </c>
      <c r="E276" s="87">
        <v>1317.94</v>
      </c>
      <c r="F276" s="87">
        <v>0</v>
      </c>
    </row>
    <row r="277" spans="1:6" ht="15" hidden="1" customHeight="1" x14ac:dyDescent="0.3">
      <c r="A277" s="202">
        <v>189903050</v>
      </c>
      <c r="B277" t="s">
        <v>513</v>
      </c>
      <c r="C277" s="87">
        <v>0</v>
      </c>
      <c r="D277" s="87">
        <v>750.97</v>
      </c>
      <c r="E277" s="87">
        <v>750.97</v>
      </c>
      <c r="F277" s="87">
        <v>0</v>
      </c>
    </row>
    <row r="278" spans="1:6" ht="15" hidden="1" customHeight="1" x14ac:dyDescent="0.3">
      <c r="A278" s="202">
        <v>189904</v>
      </c>
      <c r="B278" t="s">
        <v>286</v>
      </c>
      <c r="C278" s="87">
        <v>-1238.94</v>
      </c>
      <c r="D278" s="87">
        <v>0</v>
      </c>
      <c r="E278" s="87">
        <v>0</v>
      </c>
      <c r="F278" s="87">
        <v>-1238.94</v>
      </c>
    </row>
    <row r="279" spans="1:6" ht="15" hidden="1" customHeight="1" x14ac:dyDescent="0.3">
      <c r="A279" s="202">
        <v>1899040</v>
      </c>
      <c r="B279" t="s">
        <v>286</v>
      </c>
      <c r="C279" s="87">
        <v>-1238.94</v>
      </c>
      <c r="D279" s="87">
        <v>0</v>
      </c>
      <c r="E279" s="87">
        <v>0</v>
      </c>
      <c r="F279" s="87">
        <v>-1238.94</v>
      </c>
    </row>
    <row r="280" spans="1:6" ht="15" hidden="1" customHeight="1" x14ac:dyDescent="0.3">
      <c r="A280" s="202">
        <v>19</v>
      </c>
      <c r="B280" t="s">
        <v>7</v>
      </c>
      <c r="C280" s="87">
        <v>4668604.99</v>
      </c>
      <c r="D280" s="87">
        <v>4498794.53</v>
      </c>
      <c r="E280" s="87">
        <v>6899268.5999999996</v>
      </c>
      <c r="F280" s="87">
        <v>2268130.92</v>
      </c>
    </row>
    <row r="281" spans="1:6" ht="15" hidden="1" customHeight="1" x14ac:dyDescent="0.3">
      <c r="A281" s="202">
        <v>1901</v>
      </c>
      <c r="B281" t="s">
        <v>42</v>
      </c>
      <c r="C281" s="87">
        <v>3077649.83</v>
      </c>
      <c r="D281" s="87">
        <v>1197501.82</v>
      </c>
      <c r="E281" s="87">
        <v>3257691.73</v>
      </c>
      <c r="F281" s="87">
        <v>1017459.92</v>
      </c>
    </row>
    <row r="282" spans="1:6" ht="15" hidden="1" customHeight="1" x14ac:dyDescent="0.3">
      <c r="A282" s="202">
        <v>190101</v>
      </c>
      <c r="B282" t="s">
        <v>514</v>
      </c>
      <c r="C282" s="87">
        <v>30000</v>
      </c>
      <c r="D282" s="87">
        <v>0</v>
      </c>
      <c r="E282" s="87">
        <v>0</v>
      </c>
      <c r="F282" s="87">
        <v>30000</v>
      </c>
    </row>
    <row r="283" spans="1:6" ht="15" hidden="1" customHeight="1" x14ac:dyDescent="0.3">
      <c r="A283" s="202">
        <v>1901010</v>
      </c>
      <c r="B283" t="s">
        <v>514</v>
      </c>
      <c r="C283" s="87">
        <v>30000</v>
      </c>
      <c r="D283" s="87">
        <v>0</v>
      </c>
      <c r="E283" s="87">
        <v>0</v>
      </c>
      <c r="F283" s="87">
        <v>30000</v>
      </c>
    </row>
    <row r="284" spans="1:6" ht="15" hidden="1" customHeight="1" x14ac:dyDescent="0.3">
      <c r="A284" s="202">
        <v>190103</v>
      </c>
      <c r="B284" t="s">
        <v>515</v>
      </c>
      <c r="C284" s="87">
        <v>936776.58</v>
      </c>
      <c r="D284" s="87">
        <v>865558.93</v>
      </c>
      <c r="E284" s="87">
        <v>1266372.22</v>
      </c>
      <c r="F284" s="87">
        <v>535963.29</v>
      </c>
    </row>
    <row r="285" spans="1:6" ht="15" hidden="1" customHeight="1" x14ac:dyDescent="0.3">
      <c r="A285" s="202">
        <v>1901030</v>
      </c>
      <c r="B285" t="s">
        <v>515</v>
      </c>
      <c r="C285" s="87">
        <v>936776.58</v>
      </c>
      <c r="D285" s="87">
        <v>865558.93</v>
      </c>
      <c r="E285" s="87">
        <v>1266372.22</v>
      </c>
      <c r="F285" s="87">
        <v>535963.29</v>
      </c>
    </row>
    <row r="286" spans="1:6" ht="15" hidden="1" customHeight="1" x14ac:dyDescent="0.3">
      <c r="A286" s="202">
        <v>190103001</v>
      </c>
      <c r="B286" t="s">
        <v>516</v>
      </c>
      <c r="C286" s="87">
        <v>63479.05</v>
      </c>
      <c r="D286" s="87">
        <v>10770.7</v>
      </c>
      <c r="E286" s="87">
        <v>63479.08</v>
      </c>
      <c r="F286" s="87">
        <v>10770.67</v>
      </c>
    </row>
    <row r="287" spans="1:6" ht="15" hidden="1" customHeight="1" x14ac:dyDescent="0.3">
      <c r="A287" s="202">
        <v>190103002</v>
      </c>
      <c r="B287" t="s">
        <v>517</v>
      </c>
      <c r="C287" s="87">
        <v>190008.71</v>
      </c>
      <c r="D287" s="87">
        <v>49758</v>
      </c>
      <c r="E287" s="87">
        <v>190008.76</v>
      </c>
      <c r="F287" s="87">
        <v>49757.95</v>
      </c>
    </row>
    <row r="288" spans="1:6" ht="15" hidden="1" customHeight="1" x14ac:dyDescent="0.3">
      <c r="A288" s="202">
        <v>190103003</v>
      </c>
      <c r="B288" t="s">
        <v>518</v>
      </c>
      <c r="C288" s="87">
        <v>2595.69</v>
      </c>
      <c r="D288" s="87">
        <v>99.86</v>
      </c>
      <c r="E288" s="87">
        <v>2595.66</v>
      </c>
      <c r="F288" s="87">
        <v>99.89</v>
      </c>
    </row>
    <row r="289" spans="1:6" ht="15" hidden="1" customHeight="1" x14ac:dyDescent="0.3">
      <c r="A289" s="202">
        <v>190103006</v>
      </c>
      <c r="B289" t="s">
        <v>519</v>
      </c>
      <c r="C289" s="87">
        <v>56128.95</v>
      </c>
      <c r="D289" s="87">
        <v>139282.91</v>
      </c>
      <c r="E289" s="87">
        <v>167555.35999999999</v>
      </c>
      <c r="F289" s="87">
        <v>27856.5</v>
      </c>
    </row>
    <row r="290" spans="1:6" ht="15" hidden="1" customHeight="1" x14ac:dyDescent="0.3">
      <c r="A290" s="202">
        <v>190103007</v>
      </c>
      <c r="B290" t="s">
        <v>520</v>
      </c>
      <c r="C290" s="87">
        <v>582909.46</v>
      </c>
      <c r="D290" s="87">
        <v>660767.54</v>
      </c>
      <c r="E290" s="87">
        <v>801078.57</v>
      </c>
      <c r="F290" s="87">
        <v>442598.43</v>
      </c>
    </row>
    <row r="291" spans="1:6" ht="15" hidden="1" customHeight="1" x14ac:dyDescent="0.3">
      <c r="A291" s="202">
        <v>190103008</v>
      </c>
      <c r="B291" t="s">
        <v>521</v>
      </c>
      <c r="C291" s="87">
        <v>19759</v>
      </c>
      <c r="D291" s="87">
        <v>771.1</v>
      </c>
      <c r="E291" s="87">
        <v>19759.02</v>
      </c>
      <c r="F291" s="87">
        <v>771.08</v>
      </c>
    </row>
    <row r="292" spans="1:6" ht="15" hidden="1" customHeight="1" x14ac:dyDescent="0.3">
      <c r="A292" s="202">
        <v>190103020</v>
      </c>
      <c r="B292" t="s">
        <v>522</v>
      </c>
      <c r="C292" s="87">
        <v>21895.72</v>
      </c>
      <c r="D292" s="87">
        <v>4108.82</v>
      </c>
      <c r="E292" s="87">
        <v>21895.77</v>
      </c>
      <c r="F292" s="87">
        <v>4108.7700000000004</v>
      </c>
    </row>
    <row r="293" spans="1:6" ht="15" hidden="1" customHeight="1" x14ac:dyDescent="0.3">
      <c r="A293" s="202">
        <v>190109</v>
      </c>
      <c r="B293" t="s">
        <v>62</v>
      </c>
      <c r="C293" s="87">
        <v>2110873.25</v>
      </c>
      <c r="D293" s="87">
        <v>331942.89</v>
      </c>
      <c r="E293" s="87">
        <v>1991319.51</v>
      </c>
      <c r="F293" s="87">
        <v>451496.63</v>
      </c>
    </row>
    <row r="294" spans="1:6" ht="15" hidden="1" customHeight="1" x14ac:dyDescent="0.3">
      <c r="A294" s="202">
        <v>1901090</v>
      </c>
      <c r="B294" t="s">
        <v>62</v>
      </c>
      <c r="C294" s="87">
        <v>2110873.25</v>
      </c>
      <c r="D294" s="87">
        <v>331942.89</v>
      </c>
      <c r="E294" s="87">
        <v>1991319.51</v>
      </c>
      <c r="F294" s="87">
        <v>451496.63</v>
      </c>
    </row>
    <row r="295" spans="1:6" ht="15" hidden="1" customHeight="1" x14ac:dyDescent="0.3">
      <c r="A295" s="202">
        <v>190109001</v>
      </c>
      <c r="B295" t="s">
        <v>523</v>
      </c>
      <c r="C295" s="87">
        <v>4432.6400000000003</v>
      </c>
      <c r="D295" s="87">
        <v>0</v>
      </c>
      <c r="E295" s="87">
        <v>229.16</v>
      </c>
      <c r="F295" s="87">
        <v>4203.4799999999996</v>
      </c>
    </row>
    <row r="296" spans="1:6" ht="15" hidden="1" customHeight="1" x14ac:dyDescent="0.3">
      <c r="A296" s="202">
        <v>190109002</v>
      </c>
      <c r="B296" t="s">
        <v>524</v>
      </c>
      <c r="C296" s="87">
        <v>158905.43</v>
      </c>
      <c r="D296" s="87">
        <v>0</v>
      </c>
      <c r="E296" s="87">
        <v>0</v>
      </c>
      <c r="F296" s="87">
        <v>158905.43</v>
      </c>
    </row>
    <row r="297" spans="1:6" ht="15" hidden="1" customHeight="1" x14ac:dyDescent="0.3">
      <c r="A297" s="202">
        <v>190109004</v>
      </c>
      <c r="B297" t="s">
        <v>525</v>
      </c>
      <c r="C297" s="87">
        <v>53940.82</v>
      </c>
      <c r="D297" s="87">
        <v>114594.08</v>
      </c>
      <c r="E297" s="87">
        <v>85874.36</v>
      </c>
      <c r="F297" s="87">
        <v>82660.539999999994</v>
      </c>
    </row>
    <row r="298" spans="1:6" ht="15" hidden="1" customHeight="1" x14ac:dyDescent="0.3">
      <c r="A298" s="202">
        <v>19010900406</v>
      </c>
      <c r="B298" t="s">
        <v>210</v>
      </c>
      <c r="C298" s="87">
        <v>264.89999999999998</v>
      </c>
      <c r="D298" s="87">
        <v>10196.709999999999</v>
      </c>
      <c r="E298" s="87">
        <v>5147.57</v>
      </c>
      <c r="F298" s="87">
        <v>5314.04</v>
      </c>
    </row>
    <row r="299" spans="1:6" ht="15" hidden="1" customHeight="1" x14ac:dyDescent="0.3">
      <c r="A299" s="202">
        <v>19010900407</v>
      </c>
      <c r="B299" t="s">
        <v>201</v>
      </c>
      <c r="C299" s="87">
        <v>53675.92</v>
      </c>
      <c r="D299" s="87">
        <v>104397.37</v>
      </c>
      <c r="E299" s="87">
        <v>80726.789999999994</v>
      </c>
      <c r="F299" s="87">
        <v>77346.5</v>
      </c>
    </row>
    <row r="300" spans="1:6" ht="15" hidden="1" customHeight="1" x14ac:dyDescent="0.3">
      <c r="A300" s="202">
        <v>190109006</v>
      </c>
      <c r="B300" t="s">
        <v>526</v>
      </c>
      <c r="C300" s="87">
        <v>50469.48</v>
      </c>
      <c r="D300" s="87">
        <v>91695.57</v>
      </c>
      <c r="E300" s="87">
        <v>35880.22</v>
      </c>
      <c r="F300" s="87">
        <v>106284.83</v>
      </c>
    </row>
    <row r="301" spans="1:6" ht="15" hidden="1" customHeight="1" x14ac:dyDescent="0.3">
      <c r="A301" s="202">
        <v>190109012</v>
      </c>
      <c r="B301" t="s">
        <v>527</v>
      </c>
      <c r="C301" s="87">
        <v>22768.09</v>
      </c>
      <c r="D301" s="87">
        <v>0</v>
      </c>
      <c r="E301" s="87">
        <v>0</v>
      </c>
      <c r="F301" s="87">
        <v>22768.09</v>
      </c>
    </row>
    <row r="302" spans="1:6" ht="15" hidden="1" customHeight="1" x14ac:dyDescent="0.3">
      <c r="A302" s="202">
        <v>19010901208</v>
      </c>
      <c r="B302" t="s">
        <v>528</v>
      </c>
      <c r="C302" s="87">
        <v>22551.9</v>
      </c>
      <c r="D302" s="87">
        <v>0</v>
      </c>
      <c r="E302" s="87">
        <v>0</v>
      </c>
      <c r="F302" s="87">
        <v>22551.9</v>
      </c>
    </row>
    <row r="303" spans="1:6" ht="15" hidden="1" customHeight="1" x14ac:dyDescent="0.3">
      <c r="A303" s="202">
        <v>19010901249</v>
      </c>
      <c r="B303" t="s">
        <v>529</v>
      </c>
      <c r="C303" s="87">
        <v>216.19</v>
      </c>
      <c r="D303" s="87">
        <v>0</v>
      </c>
      <c r="E303" s="87">
        <v>0</v>
      </c>
      <c r="F303" s="87">
        <v>216.19</v>
      </c>
    </row>
    <row r="304" spans="1:6" ht="15" hidden="1" customHeight="1" x14ac:dyDescent="0.3">
      <c r="A304" s="202">
        <v>190109014</v>
      </c>
      <c r="B304" t="s">
        <v>530</v>
      </c>
      <c r="C304" s="87">
        <v>1820356.79</v>
      </c>
      <c r="D304" s="87">
        <v>108506.41</v>
      </c>
      <c r="E304" s="87">
        <v>1860638.48</v>
      </c>
      <c r="F304" s="87">
        <v>68224.72</v>
      </c>
    </row>
    <row r="305" spans="1:6" ht="15" hidden="1" customHeight="1" x14ac:dyDescent="0.3">
      <c r="A305" s="202">
        <v>190109090</v>
      </c>
      <c r="B305" t="s">
        <v>787</v>
      </c>
      <c r="C305" s="87">
        <v>0</v>
      </c>
      <c r="D305" s="87">
        <v>17146.830000000002</v>
      </c>
      <c r="E305" s="87">
        <v>8697.2900000000009</v>
      </c>
      <c r="F305" s="87">
        <v>8449.5400000000009</v>
      </c>
    </row>
    <row r="306" spans="1:6" ht="15" hidden="1" customHeight="1" x14ac:dyDescent="0.3">
      <c r="A306" s="202">
        <v>1902</v>
      </c>
      <c r="B306" t="s">
        <v>47</v>
      </c>
      <c r="C306" s="87">
        <v>271435.83</v>
      </c>
      <c r="D306" s="87">
        <v>1076936.1499999999</v>
      </c>
      <c r="E306" s="87">
        <v>916760.02</v>
      </c>
      <c r="F306" s="87">
        <v>431611.96</v>
      </c>
    </row>
    <row r="307" spans="1:6" ht="15" hidden="1" customHeight="1" x14ac:dyDescent="0.3">
      <c r="A307" s="202">
        <v>190201</v>
      </c>
      <c r="B307" t="s">
        <v>531</v>
      </c>
      <c r="C307" s="87">
        <v>7003.34</v>
      </c>
      <c r="D307" s="87">
        <v>21.12</v>
      </c>
      <c r="E307" s="87">
        <v>21.12</v>
      </c>
      <c r="F307" s="87">
        <v>7003.34</v>
      </c>
    </row>
    <row r="308" spans="1:6" ht="15" hidden="1" customHeight="1" x14ac:dyDescent="0.3">
      <c r="A308" s="202">
        <v>1902010</v>
      </c>
      <c r="B308" t="s">
        <v>531</v>
      </c>
      <c r="C308" s="87">
        <v>7003.34</v>
      </c>
      <c r="D308" s="87">
        <v>21.12</v>
      </c>
      <c r="E308" s="87">
        <v>21.12</v>
      </c>
      <c r="F308" s="87">
        <v>7003.34</v>
      </c>
    </row>
    <row r="309" spans="1:6" ht="15" hidden="1" customHeight="1" x14ac:dyDescent="0.3">
      <c r="A309" s="202">
        <v>190201003</v>
      </c>
      <c r="B309" t="s">
        <v>233</v>
      </c>
      <c r="C309" s="87">
        <v>7003.34</v>
      </c>
      <c r="D309" s="87">
        <v>21.12</v>
      </c>
      <c r="E309" s="87">
        <v>21.12</v>
      </c>
      <c r="F309" s="87">
        <v>7003.34</v>
      </c>
    </row>
    <row r="310" spans="1:6" ht="15" hidden="1" customHeight="1" x14ac:dyDescent="0.3">
      <c r="A310" s="202">
        <v>190205</v>
      </c>
      <c r="B310" t="s">
        <v>532</v>
      </c>
      <c r="C310" s="87">
        <v>9581.85</v>
      </c>
      <c r="D310" s="87">
        <v>2882.5</v>
      </c>
      <c r="E310" s="87">
        <v>548.4</v>
      </c>
      <c r="F310" s="87">
        <v>11915.95</v>
      </c>
    </row>
    <row r="311" spans="1:6" ht="15" hidden="1" customHeight="1" x14ac:dyDescent="0.3">
      <c r="A311" s="202">
        <v>1902050</v>
      </c>
      <c r="B311" t="s">
        <v>532</v>
      </c>
      <c r="C311" s="87">
        <v>9581.85</v>
      </c>
      <c r="D311" s="87">
        <v>2882.5</v>
      </c>
      <c r="E311" s="87">
        <v>548.4</v>
      </c>
      <c r="F311" s="87">
        <v>11915.95</v>
      </c>
    </row>
    <row r="312" spans="1:6" ht="15" hidden="1" customHeight="1" x14ac:dyDescent="0.3">
      <c r="A312" s="202">
        <v>190205004</v>
      </c>
      <c r="B312" t="s">
        <v>533</v>
      </c>
      <c r="C312" s="87">
        <v>9581.85</v>
      </c>
      <c r="D312" s="87">
        <v>2882.5</v>
      </c>
      <c r="E312" s="87">
        <v>548.4</v>
      </c>
      <c r="F312" s="87">
        <v>11915.95</v>
      </c>
    </row>
    <row r="313" spans="1:6" ht="15" hidden="1" customHeight="1" x14ac:dyDescent="0.3">
      <c r="A313" s="202">
        <v>190206</v>
      </c>
      <c r="B313" t="s">
        <v>534</v>
      </c>
      <c r="C313" s="87">
        <v>1.1100000000000001</v>
      </c>
      <c r="D313" s="87">
        <v>0</v>
      </c>
      <c r="E313" s="87">
        <v>0</v>
      </c>
      <c r="F313" s="87">
        <v>1.1100000000000001</v>
      </c>
    </row>
    <row r="314" spans="1:6" ht="15" hidden="1" customHeight="1" x14ac:dyDescent="0.3">
      <c r="A314" s="202">
        <v>1902060</v>
      </c>
      <c r="B314" t="s">
        <v>534</v>
      </c>
      <c r="C314" s="87">
        <v>1.1100000000000001</v>
      </c>
      <c r="D314" s="87">
        <v>0</v>
      </c>
      <c r="E314" s="87">
        <v>0</v>
      </c>
      <c r="F314" s="87">
        <v>1.1100000000000001</v>
      </c>
    </row>
    <row r="315" spans="1:6" ht="15" hidden="1" customHeight="1" x14ac:dyDescent="0.3">
      <c r="A315" s="202">
        <v>190206005</v>
      </c>
      <c r="B315" t="s">
        <v>62</v>
      </c>
      <c r="C315" s="87">
        <v>1.1100000000000001</v>
      </c>
      <c r="D315" s="87">
        <v>0</v>
      </c>
      <c r="E315" s="87">
        <v>0</v>
      </c>
      <c r="F315" s="87">
        <v>1.1100000000000001</v>
      </c>
    </row>
    <row r="316" spans="1:6" ht="15" hidden="1" customHeight="1" x14ac:dyDescent="0.3">
      <c r="A316" s="202">
        <v>190209</v>
      </c>
      <c r="B316" t="s">
        <v>535</v>
      </c>
      <c r="C316" s="87">
        <v>254849.53</v>
      </c>
      <c r="D316" s="87">
        <v>1074032.53</v>
      </c>
      <c r="E316" s="87">
        <v>916190.5</v>
      </c>
      <c r="F316" s="87">
        <v>412691.56</v>
      </c>
    </row>
    <row r="317" spans="1:6" ht="15" hidden="1" customHeight="1" x14ac:dyDescent="0.3">
      <c r="A317" s="202">
        <v>1902090</v>
      </c>
      <c r="B317" t="s">
        <v>535</v>
      </c>
      <c r="C317" s="87">
        <v>254849.53</v>
      </c>
      <c r="D317" s="87">
        <v>1074032.53</v>
      </c>
      <c r="E317" s="87">
        <v>916190.5</v>
      </c>
      <c r="F317" s="87">
        <v>412691.56</v>
      </c>
    </row>
    <row r="318" spans="1:6" ht="15" hidden="1" customHeight="1" x14ac:dyDescent="0.3">
      <c r="A318" s="202">
        <v>190209001</v>
      </c>
      <c r="B318" t="s">
        <v>536</v>
      </c>
      <c r="C318" s="87">
        <v>4416.83</v>
      </c>
      <c r="D318" s="87">
        <v>0</v>
      </c>
      <c r="E318" s="87">
        <v>0</v>
      </c>
      <c r="F318" s="87">
        <v>4416.83</v>
      </c>
    </row>
    <row r="319" spans="1:6" ht="15" hidden="1" customHeight="1" x14ac:dyDescent="0.3">
      <c r="A319" s="202">
        <v>19020900107</v>
      </c>
      <c r="B319" t="s">
        <v>537</v>
      </c>
      <c r="C319" s="87">
        <v>567</v>
      </c>
      <c r="D319" s="87">
        <v>0</v>
      </c>
      <c r="E319" s="87">
        <v>0</v>
      </c>
      <c r="F319" s="87">
        <v>567</v>
      </c>
    </row>
    <row r="320" spans="1:6" ht="15" hidden="1" customHeight="1" x14ac:dyDescent="0.3">
      <c r="A320" s="202">
        <v>19020900111</v>
      </c>
      <c r="B320" t="s">
        <v>538</v>
      </c>
      <c r="C320" s="87">
        <v>104.09</v>
      </c>
      <c r="D320" s="87">
        <v>0</v>
      </c>
      <c r="E320" s="87">
        <v>0</v>
      </c>
      <c r="F320" s="87">
        <v>104.09</v>
      </c>
    </row>
    <row r="321" spans="1:6" ht="15" hidden="1" customHeight="1" x14ac:dyDescent="0.3">
      <c r="A321" s="202">
        <v>19020900112</v>
      </c>
      <c r="B321" t="s">
        <v>539</v>
      </c>
      <c r="C321" s="87">
        <v>410.21</v>
      </c>
      <c r="D321" s="87">
        <v>0</v>
      </c>
      <c r="E321" s="87">
        <v>0</v>
      </c>
      <c r="F321" s="87">
        <v>410.21</v>
      </c>
    </row>
    <row r="322" spans="1:6" ht="15" hidden="1" customHeight="1" x14ac:dyDescent="0.3">
      <c r="A322" s="202">
        <v>19020900133</v>
      </c>
      <c r="B322" t="s">
        <v>540</v>
      </c>
      <c r="C322" s="87">
        <v>3335.53</v>
      </c>
      <c r="D322" s="87">
        <v>0</v>
      </c>
      <c r="E322" s="87">
        <v>0</v>
      </c>
      <c r="F322" s="87">
        <v>3335.53</v>
      </c>
    </row>
    <row r="323" spans="1:6" ht="15" hidden="1" customHeight="1" x14ac:dyDescent="0.3">
      <c r="A323" s="202">
        <v>190209004</v>
      </c>
      <c r="B323" t="s">
        <v>541</v>
      </c>
      <c r="C323" s="87">
        <v>145504.03</v>
      </c>
      <c r="D323" s="87">
        <v>945028.22</v>
      </c>
      <c r="E323" s="87">
        <v>734018.38</v>
      </c>
      <c r="F323" s="87">
        <v>356513.87</v>
      </c>
    </row>
    <row r="324" spans="1:6" ht="15" hidden="1" customHeight="1" x14ac:dyDescent="0.3">
      <c r="A324" s="202">
        <v>19020900403</v>
      </c>
      <c r="B324" t="s">
        <v>542</v>
      </c>
      <c r="C324" s="87">
        <v>7816.59</v>
      </c>
      <c r="D324" s="87">
        <v>0</v>
      </c>
      <c r="E324" s="87">
        <v>3308.75</v>
      </c>
      <c r="F324" s="87">
        <v>4507.84</v>
      </c>
    </row>
    <row r="325" spans="1:6" ht="15" hidden="1" customHeight="1" x14ac:dyDescent="0.3">
      <c r="A325" s="202">
        <v>19020900405</v>
      </c>
      <c r="B325" t="s">
        <v>62</v>
      </c>
      <c r="C325" s="87">
        <v>137687.44</v>
      </c>
      <c r="D325" s="87">
        <v>929250.12</v>
      </c>
      <c r="E325" s="87">
        <v>713462.53</v>
      </c>
      <c r="F325" s="87">
        <v>353475.03</v>
      </c>
    </row>
    <row r="326" spans="1:6" ht="15" hidden="1" customHeight="1" x14ac:dyDescent="0.3">
      <c r="A326" s="202">
        <v>19020900406</v>
      </c>
      <c r="B326" t="s">
        <v>543</v>
      </c>
      <c r="C326" s="87">
        <v>0</v>
      </c>
      <c r="D326" s="87">
        <v>15778.1</v>
      </c>
      <c r="E326" s="87">
        <v>17247.099999999999</v>
      </c>
      <c r="F326" s="87">
        <v>-1469</v>
      </c>
    </row>
    <row r="327" spans="1:6" ht="15" hidden="1" customHeight="1" x14ac:dyDescent="0.3">
      <c r="A327" s="202">
        <v>190209005</v>
      </c>
      <c r="B327" t="s">
        <v>544</v>
      </c>
      <c r="C327" s="87">
        <v>84903.87</v>
      </c>
      <c r="D327" s="87">
        <v>122189.5</v>
      </c>
      <c r="E327" s="87">
        <v>175819.63</v>
      </c>
      <c r="F327" s="87">
        <v>31273.74</v>
      </c>
    </row>
    <row r="328" spans="1:6" ht="15" hidden="1" customHeight="1" x14ac:dyDescent="0.3">
      <c r="A328" s="202">
        <v>19020900501</v>
      </c>
      <c r="B328" t="s">
        <v>233</v>
      </c>
      <c r="C328" s="87">
        <v>1465.1</v>
      </c>
      <c r="D328" s="87">
        <v>111463.48</v>
      </c>
      <c r="E328" s="87">
        <v>111463.48</v>
      </c>
      <c r="F328" s="87">
        <v>1465.1</v>
      </c>
    </row>
    <row r="329" spans="1:6" ht="15" hidden="1" customHeight="1" x14ac:dyDescent="0.3">
      <c r="A329" s="202">
        <v>19020900502</v>
      </c>
      <c r="B329" t="s">
        <v>545</v>
      </c>
      <c r="C329" s="87">
        <v>83438.77</v>
      </c>
      <c r="D329" s="87">
        <v>10726.02</v>
      </c>
      <c r="E329" s="87">
        <v>64356.15</v>
      </c>
      <c r="F329" s="87">
        <v>29808.639999999999</v>
      </c>
    </row>
    <row r="330" spans="1:6" ht="15" hidden="1" customHeight="1" x14ac:dyDescent="0.3">
      <c r="A330" s="202">
        <v>190209007</v>
      </c>
      <c r="B330" t="s">
        <v>546</v>
      </c>
      <c r="C330" s="87">
        <v>840.51</v>
      </c>
      <c r="D330" s="87">
        <v>162.32</v>
      </c>
      <c r="E330" s="87">
        <v>0</v>
      </c>
      <c r="F330" s="87">
        <v>1002.83</v>
      </c>
    </row>
    <row r="331" spans="1:6" ht="15" hidden="1" customHeight="1" x14ac:dyDescent="0.3">
      <c r="A331" s="202">
        <v>190209009</v>
      </c>
      <c r="B331" t="s">
        <v>233</v>
      </c>
      <c r="C331" s="87">
        <v>19184.29</v>
      </c>
      <c r="D331" s="87">
        <v>6652.49</v>
      </c>
      <c r="E331" s="87">
        <v>6352.49</v>
      </c>
      <c r="F331" s="87">
        <v>19484.29</v>
      </c>
    </row>
    <row r="332" spans="1:6" ht="15" hidden="1" customHeight="1" x14ac:dyDescent="0.3">
      <c r="A332" s="202">
        <v>19020900906</v>
      </c>
      <c r="B332" t="s">
        <v>62</v>
      </c>
      <c r="C332" s="87">
        <v>2828.73</v>
      </c>
      <c r="D332" s="87">
        <v>0</v>
      </c>
      <c r="E332" s="87">
        <v>0</v>
      </c>
      <c r="F332" s="87">
        <v>2828.73</v>
      </c>
    </row>
    <row r="333" spans="1:6" ht="15" hidden="1" customHeight="1" x14ac:dyDescent="0.3">
      <c r="A333" s="202">
        <v>19020900916</v>
      </c>
      <c r="B333" t="s">
        <v>547</v>
      </c>
      <c r="C333" s="87">
        <v>16355.56</v>
      </c>
      <c r="D333" s="87">
        <v>0</v>
      </c>
      <c r="E333" s="87">
        <v>0</v>
      </c>
      <c r="F333" s="87">
        <v>16355.56</v>
      </c>
    </row>
    <row r="334" spans="1:6" ht="15" hidden="1" customHeight="1" x14ac:dyDescent="0.3">
      <c r="A334" s="202">
        <v>19020900917</v>
      </c>
      <c r="B334" t="s">
        <v>817</v>
      </c>
      <c r="C334" s="87">
        <v>0</v>
      </c>
      <c r="D334" s="87">
        <v>6652.49</v>
      </c>
      <c r="E334" s="87">
        <v>6352.49</v>
      </c>
      <c r="F334" s="87">
        <v>300</v>
      </c>
    </row>
    <row r="335" spans="1:6" ht="15" hidden="1" customHeight="1" x14ac:dyDescent="0.3">
      <c r="A335" s="202">
        <v>1903</v>
      </c>
      <c r="B335" t="s">
        <v>8</v>
      </c>
      <c r="C335" s="87">
        <v>975828.18</v>
      </c>
      <c r="D335" s="87">
        <v>1845522.98</v>
      </c>
      <c r="E335" s="87">
        <v>2468496.65</v>
      </c>
      <c r="F335" s="87">
        <v>352854.51</v>
      </c>
    </row>
    <row r="336" spans="1:6" ht="15" hidden="1" customHeight="1" x14ac:dyDescent="0.3">
      <c r="A336" s="202">
        <v>190301</v>
      </c>
      <c r="B336" t="s">
        <v>548</v>
      </c>
      <c r="C336" s="87">
        <v>504408.21</v>
      </c>
      <c r="D336" s="87">
        <v>1492779.44</v>
      </c>
      <c r="E336" s="87">
        <v>1701917.53</v>
      </c>
      <c r="F336" s="87">
        <v>295270.12</v>
      </c>
    </row>
    <row r="337" spans="1:6" ht="15" hidden="1" customHeight="1" x14ac:dyDescent="0.3">
      <c r="A337" s="202">
        <v>1903010</v>
      </c>
      <c r="B337" t="s">
        <v>548</v>
      </c>
      <c r="C337" s="87">
        <v>504408.21</v>
      </c>
      <c r="D337" s="87">
        <v>1492779.44</v>
      </c>
      <c r="E337" s="87">
        <v>1701917.53</v>
      </c>
      <c r="F337" s="87">
        <v>295270.12</v>
      </c>
    </row>
    <row r="338" spans="1:6" ht="15" hidden="1" customHeight="1" x14ac:dyDescent="0.3">
      <c r="A338" s="202">
        <v>190301006</v>
      </c>
      <c r="B338" t="s">
        <v>549</v>
      </c>
      <c r="C338" s="87">
        <v>504408.21</v>
      </c>
      <c r="D338" s="87">
        <v>1475233.04</v>
      </c>
      <c r="E338" s="87">
        <v>1701917.53</v>
      </c>
      <c r="F338" s="87">
        <v>277723.71999999997</v>
      </c>
    </row>
    <row r="339" spans="1:6" ht="15" hidden="1" customHeight="1" x14ac:dyDescent="0.3">
      <c r="A339" s="202">
        <v>190301008</v>
      </c>
      <c r="B339" t="s">
        <v>550</v>
      </c>
      <c r="C339" s="87">
        <v>0</v>
      </c>
      <c r="D339" s="87">
        <v>17546.400000000001</v>
      </c>
      <c r="E339" s="87">
        <v>0</v>
      </c>
      <c r="F339" s="87">
        <v>17546.400000000001</v>
      </c>
    </row>
    <row r="340" spans="1:6" ht="15" hidden="1" customHeight="1" x14ac:dyDescent="0.3">
      <c r="A340" s="202">
        <v>190302</v>
      </c>
      <c r="B340" t="s">
        <v>551</v>
      </c>
      <c r="C340" s="87">
        <v>114639.59</v>
      </c>
      <c r="D340" s="87">
        <v>154921.19</v>
      </c>
      <c r="E340" s="87">
        <v>223763.66</v>
      </c>
      <c r="F340" s="87">
        <v>45797.120000000003</v>
      </c>
    </row>
    <row r="341" spans="1:6" ht="15" hidden="1" customHeight="1" x14ac:dyDescent="0.3">
      <c r="A341" s="202">
        <v>1903020</v>
      </c>
      <c r="B341" t="s">
        <v>551</v>
      </c>
      <c r="C341" s="87">
        <v>114639.59</v>
      </c>
      <c r="D341" s="87">
        <v>154921.19</v>
      </c>
      <c r="E341" s="87">
        <v>223763.66</v>
      </c>
      <c r="F341" s="87">
        <v>45797.120000000003</v>
      </c>
    </row>
    <row r="342" spans="1:6" ht="15" hidden="1" customHeight="1" x14ac:dyDescent="0.3">
      <c r="A342" s="202">
        <v>190302008</v>
      </c>
      <c r="B342" t="s">
        <v>409</v>
      </c>
      <c r="C342" s="87">
        <v>1041.25</v>
      </c>
      <c r="D342" s="87">
        <v>1350.29</v>
      </c>
      <c r="E342" s="87">
        <v>2082.5</v>
      </c>
      <c r="F342" s="87">
        <v>309.04000000000002</v>
      </c>
    </row>
    <row r="343" spans="1:6" ht="15" hidden="1" customHeight="1" x14ac:dyDescent="0.3">
      <c r="A343" s="202">
        <v>190302010</v>
      </c>
      <c r="B343" t="s">
        <v>277</v>
      </c>
      <c r="C343" s="87">
        <v>10379.5</v>
      </c>
      <c r="D343" s="87">
        <v>10106.08</v>
      </c>
      <c r="E343" s="87">
        <v>15618.54</v>
      </c>
      <c r="F343" s="87">
        <v>4867.04</v>
      </c>
    </row>
    <row r="344" spans="1:6" ht="15" hidden="1" customHeight="1" x14ac:dyDescent="0.3">
      <c r="A344" s="202">
        <v>190302012</v>
      </c>
      <c r="B344" t="s">
        <v>552</v>
      </c>
      <c r="C344" s="87">
        <v>109.77</v>
      </c>
      <c r="D344" s="87">
        <v>234.33</v>
      </c>
      <c r="E344" s="87">
        <v>219.54</v>
      </c>
      <c r="F344" s="87">
        <v>124.56</v>
      </c>
    </row>
    <row r="345" spans="1:6" ht="15" hidden="1" customHeight="1" x14ac:dyDescent="0.3">
      <c r="A345" s="202">
        <v>190302013</v>
      </c>
      <c r="B345" t="s">
        <v>553</v>
      </c>
      <c r="C345" s="87">
        <v>5260.18</v>
      </c>
      <c r="D345" s="87">
        <v>6008.94</v>
      </c>
      <c r="E345" s="87">
        <v>10637.08</v>
      </c>
      <c r="F345" s="87">
        <v>632.04</v>
      </c>
    </row>
    <row r="346" spans="1:6" ht="15" hidden="1" customHeight="1" x14ac:dyDescent="0.3">
      <c r="A346" s="202">
        <v>190302014</v>
      </c>
      <c r="B346" t="s">
        <v>554</v>
      </c>
      <c r="C346" s="87">
        <v>3686.45</v>
      </c>
      <c r="D346" s="87">
        <v>1545.33</v>
      </c>
      <c r="E346" s="87">
        <v>0</v>
      </c>
      <c r="F346" s="87">
        <v>5231.78</v>
      </c>
    </row>
    <row r="347" spans="1:6" ht="15" hidden="1" customHeight="1" x14ac:dyDescent="0.3">
      <c r="A347" s="202">
        <v>190302017</v>
      </c>
      <c r="B347" t="s">
        <v>555</v>
      </c>
      <c r="C347" s="87">
        <v>149.59</v>
      </c>
      <c r="D347" s="87">
        <v>0</v>
      </c>
      <c r="E347" s="87">
        <v>0</v>
      </c>
      <c r="F347" s="87">
        <v>149.59</v>
      </c>
    </row>
    <row r="348" spans="1:6" ht="15" hidden="1" customHeight="1" x14ac:dyDescent="0.3">
      <c r="A348" s="202">
        <v>190302018</v>
      </c>
      <c r="B348" t="s">
        <v>556</v>
      </c>
      <c r="C348" s="87">
        <v>5557.68</v>
      </c>
      <c r="D348" s="87">
        <v>6174.9</v>
      </c>
      <c r="E348" s="87">
        <v>11215.54</v>
      </c>
      <c r="F348" s="87">
        <v>517.04</v>
      </c>
    </row>
    <row r="349" spans="1:6" ht="15" hidden="1" customHeight="1" x14ac:dyDescent="0.3">
      <c r="A349" s="202">
        <v>190302019</v>
      </c>
      <c r="B349" t="s">
        <v>557</v>
      </c>
      <c r="C349" s="87">
        <v>46254.879999999997</v>
      </c>
      <c r="D349" s="87">
        <v>69022.14</v>
      </c>
      <c r="E349" s="87">
        <v>94009.06</v>
      </c>
      <c r="F349" s="87">
        <v>21267.96</v>
      </c>
    </row>
    <row r="350" spans="1:6" ht="15" hidden="1" customHeight="1" x14ac:dyDescent="0.3">
      <c r="A350" s="202">
        <v>190302020</v>
      </c>
      <c r="B350" t="s">
        <v>558</v>
      </c>
      <c r="C350" s="87">
        <v>1510.02</v>
      </c>
      <c r="D350" s="87">
        <v>2023.69</v>
      </c>
      <c r="E350" s="87">
        <v>3020</v>
      </c>
      <c r="F350" s="87">
        <v>513.71</v>
      </c>
    </row>
    <row r="351" spans="1:6" ht="15" hidden="1" customHeight="1" x14ac:dyDescent="0.3">
      <c r="A351" s="202">
        <v>190302021</v>
      </c>
      <c r="B351" t="s">
        <v>418</v>
      </c>
      <c r="C351" s="87">
        <v>3303.82</v>
      </c>
      <c r="D351" s="87">
        <v>4388.6899999999996</v>
      </c>
      <c r="E351" s="87">
        <v>6607.56</v>
      </c>
      <c r="F351" s="87">
        <v>1084.95</v>
      </c>
    </row>
    <row r="352" spans="1:6" ht="15" hidden="1" customHeight="1" x14ac:dyDescent="0.3">
      <c r="A352" s="202">
        <v>190302022</v>
      </c>
      <c r="B352" t="s">
        <v>559</v>
      </c>
      <c r="C352" s="87">
        <v>30893.87</v>
      </c>
      <c r="D352" s="87">
        <v>43531.08</v>
      </c>
      <c r="E352" s="87">
        <v>66928.2</v>
      </c>
      <c r="F352" s="87">
        <v>7496.75</v>
      </c>
    </row>
    <row r="353" spans="1:6" ht="15" hidden="1" customHeight="1" x14ac:dyDescent="0.3">
      <c r="A353" s="202">
        <v>190302023</v>
      </c>
      <c r="B353" t="s">
        <v>833</v>
      </c>
      <c r="C353" s="87">
        <v>2565.7600000000002</v>
      </c>
      <c r="D353" s="87">
        <v>3852.87</v>
      </c>
      <c r="E353" s="87">
        <v>5272.84</v>
      </c>
      <c r="F353" s="87">
        <v>1145.79</v>
      </c>
    </row>
    <row r="354" spans="1:6" ht="15" hidden="1" customHeight="1" x14ac:dyDescent="0.3">
      <c r="A354" s="202">
        <v>190302024</v>
      </c>
      <c r="B354" t="s">
        <v>561</v>
      </c>
      <c r="C354" s="87">
        <v>1800.85</v>
      </c>
      <c r="D354" s="87">
        <v>2382.75</v>
      </c>
      <c r="E354" s="87">
        <v>3601.7</v>
      </c>
      <c r="F354" s="87">
        <v>581.9</v>
      </c>
    </row>
    <row r="355" spans="1:6" ht="15" hidden="1" customHeight="1" x14ac:dyDescent="0.3">
      <c r="A355" s="202">
        <v>190302027</v>
      </c>
      <c r="B355" t="s">
        <v>352</v>
      </c>
      <c r="C355" s="87">
        <v>2125.9699999999998</v>
      </c>
      <c r="D355" s="87">
        <v>4300.1000000000004</v>
      </c>
      <c r="E355" s="87">
        <v>4551.1000000000004</v>
      </c>
      <c r="F355" s="87">
        <v>1874.97</v>
      </c>
    </row>
    <row r="356" spans="1:6" ht="15" hidden="1" customHeight="1" x14ac:dyDescent="0.3">
      <c r="A356" s="202">
        <v>190303</v>
      </c>
      <c r="B356" t="s">
        <v>562</v>
      </c>
      <c r="C356" s="87">
        <v>356780.38</v>
      </c>
      <c r="D356" s="87">
        <v>197822.35</v>
      </c>
      <c r="E356" s="87">
        <v>542815.46</v>
      </c>
      <c r="F356" s="87">
        <v>11787.27</v>
      </c>
    </row>
    <row r="357" spans="1:6" ht="15" hidden="1" customHeight="1" x14ac:dyDescent="0.3">
      <c r="A357" s="202">
        <v>1903030</v>
      </c>
      <c r="B357" t="s">
        <v>562</v>
      </c>
      <c r="C357" s="87">
        <v>356780.38</v>
      </c>
      <c r="D357" s="87">
        <v>197822.35</v>
      </c>
      <c r="E357" s="87">
        <v>542815.46</v>
      </c>
      <c r="F357" s="87">
        <v>11787.27</v>
      </c>
    </row>
    <row r="358" spans="1:6" ht="15" hidden="1" customHeight="1" x14ac:dyDescent="0.3">
      <c r="A358" s="202">
        <v>190303010</v>
      </c>
      <c r="B358" t="s">
        <v>788</v>
      </c>
      <c r="C358" s="87">
        <v>0</v>
      </c>
      <c r="D358" s="87">
        <v>144123.26999999999</v>
      </c>
      <c r="E358" s="87">
        <v>144123.26999999999</v>
      </c>
      <c r="F358" s="87">
        <v>0</v>
      </c>
    </row>
    <row r="359" spans="1:6" ht="15" hidden="1" customHeight="1" x14ac:dyDescent="0.3">
      <c r="A359" s="202">
        <v>1904</v>
      </c>
      <c r="B359" t="s">
        <v>205</v>
      </c>
      <c r="C359" s="87">
        <v>168339.61</v>
      </c>
      <c r="D359" s="87">
        <v>261017.61</v>
      </c>
      <c r="E359" s="87">
        <v>256320.2</v>
      </c>
      <c r="F359" s="87">
        <v>173037.02</v>
      </c>
    </row>
    <row r="360" spans="1:6" ht="15" hidden="1" customHeight="1" x14ac:dyDescent="0.3">
      <c r="A360" s="202">
        <v>190401</v>
      </c>
      <c r="B360" t="s">
        <v>205</v>
      </c>
      <c r="C360" s="87">
        <v>168339.61</v>
      </c>
      <c r="D360" s="87">
        <v>261017.61</v>
      </c>
      <c r="E360" s="87">
        <v>256320.2</v>
      </c>
      <c r="F360" s="87">
        <v>173037.02</v>
      </c>
    </row>
    <row r="361" spans="1:6" ht="15" hidden="1" customHeight="1" x14ac:dyDescent="0.3">
      <c r="A361" s="202">
        <v>1904010</v>
      </c>
      <c r="B361" t="s">
        <v>205</v>
      </c>
      <c r="C361" s="87">
        <v>168339.61</v>
      </c>
      <c r="D361" s="87">
        <v>261017.61</v>
      </c>
      <c r="E361" s="87">
        <v>256320.2</v>
      </c>
      <c r="F361" s="87">
        <v>173037.02</v>
      </c>
    </row>
    <row r="362" spans="1:6" ht="15" hidden="1" customHeight="1" x14ac:dyDescent="0.3">
      <c r="A362" s="202">
        <v>190401001</v>
      </c>
      <c r="B362" t="s">
        <v>205</v>
      </c>
      <c r="C362" s="87">
        <v>55091.22</v>
      </c>
      <c r="D362" s="87">
        <v>248532.05</v>
      </c>
      <c r="E362" s="87">
        <v>245032.61</v>
      </c>
      <c r="F362" s="87">
        <v>58590.66</v>
      </c>
    </row>
    <row r="363" spans="1:6" ht="15" hidden="1" customHeight="1" x14ac:dyDescent="0.3">
      <c r="A363" s="202">
        <v>190401002</v>
      </c>
      <c r="B363" t="s">
        <v>563</v>
      </c>
      <c r="C363" s="87">
        <v>1425.54</v>
      </c>
      <c r="D363" s="87">
        <v>2802.81</v>
      </c>
      <c r="E363" s="87">
        <v>3635.17</v>
      </c>
      <c r="F363" s="87">
        <v>593.17999999999995</v>
      </c>
    </row>
    <row r="364" spans="1:6" ht="15" hidden="1" customHeight="1" x14ac:dyDescent="0.3">
      <c r="A364" s="202">
        <v>190401003</v>
      </c>
      <c r="B364" t="s">
        <v>564</v>
      </c>
      <c r="C364" s="87">
        <v>845.93</v>
      </c>
      <c r="D364" s="87">
        <v>3817.16</v>
      </c>
      <c r="E364" s="87">
        <v>970.62</v>
      </c>
      <c r="F364" s="87">
        <v>3692.47</v>
      </c>
    </row>
    <row r="365" spans="1:6" ht="15" hidden="1" customHeight="1" x14ac:dyDescent="0.3">
      <c r="A365" s="202">
        <v>190401006</v>
      </c>
      <c r="B365" t="s">
        <v>565</v>
      </c>
      <c r="C365" s="87">
        <v>110976.92</v>
      </c>
      <c r="D365" s="87">
        <v>5816.84</v>
      </c>
      <c r="E365" s="87">
        <v>816.2</v>
      </c>
      <c r="F365" s="87">
        <v>115977.56</v>
      </c>
    </row>
    <row r="366" spans="1:6" ht="15" hidden="1" customHeight="1" x14ac:dyDescent="0.3">
      <c r="A366" s="202">
        <v>190401010</v>
      </c>
      <c r="B366" t="s">
        <v>818</v>
      </c>
      <c r="C366" s="87">
        <v>0</v>
      </c>
      <c r="D366" s="87">
        <v>48.75</v>
      </c>
      <c r="E366" s="87">
        <v>48.75</v>
      </c>
      <c r="F366" s="87">
        <v>0</v>
      </c>
    </row>
    <row r="367" spans="1:6" ht="15" hidden="1" customHeight="1" x14ac:dyDescent="0.3">
      <c r="A367" s="202">
        <v>190401060</v>
      </c>
      <c r="B367" t="s">
        <v>565</v>
      </c>
      <c r="C367" s="87">
        <v>0</v>
      </c>
      <c r="D367" s="87">
        <v>0</v>
      </c>
      <c r="E367" s="87">
        <v>5816.85</v>
      </c>
      <c r="F367" s="87">
        <v>-5816.85</v>
      </c>
    </row>
    <row r="368" spans="1:6" ht="15" hidden="1" customHeight="1" x14ac:dyDescent="0.3">
      <c r="A368" s="202">
        <v>1905</v>
      </c>
      <c r="B368" t="s">
        <v>263</v>
      </c>
      <c r="C368" s="87">
        <v>175351.54</v>
      </c>
      <c r="D368" s="87">
        <v>117815.97</v>
      </c>
      <c r="E368" s="87">
        <v>0</v>
      </c>
      <c r="F368" s="87">
        <v>293167.51</v>
      </c>
    </row>
    <row r="369" spans="1:6" ht="15" hidden="1" customHeight="1" x14ac:dyDescent="0.3">
      <c r="A369" s="202">
        <v>190503</v>
      </c>
      <c r="B369" t="s">
        <v>566</v>
      </c>
      <c r="C369" s="87">
        <v>175351.54</v>
      </c>
      <c r="D369" s="87">
        <v>117815.97</v>
      </c>
      <c r="E369" s="87">
        <v>0</v>
      </c>
      <c r="F369" s="87">
        <v>293167.51</v>
      </c>
    </row>
    <row r="370" spans="1:6" ht="15" hidden="1" customHeight="1" x14ac:dyDescent="0.3">
      <c r="A370" s="202">
        <v>1905030</v>
      </c>
      <c r="B370" t="s">
        <v>566</v>
      </c>
      <c r="C370" s="87">
        <v>175351.54</v>
      </c>
      <c r="D370" s="87">
        <v>117815.97</v>
      </c>
      <c r="E370" s="87">
        <v>0</v>
      </c>
      <c r="F370" s="87">
        <v>293167.51</v>
      </c>
    </row>
    <row r="371" spans="1:6" ht="15" customHeight="1" x14ac:dyDescent="0.3">
      <c r="A371" s="202">
        <v>2</v>
      </c>
      <c r="B371" t="s">
        <v>18</v>
      </c>
      <c r="C371" s="87">
        <v>-15268343.060000001</v>
      </c>
      <c r="D371" s="87">
        <v>48256384.170000002</v>
      </c>
      <c r="E371" s="87">
        <v>61409820.640000001</v>
      </c>
      <c r="F371" s="87">
        <v>-28421779.530000001</v>
      </c>
    </row>
    <row r="372" spans="1:6" ht="15" hidden="1" customHeight="1" x14ac:dyDescent="0.3">
      <c r="A372" s="202">
        <v>21</v>
      </c>
      <c r="B372" t="s">
        <v>184</v>
      </c>
      <c r="C372" s="87">
        <v>-113916.28</v>
      </c>
      <c r="D372" s="87">
        <v>25580295.989999998</v>
      </c>
      <c r="E372" s="87">
        <v>25551394.469999999</v>
      </c>
      <c r="F372" s="87">
        <v>-85014.76</v>
      </c>
    </row>
    <row r="373" spans="1:6" ht="15" hidden="1" customHeight="1" x14ac:dyDescent="0.3">
      <c r="A373" s="202">
        <v>2101</v>
      </c>
      <c r="B373" t="s">
        <v>206</v>
      </c>
      <c r="C373" s="87">
        <v>-10186.370000000001</v>
      </c>
      <c r="D373" s="87">
        <v>300152.01</v>
      </c>
      <c r="E373" s="87">
        <v>300152.01</v>
      </c>
      <c r="F373" s="87">
        <v>-10186.370000000001</v>
      </c>
    </row>
    <row r="374" spans="1:6" ht="15" hidden="1" customHeight="1" x14ac:dyDescent="0.3">
      <c r="A374" s="202">
        <v>210101</v>
      </c>
      <c r="B374" t="s">
        <v>198</v>
      </c>
      <c r="C374" s="87">
        <v>-5421.02</v>
      </c>
      <c r="D374" s="87">
        <v>0</v>
      </c>
      <c r="E374" s="87">
        <v>0</v>
      </c>
      <c r="F374" s="87">
        <v>-5421.02</v>
      </c>
    </row>
    <row r="375" spans="1:6" ht="15" hidden="1" customHeight="1" x14ac:dyDescent="0.3">
      <c r="A375" s="202">
        <v>2101011</v>
      </c>
      <c r="B375" t="s">
        <v>207</v>
      </c>
      <c r="C375" s="87">
        <v>-5421.02</v>
      </c>
      <c r="D375" s="87">
        <v>0</v>
      </c>
      <c r="E375" s="87">
        <v>0</v>
      </c>
      <c r="F375" s="87">
        <v>-5421.02</v>
      </c>
    </row>
    <row r="376" spans="1:6" ht="15" hidden="1" customHeight="1" x14ac:dyDescent="0.3">
      <c r="A376" s="202">
        <v>210103</v>
      </c>
      <c r="B376" t="s">
        <v>339</v>
      </c>
      <c r="C376" s="87">
        <v>-4478.88</v>
      </c>
      <c r="D376" s="87">
        <v>0</v>
      </c>
      <c r="E376" s="87">
        <v>0</v>
      </c>
      <c r="F376" s="87">
        <v>-4478.88</v>
      </c>
    </row>
    <row r="377" spans="1:6" ht="15" hidden="1" customHeight="1" x14ac:dyDescent="0.3">
      <c r="A377" s="202">
        <v>2101031</v>
      </c>
      <c r="B377" t="s">
        <v>207</v>
      </c>
      <c r="C377" s="87">
        <v>-4478.88</v>
      </c>
      <c r="D377" s="87">
        <v>0</v>
      </c>
      <c r="E377" s="87">
        <v>0</v>
      </c>
      <c r="F377" s="87">
        <v>-4478.88</v>
      </c>
    </row>
    <row r="378" spans="1:6" ht="15" hidden="1" customHeight="1" x14ac:dyDescent="0.3">
      <c r="A378" s="202">
        <v>210104</v>
      </c>
      <c r="B378" t="s">
        <v>208</v>
      </c>
      <c r="C378" s="87">
        <v>0</v>
      </c>
      <c r="D378" s="87">
        <v>26483.29</v>
      </c>
      <c r="E378" s="87">
        <v>26483.29</v>
      </c>
      <c r="F378" s="87">
        <v>0</v>
      </c>
    </row>
    <row r="379" spans="1:6" ht="15" hidden="1" customHeight="1" x14ac:dyDescent="0.3">
      <c r="A379" s="202">
        <v>2101041</v>
      </c>
      <c r="B379" t="s">
        <v>207</v>
      </c>
      <c r="C379" s="87">
        <v>0</v>
      </c>
      <c r="D379" s="87">
        <v>26483.29</v>
      </c>
      <c r="E379" s="87">
        <v>26483.29</v>
      </c>
      <c r="F379" s="87">
        <v>0</v>
      </c>
    </row>
    <row r="380" spans="1:6" ht="15" hidden="1" customHeight="1" x14ac:dyDescent="0.3">
      <c r="A380" s="202">
        <v>210105</v>
      </c>
      <c r="B380" t="s">
        <v>209</v>
      </c>
      <c r="C380" s="87">
        <v>-286.47000000000003</v>
      </c>
      <c r="D380" s="87">
        <v>246386.53</v>
      </c>
      <c r="E380" s="87">
        <v>246386.53</v>
      </c>
      <c r="F380" s="87">
        <v>-286.47000000000003</v>
      </c>
    </row>
    <row r="381" spans="1:6" ht="15" hidden="1" customHeight="1" x14ac:dyDescent="0.3">
      <c r="A381" s="202">
        <v>2101051</v>
      </c>
      <c r="B381" t="s">
        <v>207</v>
      </c>
      <c r="C381" s="87">
        <v>-286.47000000000003</v>
      </c>
      <c r="D381" s="87">
        <v>246386.53</v>
      </c>
      <c r="E381" s="87">
        <v>246386.53</v>
      </c>
      <c r="F381" s="87">
        <v>-286.47000000000003</v>
      </c>
    </row>
    <row r="382" spans="1:6" ht="15" hidden="1" customHeight="1" x14ac:dyDescent="0.3">
      <c r="A382" s="202">
        <v>210106</v>
      </c>
      <c r="B382" t="s">
        <v>210</v>
      </c>
      <c r="C382" s="87">
        <v>0</v>
      </c>
      <c r="D382" s="87">
        <v>12566.09</v>
      </c>
      <c r="E382" s="87">
        <v>12566.09</v>
      </c>
      <c r="F382" s="87">
        <v>0</v>
      </c>
    </row>
    <row r="383" spans="1:6" ht="15" hidden="1" customHeight="1" x14ac:dyDescent="0.3">
      <c r="A383" s="202">
        <v>2101061</v>
      </c>
      <c r="B383" t="s">
        <v>207</v>
      </c>
      <c r="C383" s="87">
        <v>0</v>
      </c>
      <c r="D383" s="87">
        <v>12566.09</v>
      </c>
      <c r="E383" s="87">
        <v>12566.09</v>
      </c>
      <c r="F383" s="87">
        <v>0</v>
      </c>
    </row>
    <row r="384" spans="1:6" ht="15" hidden="1" customHeight="1" x14ac:dyDescent="0.3">
      <c r="A384" s="202">
        <v>210107</v>
      </c>
      <c r="B384" t="s">
        <v>211</v>
      </c>
      <c r="C384" s="87">
        <v>0</v>
      </c>
      <c r="D384" s="87">
        <v>14716.1</v>
      </c>
      <c r="E384" s="87">
        <v>14716.1</v>
      </c>
      <c r="F384" s="87">
        <v>0</v>
      </c>
    </row>
    <row r="385" spans="1:6" ht="15" hidden="1" customHeight="1" x14ac:dyDescent="0.3">
      <c r="A385" s="202">
        <v>2101071</v>
      </c>
      <c r="B385" t="s">
        <v>207</v>
      </c>
      <c r="C385" s="87">
        <v>0</v>
      </c>
      <c r="D385" s="87">
        <v>14716.1</v>
      </c>
      <c r="E385" s="87">
        <v>14716.1</v>
      </c>
      <c r="F385" s="87">
        <v>0</v>
      </c>
    </row>
    <row r="386" spans="1:6" ht="15" hidden="1" customHeight="1" x14ac:dyDescent="0.3">
      <c r="A386" s="202">
        <v>2102</v>
      </c>
      <c r="B386" t="s">
        <v>212</v>
      </c>
      <c r="C386" s="87">
        <v>-103729.91</v>
      </c>
      <c r="D386" s="87">
        <v>25280143.98</v>
      </c>
      <c r="E386" s="87">
        <v>25251242.460000001</v>
      </c>
      <c r="F386" s="87">
        <v>-74828.39</v>
      </c>
    </row>
    <row r="387" spans="1:6" ht="15" hidden="1" customHeight="1" x14ac:dyDescent="0.3">
      <c r="A387" s="202">
        <v>210201</v>
      </c>
      <c r="B387" t="s">
        <v>567</v>
      </c>
      <c r="C387" s="87">
        <v>-27433.23</v>
      </c>
      <c r="D387" s="87">
        <v>33201.870000000003</v>
      </c>
      <c r="E387" s="87">
        <v>34194.160000000003</v>
      </c>
      <c r="F387" s="87">
        <v>-28425.52</v>
      </c>
    </row>
    <row r="388" spans="1:6" ht="15" hidden="1" customHeight="1" x14ac:dyDescent="0.3">
      <c r="A388" s="202">
        <v>2102011</v>
      </c>
      <c r="B388" t="s">
        <v>207</v>
      </c>
      <c r="C388" s="87">
        <v>-27433.23</v>
      </c>
      <c r="D388" s="87">
        <v>33201.870000000003</v>
      </c>
      <c r="E388" s="87">
        <v>34194.160000000003</v>
      </c>
      <c r="F388" s="87">
        <v>-28425.52</v>
      </c>
    </row>
    <row r="389" spans="1:6" ht="15" hidden="1" customHeight="1" x14ac:dyDescent="0.3">
      <c r="A389" s="202">
        <v>210201101</v>
      </c>
      <c r="B389" t="s">
        <v>336</v>
      </c>
      <c r="C389" s="87">
        <v>-1109.3800000000001</v>
      </c>
      <c r="D389" s="87">
        <v>0</v>
      </c>
      <c r="E389" s="87">
        <v>0</v>
      </c>
      <c r="F389" s="87">
        <v>-1109.3800000000001</v>
      </c>
    </row>
    <row r="390" spans="1:6" ht="15" hidden="1" customHeight="1" x14ac:dyDescent="0.3">
      <c r="A390" s="202">
        <v>210201103</v>
      </c>
      <c r="B390" t="s">
        <v>199</v>
      </c>
      <c r="C390" s="87">
        <v>-730.45</v>
      </c>
      <c r="D390" s="87">
        <v>0</v>
      </c>
      <c r="E390" s="87">
        <v>0</v>
      </c>
      <c r="F390" s="87">
        <v>-730.45</v>
      </c>
    </row>
    <row r="391" spans="1:6" ht="15" hidden="1" customHeight="1" x14ac:dyDescent="0.3">
      <c r="A391" s="202">
        <v>210201104</v>
      </c>
      <c r="B391" t="s">
        <v>285</v>
      </c>
      <c r="C391" s="87">
        <v>-2750.85</v>
      </c>
      <c r="D391" s="87">
        <v>1169.8800000000001</v>
      </c>
      <c r="E391" s="87">
        <v>1169.8699999999999</v>
      </c>
      <c r="F391" s="87">
        <v>-2750.84</v>
      </c>
    </row>
    <row r="392" spans="1:6" ht="15" hidden="1" customHeight="1" x14ac:dyDescent="0.3">
      <c r="A392" s="202">
        <v>210201105</v>
      </c>
      <c r="B392" t="s">
        <v>192</v>
      </c>
      <c r="C392" s="87">
        <v>-6766.67</v>
      </c>
      <c r="D392" s="87">
        <v>2593.41</v>
      </c>
      <c r="E392" s="87">
        <v>3442.68</v>
      </c>
      <c r="F392" s="87">
        <v>-7615.94</v>
      </c>
    </row>
    <row r="393" spans="1:6" ht="15" hidden="1" customHeight="1" x14ac:dyDescent="0.3">
      <c r="A393" s="202">
        <v>210201106</v>
      </c>
      <c r="B393" t="s">
        <v>200</v>
      </c>
      <c r="C393" s="87">
        <v>-16075.88</v>
      </c>
      <c r="D393" s="87">
        <v>29438.58</v>
      </c>
      <c r="E393" s="87">
        <v>29581.61</v>
      </c>
      <c r="F393" s="87">
        <v>-16218.91</v>
      </c>
    </row>
    <row r="394" spans="1:6" ht="15" hidden="1" customHeight="1" x14ac:dyDescent="0.3">
      <c r="A394" s="202">
        <v>210202</v>
      </c>
      <c r="B394" t="s">
        <v>568</v>
      </c>
      <c r="C394" s="87">
        <v>-76296.679999999993</v>
      </c>
      <c r="D394" s="87">
        <v>57429.62</v>
      </c>
      <c r="E394" s="87">
        <v>27535.79</v>
      </c>
      <c r="F394" s="87">
        <v>-46402.85</v>
      </c>
    </row>
    <row r="395" spans="1:6" ht="15" hidden="1" customHeight="1" x14ac:dyDescent="0.3">
      <c r="A395" s="202">
        <v>2102021</v>
      </c>
      <c r="B395" t="s">
        <v>207</v>
      </c>
      <c r="C395" s="87">
        <v>-76296.679999999993</v>
      </c>
      <c r="D395" s="87">
        <v>57429.62</v>
      </c>
      <c r="E395" s="87">
        <v>27535.79</v>
      </c>
      <c r="F395" s="87">
        <v>-46402.85</v>
      </c>
    </row>
    <row r="396" spans="1:6" ht="15" hidden="1" customHeight="1" x14ac:dyDescent="0.3">
      <c r="A396" s="202">
        <v>210202107</v>
      </c>
      <c r="B396" t="s">
        <v>288</v>
      </c>
      <c r="C396" s="87">
        <v>-76296.679999999993</v>
      </c>
      <c r="D396" s="87">
        <v>57429.62</v>
      </c>
      <c r="E396" s="87">
        <v>27535.79</v>
      </c>
      <c r="F396" s="87">
        <v>-46402.85</v>
      </c>
    </row>
    <row r="397" spans="1:6" ht="15" hidden="1" customHeight="1" x14ac:dyDescent="0.3">
      <c r="A397" s="202">
        <v>210209</v>
      </c>
      <c r="B397" t="s">
        <v>569</v>
      </c>
      <c r="C397" s="87">
        <v>0</v>
      </c>
      <c r="D397" s="87">
        <v>25189512.489999998</v>
      </c>
      <c r="E397" s="87">
        <v>25189512.510000002</v>
      </c>
      <c r="F397" s="87">
        <v>-0.02</v>
      </c>
    </row>
    <row r="398" spans="1:6" ht="15" hidden="1" customHeight="1" x14ac:dyDescent="0.3">
      <c r="A398" s="202">
        <v>2102091</v>
      </c>
      <c r="B398" t="s">
        <v>207</v>
      </c>
      <c r="C398" s="87">
        <v>0</v>
      </c>
      <c r="D398" s="87">
        <v>25189512.489999998</v>
      </c>
      <c r="E398" s="87">
        <v>25189512.510000002</v>
      </c>
      <c r="F398" s="87">
        <v>-0.02</v>
      </c>
    </row>
    <row r="399" spans="1:6" ht="15" hidden="1" customHeight="1" x14ac:dyDescent="0.3">
      <c r="A399" s="202">
        <v>210209102</v>
      </c>
      <c r="B399" t="s">
        <v>570</v>
      </c>
      <c r="C399" s="87">
        <v>0</v>
      </c>
      <c r="D399" s="87">
        <v>15791546.369999999</v>
      </c>
      <c r="E399" s="87">
        <v>15791546.369999999</v>
      </c>
      <c r="F399" s="87">
        <v>0</v>
      </c>
    </row>
    <row r="400" spans="1:6" ht="15" hidden="1" customHeight="1" x14ac:dyDescent="0.3">
      <c r="A400" s="202">
        <v>210209103</v>
      </c>
      <c r="B400" t="s">
        <v>571</v>
      </c>
      <c r="C400" s="87">
        <v>0</v>
      </c>
      <c r="D400" s="87">
        <v>9397966.1199999992</v>
      </c>
      <c r="E400" s="87">
        <v>9397966.1400000006</v>
      </c>
      <c r="F400" s="87">
        <v>-0.02</v>
      </c>
    </row>
    <row r="401" spans="1:6" ht="15" hidden="1" customHeight="1" x14ac:dyDescent="0.3">
      <c r="A401" s="202">
        <v>22</v>
      </c>
      <c r="B401" t="s">
        <v>71</v>
      </c>
      <c r="C401" s="87">
        <v>-3856609.78</v>
      </c>
      <c r="D401" s="87">
        <v>1593363.91</v>
      </c>
      <c r="E401" s="87">
        <v>1598080.94</v>
      </c>
      <c r="F401" s="87">
        <v>-3861326.81</v>
      </c>
    </row>
    <row r="402" spans="1:6" ht="15" hidden="1" customHeight="1" x14ac:dyDescent="0.3">
      <c r="A402" s="202">
        <v>2203</v>
      </c>
      <c r="B402" t="s">
        <v>289</v>
      </c>
      <c r="C402" s="87">
        <v>-0.01</v>
      </c>
      <c r="D402" s="87">
        <v>0</v>
      </c>
      <c r="E402" s="87">
        <v>0</v>
      </c>
      <c r="F402" s="87">
        <v>-0.01</v>
      </c>
    </row>
    <row r="403" spans="1:6" ht="15" hidden="1" customHeight="1" x14ac:dyDescent="0.3">
      <c r="A403" s="202">
        <v>220302</v>
      </c>
      <c r="B403" t="s">
        <v>351</v>
      </c>
      <c r="C403" s="87">
        <v>-0.01</v>
      </c>
      <c r="D403" s="87">
        <v>0</v>
      </c>
      <c r="E403" s="87">
        <v>0</v>
      </c>
      <c r="F403" s="87">
        <v>-0.01</v>
      </c>
    </row>
    <row r="404" spans="1:6" ht="15" hidden="1" customHeight="1" x14ac:dyDescent="0.3">
      <c r="A404" s="202">
        <v>2203021</v>
      </c>
      <c r="B404" t="s">
        <v>207</v>
      </c>
      <c r="C404" s="87">
        <v>-0.01</v>
      </c>
      <c r="D404" s="87">
        <v>0</v>
      </c>
      <c r="E404" s="87">
        <v>0</v>
      </c>
      <c r="F404" s="87">
        <v>-0.01</v>
      </c>
    </row>
    <row r="405" spans="1:6" ht="15" hidden="1" customHeight="1" x14ac:dyDescent="0.3">
      <c r="A405" s="202">
        <v>220302101</v>
      </c>
      <c r="B405" t="s">
        <v>355</v>
      </c>
      <c r="C405" s="87">
        <v>-0.01</v>
      </c>
      <c r="D405" s="87">
        <v>0</v>
      </c>
      <c r="E405" s="87">
        <v>0</v>
      </c>
      <c r="F405" s="87">
        <v>-0.01</v>
      </c>
    </row>
    <row r="406" spans="1:6" ht="15" hidden="1" customHeight="1" x14ac:dyDescent="0.3">
      <c r="A406" s="202">
        <v>2204</v>
      </c>
      <c r="B406" t="s">
        <v>290</v>
      </c>
      <c r="C406" s="87">
        <v>-1074296.55</v>
      </c>
      <c r="D406" s="87">
        <v>985762.7</v>
      </c>
      <c r="E406" s="87">
        <v>629118.87</v>
      </c>
      <c r="F406" s="87">
        <v>-717652.72</v>
      </c>
    </row>
    <row r="407" spans="1:6" ht="15" hidden="1" customHeight="1" x14ac:dyDescent="0.3">
      <c r="A407" s="202">
        <v>220401</v>
      </c>
      <c r="B407" t="s">
        <v>437</v>
      </c>
      <c r="C407" s="87">
        <v>-232699.46</v>
      </c>
      <c r="D407" s="87">
        <v>709837.8</v>
      </c>
      <c r="E407" s="87">
        <v>594154.61</v>
      </c>
      <c r="F407" s="87">
        <v>-117016.27</v>
      </c>
    </row>
    <row r="408" spans="1:6" ht="15" hidden="1" customHeight="1" x14ac:dyDescent="0.3">
      <c r="A408" s="202">
        <v>2204011</v>
      </c>
      <c r="B408" t="s">
        <v>207</v>
      </c>
      <c r="C408" s="87">
        <v>-232699.46</v>
      </c>
      <c r="D408" s="87">
        <v>709837.8</v>
      </c>
      <c r="E408" s="87">
        <v>594154.61</v>
      </c>
      <c r="F408" s="87">
        <v>-117016.27</v>
      </c>
    </row>
    <row r="409" spans="1:6" ht="15" hidden="1" customHeight="1" x14ac:dyDescent="0.3">
      <c r="A409" s="202">
        <v>220401101</v>
      </c>
      <c r="B409" t="s">
        <v>355</v>
      </c>
      <c r="C409" s="87">
        <v>-23488.74</v>
      </c>
      <c r="D409" s="87">
        <v>264591.69</v>
      </c>
      <c r="E409" s="87">
        <v>358119.22</v>
      </c>
      <c r="F409" s="87">
        <v>-117016.27</v>
      </c>
    </row>
    <row r="410" spans="1:6" ht="15" hidden="1" customHeight="1" x14ac:dyDescent="0.3">
      <c r="A410" s="202">
        <v>220401102</v>
      </c>
      <c r="B410" t="s">
        <v>572</v>
      </c>
      <c r="C410" s="87">
        <v>-209210.72</v>
      </c>
      <c r="D410" s="87">
        <v>445246.11</v>
      </c>
      <c r="E410" s="87">
        <v>236035.39</v>
      </c>
      <c r="F410" s="87">
        <v>0</v>
      </c>
    </row>
    <row r="411" spans="1:6" ht="15" hidden="1" customHeight="1" x14ac:dyDescent="0.3">
      <c r="A411" s="202">
        <v>220402</v>
      </c>
      <c r="B411" t="s">
        <v>350</v>
      </c>
      <c r="C411" s="87">
        <v>-841597.09</v>
      </c>
      <c r="D411" s="87">
        <v>275924.90000000002</v>
      </c>
      <c r="E411" s="87">
        <v>34964.26</v>
      </c>
      <c r="F411" s="87">
        <v>-600636.44999999995</v>
      </c>
    </row>
    <row r="412" spans="1:6" ht="15" hidden="1" customHeight="1" x14ac:dyDescent="0.3">
      <c r="A412" s="202">
        <v>2204021</v>
      </c>
      <c r="B412" t="s">
        <v>207</v>
      </c>
      <c r="C412" s="87">
        <v>-841597.09</v>
      </c>
      <c r="D412" s="87">
        <v>275924.90000000002</v>
      </c>
      <c r="E412" s="87">
        <v>34964.26</v>
      </c>
      <c r="F412" s="87">
        <v>-600636.44999999995</v>
      </c>
    </row>
    <row r="413" spans="1:6" ht="15" hidden="1" customHeight="1" x14ac:dyDescent="0.3">
      <c r="A413" s="202">
        <v>220402101</v>
      </c>
      <c r="B413" t="s">
        <v>355</v>
      </c>
      <c r="C413" s="87">
        <v>-504123.86</v>
      </c>
      <c r="D413" s="87">
        <v>124809.03</v>
      </c>
      <c r="E413" s="87">
        <v>0</v>
      </c>
      <c r="F413" s="87">
        <v>-379314.83</v>
      </c>
    </row>
    <row r="414" spans="1:6" ht="15" hidden="1" customHeight="1" x14ac:dyDescent="0.3">
      <c r="A414" s="202">
        <v>220402102</v>
      </c>
      <c r="B414" t="s">
        <v>572</v>
      </c>
      <c r="C414" s="87">
        <v>-337473.23</v>
      </c>
      <c r="D414" s="87">
        <v>151115.87</v>
      </c>
      <c r="E414" s="87">
        <v>34964.26</v>
      </c>
      <c r="F414" s="87">
        <v>-221321.62</v>
      </c>
    </row>
    <row r="415" spans="1:6" ht="15" hidden="1" customHeight="1" x14ac:dyDescent="0.3">
      <c r="A415" s="202">
        <v>2205</v>
      </c>
      <c r="B415" t="s">
        <v>214</v>
      </c>
      <c r="C415" s="87">
        <v>-565559.4</v>
      </c>
      <c r="D415" s="87">
        <v>53421.86</v>
      </c>
      <c r="E415" s="87">
        <v>179257.5</v>
      </c>
      <c r="F415" s="87">
        <v>-691395.04</v>
      </c>
    </row>
    <row r="416" spans="1:6" ht="15" hidden="1" customHeight="1" x14ac:dyDescent="0.3">
      <c r="A416" s="202">
        <v>220501</v>
      </c>
      <c r="B416" t="s">
        <v>192</v>
      </c>
      <c r="C416" s="87">
        <v>-565559.4</v>
      </c>
      <c r="D416" s="87">
        <v>53421.86</v>
      </c>
      <c r="E416" s="87">
        <v>179257.5</v>
      </c>
      <c r="F416" s="87">
        <v>-691395.04</v>
      </c>
    </row>
    <row r="417" spans="1:6" ht="15" hidden="1" customHeight="1" x14ac:dyDescent="0.3">
      <c r="A417" s="202">
        <v>2205011</v>
      </c>
      <c r="B417" t="s">
        <v>207</v>
      </c>
      <c r="C417" s="87">
        <v>-565559.4</v>
      </c>
      <c r="D417" s="87">
        <v>53421.86</v>
      </c>
      <c r="E417" s="87">
        <v>179257.5</v>
      </c>
      <c r="F417" s="87">
        <v>-691395.04</v>
      </c>
    </row>
    <row r="418" spans="1:6" ht="15" hidden="1" customHeight="1" x14ac:dyDescent="0.3">
      <c r="A418" s="202">
        <v>220501101</v>
      </c>
      <c r="B418" t="s">
        <v>355</v>
      </c>
      <c r="C418" s="87">
        <v>-563610.02</v>
      </c>
      <c r="D418" s="87">
        <v>51472.46</v>
      </c>
      <c r="E418" s="87">
        <v>179257.48</v>
      </c>
      <c r="F418" s="87">
        <v>-691395.04</v>
      </c>
    </row>
    <row r="419" spans="1:6" ht="15" hidden="1" customHeight="1" x14ac:dyDescent="0.3">
      <c r="A419" s="202">
        <v>220501102</v>
      </c>
      <c r="B419" t="s">
        <v>572</v>
      </c>
      <c r="C419" s="87">
        <v>-1949.38</v>
      </c>
      <c r="D419" s="87">
        <v>1949.4</v>
      </c>
      <c r="E419" s="87">
        <v>0.02</v>
      </c>
      <c r="F419" s="87">
        <v>0</v>
      </c>
    </row>
    <row r="420" spans="1:6" ht="15" hidden="1" customHeight="1" x14ac:dyDescent="0.3">
      <c r="A420" s="202">
        <v>2206</v>
      </c>
      <c r="B420" t="s">
        <v>215</v>
      </c>
      <c r="C420" s="87">
        <v>-569633.92000000004</v>
      </c>
      <c r="D420" s="87">
        <v>426149.64</v>
      </c>
      <c r="E420" s="87">
        <v>265200.73</v>
      </c>
      <c r="F420" s="87">
        <v>-408685.01</v>
      </c>
    </row>
    <row r="421" spans="1:6" ht="15" hidden="1" customHeight="1" x14ac:dyDescent="0.3">
      <c r="A421" s="202">
        <v>220601</v>
      </c>
      <c r="B421" t="s">
        <v>442</v>
      </c>
      <c r="C421" s="87">
        <v>-4.37</v>
      </c>
      <c r="D421" s="87">
        <v>0</v>
      </c>
      <c r="E421" s="87">
        <v>0</v>
      </c>
      <c r="F421" s="87">
        <v>-4.37</v>
      </c>
    </row>
    <row r="422" spans="1:6" ht="15" hidden="1" customHeight="1" x14ac:dyDescent="0.3">
      <c r="A422" s="202">
        <v>2206011</v>
      </c>
      <c r="B422" t="s">
        <v>207</v>
      </c>
      <c r="C422" s="87">
        <v>-4.37</v>
      </c>
      <c r="D422" s="87">
        <v>0</v>
      </c>
      <c r="E422" s="87">
        <v>0</v>
      </c>
      <c r="F422" s="87">
        <v>-4.37</v>
      </c>
    </row>
    <row r="423" spans="1:6" ht="15" hidden="1" customHeight="1" x14ac:dyDescent="0.3">
      <c r="A423" s="202">
        <v>220601101</v>
      </c>
      <c r="B423" t="s">
        <v>355</v>
      </c>
      <c r="C423" s="87">
        <v>-4.37</v>
      </c>
      <c r="D423" s="87">
        <v>0</v>
      </c>
      <c r="E423" s="87">
        <v>0</v>
      </c>
      <c r="F423" s="87">
        <v>-4.37</v>
      </c>
    </row>
    <row r="424" spans="1:6" ht="15" hidden="1" customHeight="1" x14ac:dyDescent="0.3">
      <c r="A424" s="202">
        <v>220602</v>
      </c>
      <c r="B424" t="s">
        <v>445</v>
      </c>
      <c r="C424" s="87">
        <v>-20972.61</v>
      </c>
      <c r="D424" s="87">
        <v>17295.759999999998</v>
      </c>
      <c r="E424" s="87">
        <v>8843.98</v>
      </c>
      <c r="F424" s="87">
        <v>-12520.83</v>
      </c>
    </row>
    <row r="425" spans="1:6" ht="15" hidden="1" customHeight="1" x14ac:dyDescent="0.3">
      <c r="A425" s="202">
        <v>2206021</v>
      </c>
      <c r="B425" t="s">
        <v>207</v>
      </c>
      <c r="C425" s="87">
        <v>-20972.61</v>
      </c>
      <c r="D425" s="87">
        <v>17295.759999999998</v>
      </c>
      <c r="E425" s="87">
        <v>8843.98</v>
      </c>
      <c r="F425" s="87">
        <v>-12520.83</v>
      </c>
    </row>
    <row r="426" spans="1:6" ht="15" hidden="1" customHeight="1" x14ac:dyDescent="0.3">
      <c r="A426" s="202">
        <v>220602101</v>
      </c>
      <c r="B426" t="s">
        <v>355</v>
      </c>
      <c r="C426" s="87">
        <v>-18118.95</v>
      </c>
      <c r="D426" s="87">
        <v>7082.32</v>
      </c>
      <c r="E426" s="87">
        <v>963.58</v>
      </c>
      <c r="F426" s="87">
        <v>-12000.21</v>
      </c>
    </row>
    <row r="427" spans="1:6" ht="15" hidden="1" customHeight="1" x14ac:dyDescent="0.3">
      <c r="A427" s="202">
        <v>220602102</v>
      </c>
      <c r="B427" t="s">
        <v>572</v>
      </c>
      <c r="C427" s="87">
        <v>-2853.66</v>
      </c>
      <c r="D427" s="87">
        <v>10213.44</v>
      </c>
      <c r="E427" s="87">
        <v>7880.4</v>
      </c>
      <c r="F427" s="87">
        <v>-520.62</v>
      </c>
    </row>
    <row r="428" spans="1:6" ht="15" hidden="1" customHeight="1" x14ac:dyDescent="0.3">
      <c r="A428" s="202">
        <v>220603</v>
      </c>
      <c r="B428" t="s">
        <v>343</v>
      </c>
      <c r="C428" s="87">
        <v>-84.46</v>
      </c>
      <c r="D428" s="87">
        <v>0</v>
      </c>
      <c r="E428" s="87">
        <v>0</v>
      </c>
      <c r="F428" s="87">
        <v>-84.46</v>
      </c>
    </row>
    <row r="429" spans="1:6" ht="15" hidden="1" customHeight="1" x14ac:dyDescent="0.3">
      <c r="A429" s="202">
        <v>2206031</v>
      </c>
      <c r="B429" t="s">
        <v>207</v>
      </c>
      <c r="C429" s="87">
        <v>-84.46</v>
      </c>
      <c r="D429" s="87">
        <v>0</v>
      </c>
      <c r="E429" s="87">
        <v>0</v>
      </c>
      <c r="F429" s="87">
        <v>-84.46</v>
      </c>
    </row>
    <row r="430" spans="1:6" ht="15" hidden="1" customHeight="1" x14ac:dyDescent="0.3">
      <c r="A430" s="202">
        <v>220603101</v>
      </c>
      <c r="B430" t="s">
        <v>355</v>
      </c>
      <c r="C430" s="87">
        <v>-84.46</v>
      </c>
      <c r="D430" s="87">
        <v>0</v>
      </c>
      <c r="E430" s="87">
        <v>0</v>
      </c>
      <c r="F430" s="87">
        <v>-84.46</v>
      </c>
    </row>
    <row r="431" spans="1:6" ht="15" hidden="1" customHeight="1" x14ac:dyDescent="0.3">
      <c r="A431" s="202">
        <v>220604</v>
      </c>
      <c r="B431" t="s">
        <v>450</v>
      </c>
      <c r="C431" s="87">
        <v>-14073.69</v>
      </c>
      <c r="D431" s="87">
        <v>9548.8799999999992</v>
      </c>
      <c r="E431" s="87">
        <v>3136.34</v>
      </c>
      <c r="F431" s="87">
        <v>-7661.15</v>
      </c>
    </row>
    <row r="432" spans="1:6" ht="15" hidden="1" customHeight="1" x14ac:dyDescent="0.3">
      <c r="A432" s="202">
        <v>2206041</v>
      </c>
      <c r="B432" t="s">
        <v>207</v>
      </c>
      <c r="C432" s="87">
        <v>-14073.69</v>
      </c>
      <c r="D432" s="87">
        <v>9548.8799999999992</v>
      </c>
      <c r="E432" s="87">
        <v>3136.34</v>
      </c>
      <c r="F432" s="87">
        <v>-7661.15</v>
      </c>
    </row>
    <row r="433" spans="1:6" ht="15" hidden="1" customHeight="1" x14ac:dyDescent="0.3">
      <c r="A433" s="202">
        <v>220604101</v>
      </c>
      <c r="B433" t="s">
        <v>355</v>
      </c>
      <c r="C433" s="87">
        <v>-14073.69</v>
      </c>
      <c r="D433" s="87">
        <v>9548.8799999999992</v>
      </c>
      <c r="E433" s="87">
        <v>3136.34</v>
      </c>
      <c r="F433" s="87">
        <v>-7661.15</v>
      </c>
    </row>
    <row r="434" spans="1:6" ht="15" hidden="1" customHeight="1" x14ac:dyDescent="0.3">
      <c r="A434" s="202">
        <v>220605</v>
      </c>
      <c r="B434" t="s">
        <v>453</v>
      </c>
      <c r="C434" s="87">
        <v>-8905.32</v>
      </c>
      <c r="D434" s="87">
        <v>4308.1000000000004</v>
      </c>
      <c r="E434" s="87">
        <v>3626.11</v>
      </c>
      <c r="F434" s="87">
        <v>-8223.33</v>
      </c>
    </row>
    <row r="435" spans="1:6" ht="15" hidden="1" customHeight="1" x14ac:dyDescent="0.3">
      <c r="A435" s="202">
        <v>2206051</v>
      </c>
      <c r="B435" t="s">
        <v>207</v>
      </c>
      <c r="C435" s="87">
        <v>-8905.32</v>
      </c>
      <c r="D435" s="87">
        <v>4308.1000000000004</v>
      </c>
      <c r="E435" s="87">
        <v>3626.11</v>
      </c>
      <c r="F435" s="87">
        <v>-8223.33</v>
      </c>
    </row>
    <row r="436" spans="1:6" ht="15" hidden="1" customHeight="1" x14ac:dyDescent="0.3">
      <c r="A436" s="202">
        <v>220605101</v>
      </c>
      <c r="B436" t="s">
        <v>355</v>
      </c>
      <c r="C436" s="87">
        <v>-8905.32</v>
      </c>
      <c r="D436" s="87">
        <v>4308.1000000000004</v>
      </c>
      <c r="E436" s="87">
        <v>3626.11</v>
      </c>
      <c r="F436" s="87">
        <v>-8223.33</v>
      </c>
    </row>
    <row r="437" spans="1:6" ht="15" hidden="1" customHeight="1" x14ac:dyDescent="0.3">
      <c r="A437" s="202">
        <v>220606</v>
      </c>
      <c r="B437" t="s">
        <v>456</v>
      </c>
      <c r="C437" s="87">
        <v>0</v>
      </c>
      <c r="D437" s="87">
        <v>7395.47</v>
      </c>
      <c r="E437" s="87">
        <v>7613.86</v>
      </c>
      <c r="F437" s="87">
        <v>-218.39</v>
      </c>
    </row>
    <row r="438" spans="1:6" ht="15" hidden="1" customHeight="1" x14ac:dyDescent="0.3">
      <c r="A438" s="202">
        <v>2206061</v>
      </c>
      <c r="B438" t="s">
        <v>207</v>
      </c>
      <c r="C438" s="87">
        <v>0</v>
      </c>
      <c r="D438" s="87">
        <v>7395.47</v>
      </c>
      <c r="E438" s="87">
        <v>7613.86</v>
      </c>
      <c r="F438" s="87">
        <v>-218.39</v>
      </c>
    </row>
    <row r="439" spans="1:6" ht="15" hidden="1" customHeight="1" x14ac:dyDescent="0.3">
      <c r="A439" s="202">
        <v>220606101</v>
      </c>
      <c r="B439" t="s">
        <v>355</v>
      </c>
      <c r="C439" s="87">
        <v>0</v>
      </c>
      <c r="D439" s="87">
        <v>6300.99</v>
      </c>
      <c r="E439" s="87">
        <v>6300.99</v>
      </c>
      <c r="F439" s="87">
        <v>0</v>
      </c>
    </row>
    <row r="440" spans="1:6" ht="15" hidden="1" customHeight="1" x14ac:dyDescent="0.3">
      <c r="A440" s="202">
        <v>220606102</v>
      </c>
      <c r="B440" t="s">
        <v>572</v>
      </c>
      <c r="C440" s="87">
        <v>0</v>
      </c>
      <c r="D440" s="87">
        <v>1094.48</v>
      </c>
      <c r="E440" s="87">
        <v>1312.87</v>
      </c>
      <c r="F440" s="87">
        <v>-218.39</v>
      </c>
    </row>
    <row r="441" spans="1:6" ht="15" hidden="1" customHeight="1" x14ac:dyDescent="0.3">
      <c r="A441" s="202">
        <v>220607</v>
      </c>
      <c r="B441" t="s">
        <v>459</v>
      </c>
      <c r="C441" s="87">
        <v>-15869.59</v>
      </c>
      <c r="D441" s="87">
        <v>6805.58</v>
      </c>
      <c r="E441" s="87">
        <v>3415.07</v>
      </c>
      <c r="F441" s="87">
        <v>-12479.08</v>
      </c>
    </row>
    <row r="442" spans="1:6" ht="15" hidden="1" customHeight="1" x14ac:dyDescent="0.3">
      <c r="A442" s="202">
        <v>2206071</v>
      </c>
      <c r="B442" t="s">
        <v>207</v>
      </c>
      <c r="C442" s="87">
        <v>-15869.59</v>
      </c>
      <c r="D442" s="87">
        <v>6805.58</v>
      </c>
      <c r="E442" s="87">
        <v>3415.07</v>
      </c>
      <c r="F442" s="87">
        <v>-12479.08</v>
      </c>
    </row>
    <row r="443" spans="1:6" ht="15" hidden="1" customHeight="1" x14ac:dyDescent="0.3">
      <c r="A443" s="202">
        <v>220607101</v>
      </c>
      <c r="B443" t="s">
        <v>355</v>
      </c>
      <c r="C443" s="87">
        <v>-15869.59</v>
      </c>
      <c r="D443" s="87">
        <v>6805.58</v>
      </c>
      <c r="E443" s="87">
        <v>3415.07</v>
      </c>
      <c r="F443" s="87">
        <v>-12479.08</v>
      </c>
    </row>
    <row r="444" spans="1:6" ht="15" hidden="1" customHeight="1" x14ac:dyDescent="0.3">
      <c r="A444" s="202">
        <v>220608</v>
      </c>
      <c r="B444" t="s">
        <v>194</v>
      </c>
      <c r="C444" s="87">
        <v>-10288.08</v>
      </c>
      <c r="D444" s="87">
        <v>9063.31</v>
      </c>
      <c r="E444" s="87">
        <v>13583.76</v>
      </c>
      <c r="F444" s="87">
        <v>-14808.53</v>
      </c>
    </row>
    <row r="445" spans="1:6" ht="15" hidden="1" customHeight="1" x14ac:dyDescent="0.3">
      <c r="A445" s="202">
        <v>2206081</v>
      </c>
      <c r="B445" t="s">
        <v>207</v>
      </c>
      <c r="C445" s="87">
        <v>-10288.08</v>
      </c>
      <c r="D445" s="87">
        <v>9063.31</v>
      </c>
      <c r="E445" s="87">
        <v>13583.76</v>
      </c>
      <c r="F445" s="87">
        <v>-14808.53</v>
      </c>
    </row>
    <row r="446" spans="1:6" ht="15" hidden="1" customHeight="1" x14ac:dyDescent="0.3">
      <c r="A446" s="202">
        <v>220608101</v>
      </c>
      <c r="B446" t="s">
        <v>355</v>
      </c>
      <c r="C446" s="87">
        <v>-10288.08</v>
      </c>
      <c r="D446" s="87">
        <v>2830.32</v>
      </c>
      <c r="E446" s="87">
        <v>7350.77</v>
      </c>
      <c r="F446" s="87">
        <v>-14808.53</v>
      </c>
    </row>
    <row r="447" spans="1:6" ht="15" hidden="1" customHeight="1" x14ac:dyDescent="0.3">
      <c r="A447" s="202">
        <v>220608102</v>
      </c>
      <c r="B447" t="s">
        <v>572</v>
      </c>
      <c r="C447" s="87">
        <v>0</v>
      </c>
      <c r="D447" s="87">
        <v>6232.99</v>
      </c>
      <c r="E447" s="87">
        <v>6232.99</v>
      </c>
      <c r="F447" s="87">
        <v>0</v>
      </c>
    </row>
    <row r="448" spans="1:6" ht="15" hidden="1" customHeight="1" x14ac:dyDescent="0.3">
      <c r="A448" s="202">
        <v>220609</v>
      </c>
      <c r="B448" t="s">
        <v>344</v>
      </c>
      <c r="C448" s="87">
        <v>-2136.8000000000002</v>
      </c>
      <c r="D448" s="87">
        <v>0</v>
      </c>
      <c r="E448" s="87">
        <v>0</v>
      </c>
      <c r="F448" s="87">
        <v>-2136.8000000000002</v>
      </c>
    </row>
    <row r="449" spans="1:6" ht="15" hidden="1" customHeight="1" x14ac:dyDescent="0.3">
      <c r="A449" s="202">
        <v>2206091</v>
      </c>
      <c r="B449" t="s">
        <v>207</v>
      </c>
      <c r="C449" s="87">
        <v>-2136.8000000000002</v>
      </c>
      <c r="D449" s="87">
        <v>0</v>
      </c>
      <c r="E449" s="87">
        <v>0</v>
      </c>
      <c r="F449" s="87">
        <v>-2136.8000000000002</v>
      </c>
    </row>
    <row r="450" spans="1:6" ht="15" hidden="1" customHeight="1" x14ac:dyDescent="0.3">
      <c r="A450" s="202">
        <v>220609101</v>
      </c>
      <c r="B450" t="s">
        <v>355</v>
      </c>
      <c r="C450" s="87">
        <v>-2136.8000000000002</v>
      </c>
      <c r="D450" s="87">
        <v>0</v>
      </c>
      <c r="E450" s="87">
        <v>0</v>
      </c>
      <c r="F450" s="87">
        <v>-2136.8000000000002</v>
      </c>
    </row>
    <row r="451" spans="1:6" ht="15" hidden="1" customHeight="1" x14ac:dyDescent="0.3">
      <c r="A451" s="202">
        <v>220610</v>
      </c>
      <c r="B451" t="s">
        <v>573</v>
      </c>
      <c r="C451" s="87">
        <v>-96334.74</v>
      </c>
      <c r="D451" s="87">
        <v>8782.83</v>
      </c>
      <c r="E451" s="87">
        <v>7536.86</v>
      </c>
      <c r="F451" s="87">
        <v>-95088.77</v>
      </c>
    </row>
    <row r="452" spans="1:6" ht="15" hidden="1" customHeight="1" x14ac:dyDescent="0.3">
      <c r="A452" s="202">
        <v>2206101</v>
      </c>
      <c r="B452" t="s">
        <v>207</v>
      </c>
      <c r="C452" s="87">
        <v>-96334.74</v>
      </c>
      <c r="D452" s="87">
        <v>8782.83</v>
      </c>
      <c r="E452" s="87">
        <v>7536.86</v>
      </c>
      <c r="F452" s="87">
        <v>-95088.77</v>
      </c>
    </row>
    <row r="453" spans="1:6" ht="15" hidden="1" customHeight="1" x14ac:dyDescent="0.3">
      <c r="A453" s="202">
        <v>220610101</v>
      </c>
      <c r="B453" t="s">
        <v>355</v>
      </c>
      <c r="C453" s="87">
        <v>-96334.74</v>
      </c>
      <c r="D453" s="87">
        <v>8782.83</v>
      </c>
      <c r="E453" s="87">
        <v>7536.86</v>
      </c>
      <c r="F453" s="87">
        <v>-95088.77</v>
      </c>
    </row>
    <row r="454" spans="1:6" ht="15" hidden="1" customHeight="1" x14ac:dyDescent="0.3">
      <c r="A454" s="202">
        <v>220611</v>
      </c>
      <c r="B454" t="s">
        <v>466</v>
      </c>
      <c r="C454" s="87">
        <v>-178962.82</v>
      </c>
      <c r="D454" s="87">
        <v>139447.96</v>
      </c>
      <c r="E454" s="87">
        <v>2577.25</v>
      </c>
      <c r="F454" s="87">
        <v>-42092.11</v>
      </c>
    </row>
    <row r="455" spans="1:6" ht="15" hidden="1" customHeight="1" x14ac:dyDescent="0.3">
      <c r="A455" s="202">
        <v>2206111</v>
      </c>
      <c r="B455" t="s">
        <v>207</v>
      </c>
      <c r="C455" s="87">
        <v>-178962.82</v>
      </c>
      <c r="D455" s="87">
        <v>139447.96</v>
      </c>
      <c r="E455" s="87">
        <v>2577.25</v>
      </c>
      <c r="F455" s="87">
        <v>-42092.11</v>
      </c>
    </row>
    <row r="456" spans="1:6" ht="15" hidden="1" customHeight="1" x14ac:dyDescent="0.3">
      <c r="A456" s="202">
        <v>220611101</v>
      </c>
      <c r="B456" t="s">
        <v>355</v>
      </c>
      <c r="C456" s="87">
        <v>-178962.82</v>
      </c>
      <c r="D456" s="87">
        <v>139447.96</v>
      </c>
      <c r="E456" s="87">
        <v>2577.25</v>
      </c>
      <c r="F456" s="87">
        <v>-42092.11</v>
      </c>
    </row>
    <row r="457" spans="1:6" ht="15" hidden="1" customHeight="1" x14ac:dyDescent="0.3">
      <c r="A457" s="202">
        <v>220612</v>
      </c>
      <c r="B457" t="s">
        <v>469</v>
      </c>
      <c r="C457" s="87">
        <v>0</v>
      </c>
      <c r="D457" s="87">
        <v>1607.66</v>
      </c>
      <c r="E457" s="87">
        <v>1613.95</v>
      </c>
      <c r="F457" s="87">
        <v>-6.29</v>
      </c>
    </row>
    <row r="458" spans="1:6" ht="15" hidden="1" customHeight="1" x14ac:dyDescent="0.3">
      <c r="A458" s="202">
        <v>2206121</v>
      </c>
      <c r="B458" t="s">
        <v>207</v>
      </c>
      <c r="C458" s="87">
        <v>0</v>
      </c>
      <c r="D458" s="87">
        <v>1607.66</v>
      </c>
      <c r="E458" s="87">
        <v>1613.95</v>
      </c>
      <c r="F458" s="87">
        <v>-6.29</v>
      </c>
    </row>
    <row r="459" spans="1:6" ht="15" hidden="1" customHeight="1" x14ac:dyDescent="0.3">
      <c r="A459" s="202">
        <v>220612101</v>
      </c>
      <c r="B459" t="s">
        <v>355</v>
      </c>
      <c r="C459" s="87">
        <v>0</v>
      </c>
      <c r="D459" s="87">
        <v>1607.66</v>
      </c>
      <c r="E459" s="87">
        <v>1613.95</v>
      </c>
      <c r="F459" s="87">
        <v>-6.29</v>
      </c>
    </row>
    <row r="460" spans="1:6" ht="15" hidden="1" customHeight="1" x14ac:dyDescent="0.3">
      <c r="A460" s="202">
        <v>220614</v>
      </c>
      <c r="B460" t="s">
        <v>472</v>
      </c>
      <c r="C460" s="87">
        <v>-36472.480000000003</v>
      </c>
      <c r="D460" s="87">
        <v>19403.18</v>
      </c>
      <c r="E460" s="87">
        <v>16215.81</v>
      </c>
      <c r="F460" s="87">
        <v>-33285.11</v>
      </c>
    </row>
    <row r="461" spans="1:6" ht="15" hidden="1" customHeight="1" x14ac:dyDescent="0.3">
      <c r="A461" s="202">
        <v>2206141</v>
      </c>
      <c r="B461" t="s">
        <v>207</v>
      </c>
      <c r="C461" s="87">
        <v>-36472.480000000003</v>
      </c>
      <c r="D461" s="87">
        <v>19403.18</v>
      </c>
      <c r="E461" s="87">
        <v>16215.81</v>
      </c>
      <c r="F461" s="87">
        <v>-33285.11</v>
      </c>
    </row>
    <row r="462" spans="1:6" ht="15" hidden="1" customHeight="1" x14ac:dyDescent="0.3">
      <c r="A462" s="202">
        <v>220614101</v>
      </c>
      <c r="B462" t="s">
        <v>355</v>
      </c>
      <c r="C462" s="87">
        <v>-36472.480000000003</v>
      </c>
      <c r="D462" s="87">
        <v>19403.18</v>
      </c>
      <c r="E462" s="87">
        <v>16215.81</v>
      </c>
      <c r="F462" s="87">
        <v>-33285.11</v>
      </c>
    </row>
    <row r="463" spans="1:6" ht="15" hidden="1" customHeight="1" x14ac:dyDescent="0.3">
      <c r="A463" s="202">
        <v>220615</v>
      </c>
      <c r="B463" t="s">
        <v>342</v>
      </c>
      <c r="C463" s="87">
        <v>-739.59</v>
      </c>
      <c r="D463" s="87">
        <v>220.3</v>
      </c>
      <c r="E463" s="87">
        <v>0</v>
      </c>
      <c r="F463" s="87">
        <v>-519.29</v>
      </c>
    </row>
    <row r="464" spans="1:6" ht="15" hidden="1" customHeight="1" x14ac:dyDescent="0.3">
      <c r="A464" s="202">
        <v>2206151</v>
      </c>
      <c r="B464" t="s">
        <v>207</v>
      </c>
      <c r="C464" s="87">
        <v>-739.59</v>
      </c>
      <c r="D464" s="87">
        <v>220.3</v>
      </c>
      <c r="E464" s="87">
        <v>0</v>
      </c>
      <c r="F464" s="87">
        <v>-519.29</v>
      </c>
    </row>
    <row r="465" spans="1:6" ht="15" hidden="1" customHeight="1" x14ac:dyDescent="0.3">
      <c r="A465" s="202">
        <v>220615101</v>
      </c>
      <c r="B465" t="s">
        <v>355</v>
      </c>
      <c r="C465" s="87">
        <v>-739.59</v>
      </c>
      <c r="D465" s="87">
        <v>220.3</v>
      </c>
      <c r="E465" s="87">
        <v>0</v>
      </c>
      <c r="F465" s="87">
        <v>-519.29</v>
      </c>
    </row>
    <row r="466" spans="1:6" ht="15" hidden="1" customHeight="1" x14ac:dyDescent="0.3">
      <c r="A466" s="202">
        <v>220616</v>
      </c>
      <c r="B466" t="s">
        <v>574</v>
      </c>
      <c r="C466" s="87">
        <v>-32656.58</v>
      </c>
      <c r="D466" s="87">
        <v>0</v>
      </c>
      <c r="E466" s="87">
        <v>0</v>
      </c>
      <c r="F466" s="87">
        <v>-32656.58</v>
      </c>
    </row>
    <row r="467" spans="1:6" ht="15" hidden="1" customHeight="1" x14ac:dyDescent="0.3">
      <c r="A467" s="202">
        <v>2206161</v>
      </c>
      <c r="B467" t="s">
        <v>207</v>
      </c>
      <c r="C467" s="87">
        <v>-32656.58</v>
      </c>
      <c r="D467" s="87">
        <v>0</v>
      </c>
      <c r="E467" s="87">
        <v>0</v>
      </c>
      <c r="F467" s="87">
        <v>-32656.58</v>
      </c>
    </row>
    <row r="468" spans="1:6" ht="15" hidden="1" customHeight="1" x14ac:dyDescent="0.3">
      <c r="A468" s="202">
        <v>220616101</v>
      </c>
      <c r="B468" t="s">
        <v>355</v>
      </c>
      <c r="C468" s="87">
        <v>-32656.58</v>
      </c>
      <c r="D468" s="87">
        <v>0</v>
      </c>
      <c r="E468" s="87">
        <v>0</v>
      </c>
      <c r="F468" s="87">
        <v>-32656.58</v>
      </c>
    </row>
    <row r="469" spans="1:6" ht="15" hidden="1" customHeight="1" x14ac:dyDescent="0.3">
      <c r="A469" s="202">
        <v>220618</v>
      </c>
      <c r="B469" t="s">
        <v>338</v>
      </c>
      <c r="C469" s="87">
        <v>-84876.49</v>
      </c>
      <c r="D469" s="87">
        <v>14455.25</v>
      </c>
      <c r="E469" s="87">
        <v>49197.04</v>
      </c>
      <c r="F469" s="87">
        <v>-119618.28</v>
      </c>
    </row>
    <row r="470" spans="1:6" ht="15" hidden="1" customHeight="1" x14ac:dyDescent="0.3">
      <c r="A470" s="202">
        <v>2206181</v>
      </c>
      <c r="B470" t="s">
        <v>207</v>
      </c>
      <c r="C470" s="87">
        <v>-84876.49</v>
      </c>
      <c r="D470" s="87">
        <v>14455.25</v>
      </c>
      <c r="E470" s="87">
        <v>49197.04</v>
      </c>
      <c r="F470" s="87">
        <v>-119618.28</v>
      </c>
    </row>
    <row r="471" spans="1:6" ht="15" hidden="1" customHeight="1" x14ac:dyDescent="0.3">
      <c r="A471" s="202">
        <v>220618101</v>
      </c>
      <c r="B471" t="s">
        <v>355</v>
      </c>
      <c r="C471" s="87">
        <v>-84876.49</v>
      </c>
      <c r="D471" s="87">
        <v>14455.25</v>
      </c>
      <c r="E471" s="87">
        <v>49197.04</v>
      </c>
      <c r="F471" s="87">
        <v>-119618.28</v>
      </c>
    </row>
    <row r="472" spans="1:6" ht="15" hidden="1" customHeight="1" x14ac:dyDescent="0.3">
      <c r="A472" s="202">
        <v>220622</v>
      </c>
      <c r="B472" t="s">
        <v>480</v>
      </c>
      <c r="C472" s="87">
        <v>-13363.39</v>
      </c>
      <c r="D472" s="87">
        <v>1349.28</v>
      </c>
      <c r="E472" s="87">
        <v>1662.87</v>
      </c>
      <c r="F472" s="87">
        <v>-13676.98</v>
      </c>
    </row>
    <row r="473" spans="1:6" ht="15" hidden="1" customHeight="1" x14ac:dyDescent="0.3">
      <c r="A473" s="202">
        <v>2206221</v>
      </c>
      <c r="B473" t="s">
        <v>207</v>
      </c>
      <c r="C473" s="87">
        <v>-13363.39</v>
      </c>
      <c r="D473" s="87">
        <v>1349.28</v>
      </c>
      <c r="E473" s="87">
        <v>1662.87</v>
      </c>
      <c r="F473" s="87">
        <v>-13676.98</v>
      </c>
    </row>
    <row r="474" spans="1:6" ht="15" hidden="1" customHeight="1" x14ac:dyDescent="0.3">
      <c r="A474" s="202">
        <v>220622101</v>
      </c>
      <c r="B474" t="s">
        <v>355</v>
      </c>
      <c r="C474" s="87">
        <v>-13363.39</v>
      </c>
      <c r="D474" s="87">
        <v>1349.28</v>
      </c>
      <c r="E474" s="87">
        <v>1662.87</v>
      </c>
      <c r="F474" s="87">
        <v>-13676.98</v>
      </c>
    </row>
    <row r="475" spans="1:6" ht="15" hidden="1" customHeight="1" x14ac:dyDescent="0.3">
      <c r="A475" s="202">
        <v>220625</v>
      </c>
      <c r="B475" t="s">
        <v>195</v>
      </c>
      <c r="C475" s="87">
        <v>-53892.91</v>
      </c>
      <c r="D475" s="87">
        <v>186466.08</v>
      </c>
      <c r="E475" s="87">
        <v>146177.82999999999</v>
      </c>
      <c r="F475" s="87">
        <v>-13604.66</v>
      </c>
    </row>
    <row r="476" spans="1:6" ht="15" hidden="1" customHeight="1" x14ac:dyDescent="0.3">
      <c r="A476" s="202">
        <v>2206251</v>
      </c>
      <c r="B476" t="s">
        <v>207</v>
      </c>
      <c r="C476" s="87">
        <v>-53892.91</v>
      </c>
      <c r="D476" s="87">
        <v>186466.08</v>
      </c>
      <c r="E476" s="87">
        <v>146177.82999999999</v>
      </c>
      <c r="F476" s="87">
        <v>-13604.66</v>
      </c>
    </row>
    <row r="477" spans="1:6" ht="15" hidden="1" customHeight="1" x14ac:dyDescent="0.3">
      <c r="A477" s="202">
        <v>220625101</v>
      </c>
      <c r="B477" t="s">
        <v>355</v>
      </c>
      <c r="C477" s="87">
        <v>-53892.91</v>
      </c>
      <c r="D477" s="87">
        <v>186466.08</v>
      </c>
      <c r="E477" s="87">
        <v>146177.82999999999</v>
      </c>
      <c r="F477" s="87">
        <v>-13604.66</v>
      </c>
    </row>
    <row r="478" spans="1:6" ht="15" hidden="1" customHeight="1" x14ac:dyDescent="0.3">
      <c r="A478" s="202">
        <v>2207</v>
      </c>
      <c r="B478" t="s">
        <v>216</v>
      </c>
      <c r="C478" s="87">
        <v>-962462.8</v>
      </c>
      <c r="D478" s="87">
        <v>128029.71</v>
      </c>
      <c r="E478" s="87">
        <v>492702.46</v>
      </c>
      <c r="F478" s="87">
        <v>-1327135.55</v>
      </c>
    </row>
    <row r="479" spans="1:6" ht="15" hidden="1" customHeight="1" x14ac:dyDescent="0.3">
      <c r="A479" s="202">
        <v>220702</v>
      </c>
      <c r="B479" t="s">
        <v>197</v>
      </c>
      <c r="C479" s="87">
        <v>-962462.8</v>
      </c>
      <c r="D479" s="87">
        <v>128029.71</v>
      </c>
      <c r="E479" s="87">
        <v>492702.46</v>
      </c>
      <c r="F479" s="87">
        <v>-1327135.55</v>
      </c>
    </row>
    <row r="480" spans="1:6" ht="15" hidden="1" customHeight="1" x14ac:dyDescent="0.3">
      <c r="A480" s="202">
        <v>2207021</v>
      </c>
      <c r="B480" t="s">
        <v>207</v>
      </c>
      <c r="C480" s="87">
        <v>-962462.8</v>
      </c>
      <c r="D480" s="87">
        <v>128029.71</v>
      </c>
      <c r="E480" s="87">
        <v>492702.46</v>
      </c>
      <c r="F480" s="87">
        <v>-1327135.55</v>
      </c>
    </row>
    <row r="481" spans="1:6" ht="15" hidden="1" customHeight="1" x14ac:dyDescent="0.3">
      <c r="A481" s="202">
        <v>220702101</v>
      </c>
      <c r="B481" t="s">
        <v>575</v>
      </c>
      <c r="C481" s="87">
        <v>-934183.92</v>
      </c>
      <c r="D481" s="87">
        <v>99489.53</v>
      </c>
      <c r="E481" s="87">
        <v>483319.14</v>
      </c>
      <c r="F481" s="87">
        <v>-1318013.53</v>
      </c>
    </row>
    <row r="482" spans="1:6" ht="15" hidden="1" customHeight="1" x14ac:dyDescent="0.3">
      <c r="A482" s="202">
        <v>220702102</v>
      </c>
      <c r="B482" t="s">
        <v>576</v>
      </c>
      <c r="C482" s="87">
        <v>-28278.880000000001</v>
      </c>
      <c r="D482" s="87">
        <v>28540.18</v>
      </c>
      <c r="E482" s="87">
        <v>9383.32</v>
      </c>
      <c r="F482" s="87">
        <v>-9122.02</v>
      </c>
    </row>
    <row r="483" spans="1:6" ht="15" hidden="1" customHeight="1" x14ac:dyDescent="0.3">
      <c r="A483" s="202">
        <v>2208</v>
      </c>
      <c r="B483" t="s">
        <v>217</v>
      </c>
      <c r="C483" s="87">
        <v>-684657.1</v>
      </c>
      <c r="D483" s="87">
        <v>0</v>
      </c>
      <c r="E483" s="87">
        <v>31801.38</v>
      </c>
      <c r="F483" s="87">
        <v>-716458.48</v>
      </c>
    </row>
    <row r="484" spans="1:6" ht="15" hidden="1" customHeight="1" x14ac:dyDescent="0.3">
      <c r="A484" s="202">
        <v>220801</v>
      </c>
      <c r="B484" t="s">
        <v>577</v>
      </c>
      <c r="C484" s="87">
        <v>-684657.1</v>
      </c>
      <c r="D484" s="87">
        <v>0</v>
      </c>
      <c r="E484" s="87">
        <v>31801.38</v>
      </c>
      <c r="F484" s="87">
        <v>-716458.48</v>
      </c>
    </row>
    <row r="485" spans="1:6" ht="15" hidden="1" customHeight="1" x14ac:dyDescent="0.3">
      <c r="A485" s="202">
        <v>2208011</v>
      </c>
      <c r="B485" t="s">
        <v>207</v>
      </c>
      <c r="C485" s="87">
        <v>-684657.1</v>
      </c>
      <c r="D485" s="87">
        <v>0</v>
      </c>
      <c r="E485" s="87">
        <v>31801.38</v>
      </c>
      <c r="F485" s="87">
        <v>-716458.48</v>
      </c>
    </row>
    <row r="486" spans="1:6" ht="15" hidden="1" customHeight="1" x14ac:dyDescent="0.3">
      <c r="A486" s="202">
        <v>220801101</v>
      </c>
      <c r="B486" t="s">
        <v>578</v>
      </c>
      <c r="C486" s="87">
        <v>-684657.1</v>
      </c>
      <c r="D486" s="87">
        <v>0</v>
      </c>
      <c r="E486" s="87">
        <v>31801.38</v>
      </c>
      <c r="F486" s="87">
        <v>-716458.48</v>
      </c>
    </row>
    <row r="487" spans="1:6" ht="15" hidden="1" customHeight="1" x14ac:dyDescent="0.3">
      <c r="A487" s="202">
        <v>23</v>
      </c>
      <c r="B487" t="s">
        <v>50</v>
      </c>
      <c r="C487" s="87">
        <v>-526791.93000000005</v>
      </c>
      <c r="D487" s="87">
        <v>832406.54</v>
      </c>
      <c r="E487" s="87">
        <v>917143.69</v>
      </c>
      <c r="F487" s="87">
        <v>-611529.07999999996</v>
      </c>
    </row>
    <row r="488" spans="1:6" ht="15" hidden="1" customHeight="1" x14ac:dyDescent="0.3">
      <c r="A488" s="202">
        <v>2301</v>
      </c>
      <c r="B488" t="s">
        <v>218</v>
      </c>
      <c r="C488" s="87">
        <v>-452711.34</v>
      </c>
      <c r="D488" s="87">
        <v>815985.95</v>
      </c>
      <c r="E488" s="87">
        <v>900723.1</v>
      </c>
      <c r="F488" s="87">
        <v>-537448.49</v>
      </c>
    </row>
    <row r="489" spans="1:6" ht="15" hidden="1" customHeight="1" x14ac:dyDescent="0.3">
      <c r="A489" s="202">
        <v>230104</v>
      </c>
      <c r="B489" t="s">
        <v>219</v>
      </c>
      <c r="C489" s="87">
        <v>-156798.62</v>
      </c>
      <c r="D489" s="87">
        <v>247628.48</v>
      </c>
      <c r="E489" s="87">
        <v>212452.44</v>
      </c>
      <c r="F489" s="87">
        <v>-121622.58</v>
      </c>
    </row>
    <row r="490" spans="1:6" ht="15" hidden="1" customHeight="1" x14ac:dyDescent="0.3">
      <c r="A490" s="202">
        <v>2301041</v>
      </c>
      <c r="B490" t="s">
        <v>207</v>
      </c>
      <c r="C490" s="87">
        <v>-156798.62</v>
      </c>
      <c r="D490" s="87">
        <v>247628.48</v>
      </c>
      <c r="E490" s="87">
        <v>212452.44</v>
      </c>
      <c r="F490" s="87">
        <v>-121622.58</v>
      </c>
    </row>
    <row r="491" spans="1:6" ht="15" hidden="1" customHeight="1" x14ac:dyDescent="0.3">
      <c r="A491" s="202">
        <v>230104101</v>
      </c>
      <c r="B491" t="s">
        <v>354</v>
      </c>
      <c r="C491" s="87">
        <v>0</v>
      </c>
      <c r="D491" s="87">
        <v>78148.800000000003</v>
      </c>
      <c r="E491" s="87">
        <v>162951.51</v>
      </c>
      <c r="F491" s="87">
        <v>-84802.71</v>
      </c>
    </row>
    <row r="492" spans="1:6" ht="15" hidden="1" customHeight="1" x14ac:dyDescent="0.3">
      <c r="A492" s="202">
        <v>23010410101</v>
      </c>
      <c r="B492" t="s">
        <v>439</v>
      </c>
      <c r="C492" s="87">
        <v>0</v>
      </c>
      <c r="D492" s="87">
        <v>78148.800000000003</v>
      </c>
      <c r="E492" s="87">
        <v>162951.51</v>
      </c>
      <c r="F492" s="87">
        <v>-84802.71</v>
      </c>
    </row>
    <row r="493" spans="1:6" ht="15" hidden="1" customHeight="1" x14ac:dyDescent="0.3">
      <c r="A493" s="202">
        <v>230104102</v>
      </c>
      <c r="B493" t="s">
        <v>659</v>
      </c>
      <c r="C493" s="87">
        <v>0</v>
      </c>
      <c r="D493" s="87">
        <v>4142.99</v>
      </c>
      <c r="E493" s="87">
        <v>40962.86</v>
      </c>
      <c r="F493" s="87">
        <v>-36819.870000000003</v>
      </c>
    </row>
    <row r="494" spans="1:6" ht="15" hidden="1" customHeight="1" x14ac:dyDescent="0.3">
      <c r="A494" s="202">
        <v>23010410201</v>
      </c>
      <c r="B494" t="s">
        <v>834</v>
      </c>
      <c r="C494" s="87">
        <v>0</v>
      </c>
      <c r="D494" s="87">
        <v>4142.99</v>
      </c>
      <c r="E494" s="87">
        <v>40962.86</v>
      </c>
      <c r="F494" s="87">
        <v>-36819.870000000003</v>
      </c>
    </row>
    <row r="495" spans="1:6" ht="15" hidden="1" customHeight="1" x14ac:dyDescent="0.3">
      <c r="A495" s="202">
        <v>230105</v>
      </c>
      <c r="B495" t="s">
        <v>209</v>
      </c>
      <c r="C495" s="87">
        <v>-112618.91</v>
      </c>
      <c r="D495" s="87">
        <v>350914.07</v>
      </c>
      <c r="E495" s="87">
        <v>439377.15</v>
      </c>
      <c r="F495" s="87">
        <v>-201081.99</v>
      </c>
    </row>
    <row r="496" spans="1:6" ht="15" hidden="1" customHeight="1" x14ac:dyDescent="0.3">
      <c r="A496" s="202">
        <v>2301051</v>
      </c>
      <c r="B496" t="s">
        <v>207</v>
      </c>
      <c r="C496" s="87">
        <v>-112618.91</v>
      </c>
      <c r="D496" s="87">
        <v>350914.07</v>
      </c>
      <c r="E496" s="87">
        <v>439377.15</v>
      </c>
      <c r="F496" s="87">
        <v>-201081.99</v>
      </c>
    </row>
    <row r="497" spans="1:6" ht="15" hidden="1" customHeight="1" x14ac:dyDescent="0.3">
      <c r="A497" s="202">
        <v>230105101</v>
      </c>
      <c r="B497" t="s">
        <v>192</v>
      </c>
      <c r="C497" s="87">
        <v>0</v>
      </c>
      <c r="D497" s="87">
        <v>109047.96</v>
      </c>
      <c r="E497" s="87">
        <v>310097.99</v>
      </c>
      <c r="F497" s="87">
        <v>-201050.03</v>
      </c>
    </row>
    <row r="498" spans="1:6" ht="15" hidden="1" customHeight="1" x14ac:dyDescent="0.3">
      <c r="A498" s="202">
        <v>23010510101</v>
      </c>
      <c r="B498" t="s">
        <v>441</v>
      </c>
      <c r="C498" s="87">
        <v>0</v>
      </c>
      <c r="D498" s="87">
        <v>109047.96</v>
      </c>
      <c r="E498" s="87">
        <v>310097.99</v>
      </c>
      <c r="F498" s="87">
        <v>-201050.03</v>
      </c>
    </row>
    <row r="499" spans="1:6" ht="15" hidden="1" customHeight="1" x14ac:dyDescent="0.3">
      <c r="A499" s="202">
        <v>230105102</v>
      </c>
      <c r="B499" t="s">
        <v>192</v>
      </c>
      <c r="C499" s="87">
        <v>0</v>
      </c>
      <c r="D499" s="87">
        <v>31.75</v>
      </c>
      <c r="E499" s="87">
        <v>63.71</v>
      </c>
      <c r="F499" s="87">
        <v>-31.96</v>
      </c>
    </row>
    <row r="500" spans="1:6" ht="15" hidden="1" customHeight="1" x14ac:dyDescent="0.3">
      <c r="A500" s="202">
        <v>23010510201</v>
      </c>
      <c r="B500" t="s">
        <v>835</v>
      </c>
      <c r="C500" s="87">
        <v>0</v>
      </c>
      <c r="D500" s="87">
        <v>31.75</v>
      </c>
      <c r="E500" s="87">
        <v>63.71</v>
      </c>
      <c r="F500" s="87">
        <v>-31.96</v>
      </c>
    </row>
    <row r="501" spans="1:6" ht="15" hidden="1" customHeight="1" x14ac:dyDescent="0.3">
      <c r="A501" s="202">
        <v>230106</v>
      </c>
      <c r="B501" t="s">
        <v>210</v>
      </c>
      <c r="C501" s="87">
        <v>-71358.759999999995</v>
      </c>
      <c r="D501" s="87">
        <v>102958.65</v>
      </c>
      <c r="E501" s="87">
        <v>102998.45</v>
      </c>
      <c r="F501" s="87">
        <v>-71398.559999999998</v>
      </c>
    </row>
    <row r="502" spans="1:6" ht="15" hidden="1" customHeight="1" x14ac:dyDescent="0.3">
      <c r="A502" s="202">
        <v>2301061</v>
      </c>
      <c r="B502" t="s">
        <v>207</v>
      </c>
      <c r="C502" s="87">
        <v>-71358.759999999995</v>
      </c>
      <c r="D502" s="87">
        <v>102958.65</v>
      </c>
      <c r="E502" s="87">
        <v>102998.45</v>
      </c>
      <c r="F502" s="87">
        <v>-71398.559999999998</v>
      </c>
    </row>
    <row r="503" spans="1:6" ht="15" hidden="1" customHeight="1" x14ac:dyDescent="0.3">
      <c r="A503" s="202">
        <v>230106107</v>
      </c>
      <c r="B503" t="s">
        <v>459</v>
      </c>
      <c r="C503" s="87">
        <v>0</v>
      </c>
      <c r="D503" s="87">
        <v>0</v>
      </c>
      <c r="E503" s="87">
        <v>820</v>
      </c>
      <c r="F503" s="87">
        <v>-820</v>
      </c>
    </row>
    <row r="504" spans="1:6" ht="15" hidden="1" customHeight="1" x14ac:dyDescent="0.3">
      <c r="A504" s="202">
        <v>23010610701</v>
      </c>
      <c r="B504" t="s">
        <v>461</v>
      </c>
      <c r="C504" s="87">
        <v>0</v>
      </c>
      <c r="D504" s="87">
        <v>0</v>
      </c>
      <c r="E504" s="87">
        <v>820</v>
      </c>
      <c r="F504" s="87">
        <v>-820</v>
      </c>
    </row>
    <row r="505" spans="1:6" ht="15" hidden="1" customHeight="1" x14ac:dyDescent="0.3">
      <c r="A505" s="202">
        <v>230106108</v>
      </c>
      <c r="B505" t="s">
        <v>194</v>
      </c>
      <c r="C505" s="87">
        <v>0</v>
      </c>
      <c r="D505" s="87">
        <v>14720.89</v>
      </c>
      <c r="E505" s="87">
        <v>75299.45</v>
      </c>
      <c r="F505" s="87">
        <v>-60578.559999999998</v>
      </c>
    </row>
    <row r="506" spans="1:6" ht="15" hidden="1" customHeight="1" x14ac:dyDescent="0.3">
      <c r="A506" s="202">
        <v>23010610801</v>
      </c>
      <c r="B506" t="s">
        <v>463</v>
      </c>
      <c r="C506" s="87">
        <v>0</v>
      </c>
      <c r="D506" s="87">
        <v>0</v>
      </c>
      <c r="E506" s="87">
        <v>60578.559999999998</v>
      </c>
      <c r="F506" s="87">
        <v>-60578.559999999998</v>
      </c>
    </row>
    <row r="507" spans="1:6" ht="15" hidden="1" customHeight="1" x14ac:dyDescent="0.3">
      <c r="A507" s="202">
        <v>230106111</v>
      </c>
      <c r="B507" t="s">
        <v>836</v>
      </c>
      <c r="C507" s="87">
        <v>0</v>
      </c>
      <c r="D507" s="87">
        <v>14880</v>
      </c>
      <c r="E507" s="87">
        <v>14880</v>
      </c>
      <c r="F507" s="87">
        <v>0</v>
      </c>
    </row>
    <row r="508" spans="1:6" ht="15" hidden="1" customHeight="1" x14ac:dyDescent="0.3">
      <c r="A508" s="202">
        <v>23010611101</v>
      </c>
      <c r="B508" t="s">
        <v>837</v>
      </c>
      <c r="C508" s="87">
        <v>0</v>
      </c>
      <c r="D508" s="87">
        <v>14880</v>
      </c>
      <c r="E508" s="87">
        <v>14880</v>
      </c>
      <c r="F508" s="87">
        <v>0</v>
      </c>
    </row>
    <row r="509" spans="1:6" ht="15" hidden="1" customHeight="1" x14ac:dyDescent="0.3">
      <c r="A509" s="202">
        <v>230106114</v>
      </c>
      <c r="B509" t="s">
        <v>472</v>
      </c>
      <c r="C509" s="87">
        <v>0</v>
      </c>
      <c r="D509" s="87">
        <v>500</v>
      </c>
      <c r="E509" s="87">
        <v>500</v>
      </c>
      <c r="F509" s="87">
        <v>0</v>
      </c>
    </row>
    <row r="510" spans="1:6" ht="15" hidden="1" customHeight="1" x14ac:dyDescent="0.3">
      <c r="A510" s="202">
        <v>23010611401</v>
      </c>
      <c r="B510" t="s">
        <v>474</v>
      </c>
      <c r="C510" s="87">
        <v>0</v>
      </c>
      <c r="D510" s="87">
        <v>500</v>
      </c>
      <c r="E510" s="87">
        <v>500</v>
      </c>
      <c r="F510" s="87">
        <v>0</v>
      </c>
    </row>
    <row r="511" spans="1:6" ht="15" hidden="1" customHeight="1" x14ac:dyDescent="0.3">
      <c r="A511" s="202">
        <v>230106118</v>
      </c>
      <c r="B511" t="s">
        <v>338</v>
      </c>
      <c r="C511" s="87">
        <v>0</v>
      </c>
      <c r="D511" s="87">
        <v>0</v>
      </c>
      <c r="E511" s="87">
        <v>10000</v>
      </c>
      <c r="F511" s="87">
        <v>-10000</v>
      </c>
    </row>
    <row r="512" spans="1:6" ht="15" hidden="1" customHeight="1" x14ac:dyDescent="0.3">
      <c r="A512" s="202">
        <v>23010611801</v>
      </c>
      <c r="B512" t="s">
        <v>479</v>
      </c>
      <c r="C512" s="87">
        <v>0</v>
      </c>
      <c r="D512" s="87">
        <v>0</v>
      </c>
      <c r="E512" s="87">
        <v>10000</v>
      </c>
      <c r="F512" s="87">
        <v>-10000</v>
      </c>
    </row>
    <row r="513" spans="1:6" ht="15" hidden="1" customHeight="1" x14ac:dyDescent="0.3">
      <c r="A513" s="202">
        <v>230107</v>
      </c>
      <c r="B513" t="s">
        <v>211</v>
      </c>
      <c r="C513" s="87">
        <v>-111935.05</v>
      </c>
      <c r="D513" s="87">
        <v>114484.75</v>
      </c>
      <c r="E513" s="87">
        <v>145895.06</v>
      </c>
      <c r="F513" s="87">
        <v>-143345.35999999999</v>
      </c>
    </row>
    <row r="514" spans="1:6" ht="15" hidden="1" customHeight="1" x14ac:dyDescent="0.3">
      <c r="A514" s="202">
        <v>2301071</v>
      </c>
      <c r="B514" t="s">
        <v>207</v>
      </c>
      <c r="C514" s="87">
        <v>-111935.05</v>
      </c>
      <c r="D514" s="87">
        <v>114484.75</v>
      </c>
      <c r="E514" s="87">
        <v>145895.06</v>
      </c>
      <c r="F514" s="87">
        <v>-143345.35999999999</v>
      </c>
    </row>
    <row r="515" spans="1:6" ht="15" hidden="1" customHeight="1" x14ac:dyDescent="0.3">
      <c r="A515" s="202">
        <v>230107101</v>
      </c>
      <c r="B515" t="s">
        <v>838</v>
      </c>
      <c r="C515" s="87">
        <v>0</v>
      </c>
      <c r="D515" s="87">
        <v>0</v>
      </c>
      <c r="E515" s="87">
        <v>109385.35</v>
      </c>
      <c r="F515" s="87">
        <v>-109385.35</v>
      </c>
    </row>
    <row r="516" spans="1:6" ht="15" hidden="1" customHeight="1" x14ac:dyDescent="0.3">
      <c r="A516" s="202">
        <v>23010710101</v>
      </c>
      <c r="B516" t="s">
        <v>839</v>
      </c>
      <c r="C516" s="87">
        <v>0</v>
      </c>
      <c r="D516" s="87">
        <v>0</v>
      </c>
      <c r="E516" s="87">
        <v>109385.35</v>
      </c>
      <c r="F516" s="87">
        <v>-109385.35</v>
      </c>
    </row>
    <row r="517" spans="1:6" ht="15" hidden="1" customHeight="1" x14ac:dyDescent="0.3">
      <c r="A517" s="202">
        <v>230107102</v>
      </c>
      <c r="B517" t="s">
        <v>201</v>
      </c>
      <c r="C517" s="87">
        <v>0</v>
      </c>
      <c r="D517" s="87">
        <v>2549.6999999999998</v>
      </c>
      <c r="E517" s="87">
        <v>36509.71</v>
      </c>
      <c r="F517" s="87">
        <v>-33960.01</v>
      </c>
    </row>
    <row r="518" spans="1:6" ht="15" hidden="1" customHeight="1" x14ac:dyDescent="0.3">
      <c r="A518" s="202">
        <v>23010710201</v>
      </c>
      <c r="B518" t="s">
        <v>655</v>
      </c>
      <c r="C518" s="87">
        <v>0</v>
      </c>
      <c r="D518" s="87">
        <v>0</v>
      </c>
      <c r="E518" s="87">
        <v>33960.01</v>
      </c>
      <c r="F518" s="87">
        <v>-33960.01</v>
      </c>
    </row>
    <row r="519" spans="1:6" ht="15" hidden="1" customHeight="1" x14ac:dyDescent="0.3">
      <c r="A519" s="202">
        <v>2302</v>
      </c>
      <c r="B519" t="s">
        <v>220</v>
      </c>
      <c r="C519" s="87">
        <v>-74080.59</v>
      </c>
      <c r="D519" s="87">
        <v>16420.59</v>
      </c>
      <c r="E519" s="87">
        <v>16420.59</v>
      </c>
      <c r="F519" s="87">
        <v>-74080.59</v>
      </c>
    </row>
    <row r="520" spans="1:6" ht="15" hidden="1" customHeight="1" x14ac:dyDescent="0.3">
      <c r="A520" s="202">
        <v>230201</v>
      </c>
      <c r="B520" t="s">
        <v>198</v>
      </c>
      <c r="C520" s="87">
        <v>-500</v>
      </c>
      <c r="D520" s="87">
        <v>0</v>
      </c>
      <c r="E520" s="87">
        <v>0</v>
      </c>
      <c r="F520" s="87">
        <v>-500</v>
      </c>
    </row>
    <row r="521" spans="1:6" ht="15" hidden="1" customHeight="1" x14ac:dyDescent="0.3">
      <c r="A521" s="202">
        <v>2302011</v>
      </c>
      <c r="B521" t="s">
        <v>207</v>
      </c>
      <c r="C521" s="87">
        <v>-500</v>
      </c>
      <c r="D521" s="87">
        <v>0</v>
      </c>
      <c r="E521" s="87">
        <v>0</v>
      </c>
      <c r="F521" s="87">
        <v>-500</v>
      </c>
    </row>
    <row r="522" spans="1:6" ht="15" hidden="1" customHeight="1" x14ac:dyDescent="0.3">
      <c r="A522" s="202">
        <v>230203</v>
      </c>
      <c r="B522" t="s">
        <v>339</v>
      </c>
      <c r="C522" s="87">
        <v>-10025.81</v>
      </c>
      <c r="D522" s="87">
        <v>0</v>
      </c>
      <c r="E522" s="87">
        <v>0</v>
      </c>
      <c r="F522" s="87">
        <v>-10025.81</v>
      </c>
    </row>
    <row r="523" spans="1:6" ht="15" hidden="1" customHeight="1" x14ac:dyDescent="0.3">
      <c r="A523" s="202">
        <v>2302031</v>
      </c>
      <c r="B523" t="s">
        <v>207</v>
      </c>
      <c r="C523" s="87">
        <v>-10025.81</v>
      </c>
      <c r="D523" s="87">
        <v>0</v>
      </c>
      <c r="E523" s="87">
        <v>0</v>
      </c>
      <c r="F523" s="87">
        <v>-10025.81</v>
      </c>
    </row>
    <row r="524" spans="1:6" ht="15" hidden="1" customHeight="1" x14ac:dyDescent="0.3">
      <c r="A524" s="202">
        <v>230204</v>
      </c>
      <c r="B524" t="s">
        <v>219</v>
      </c>
      <c r="C524" s="87">
        <v>-1754.01</v>
      </c>
      <c r="D524" s="87">
        <v>0</v>
      </c>
      <c r="E524" s="87">
        <v>0</v>
      </c>
      <c r="F524" s="87">
        <v>-1754.01</v>
      </c>
    </row>
    <row r="525" spans="1:6" ht="15" hidden="1" customHeight="1" x14ac:dyDescent="0.3">
      <c r="A525" s="202">
        <v>2302041</v>
      </c>
      <c r="B525" t="s">
        <v>207</v>
      </c>
      <c r="C525" s="87">
        <v>-1754.01</v>
      </c>
      <c r="D525" s="87">
        <v>0</v>
      </c>
      <c r="E525" s="87">
        <v>0</v>
      </c>
      <c r="F525" s="87">
        <v>-1754.01</v>
      </c>
    </row>
    <row r="526" spans="1:6" ht="15" hidden="1" customHeight="1" x14ac:dyDescent="0.3">
      <c r="A526" s="202">
        <v>230205</v>
      </c>
      <c r="B526" t="s">
        <v>209</v>
      </c>
      <c r="C526" s="87">
        <v>-931.79</v>
      </c>
      <c r="D526" s="87">
        <v>0</v>
      </c>
      <c r="E526" s="87">
        <v>0</v>
      </c>
      <c r="F526" s="87">
        <v>-931.79</v>
      </c>
    </row>
    <row r="527" spans="1:6" ht="15" hidden="1" customHeight="1" x14ac:dyDescent="0.3">
      <c r="A527" s="202">
        <v>2302051</v>
      </c>
      <c r="B527" t="s">
        <v>207</v>
      </c>
      <c r="C527" s="87">
        <v>-931.79</v>
      </c>
      <c r="D527" s="87">
        <v>0</v>
      </c>
      <c r="E527" s="87">
        <v>0</v>
      </c>
      <c r="F527" s="87">
        <v>-931.79</v>
      </c>
    </row>
    <row r="528" spans="1:6" ht="15" hidden="1" customHeight="1" x14ac:dyDescent="0.3">
      <c r="A528" s="202">
        <v>230206</v>
      </c>
      <c r="B528" t="s">
        <v>210</v>
      </c>
      <c r="C528" s="87">
        <v>-359.89</v>
      </c>
      <c r="D528" s="87">
        <v>13870.89</v>
      </c>
      <c r="E528" s="87">
        <v>13870.89</v>
      </c>
      <c r="F528" s="87">
        <v>-359.89</v>
      </c>
    </row>
    <row r="529" spans="1:6" ht="15" hidden="1" customHeight="1" x14ac:dyDescent="0.3">
      <c r="A529" s="202">
        <v>2302061</v>
      </c>
      <c r="B529" t="s">
        <v>207</v>
      </c>
      <c r="C529" s="87">
        <v>-359.89</v>
      </c>
      <c r="D529" s="87">
        <v>13870.89</v>
      </c>
      <c r="E529" s="87">
        <v>13870.89</v>
      </c>
      <c r="F529" s="87">
        <v>-359.89</v>
      </c>
    </row>
    <row r="530" spans="1:6" ht="15" hidden="1" customHeight="1" x14ac:dyDescent="0.3">
      <c r="A530" s="202">
        <v>230206108</v>
      </c>
      <c r="B530" t="s">
        <v>194</v>
      </c>
      <c r="C530" s="87">
        <v>0</v>
      </c>
      <c r="D530" s="87">
        <v>13870.89</v>
      </c>
      <c r="E530" s="87">
        <v>13870.89</v>
      </c>
      <c r="F530" s="87">
        <v>0</v>
      </c>
    </row>
    <row r="531" spans="1:6" ht="15" hidden="1" customHeight="1" x14ac:dyDescent="0.3">
      <c r="A531" s="202">
        <v>230206114</v>
      </c>
      <c r="B531" t="s">
        <v>472</v>
      </c>
      <c r="C531" s="87">
        <v>-359.89</v>
      </c>
      <c r="D531" s="87">
        <v>0</v>
      </c>
      <c r="E531" s="87">
        <v>0</v>
      </c>
      <c r="F531" s="87">
        <v>-359.89</v>
      </c>
    </row>
    <row r="532" spans="1:6" ht="15" hidden="1" customHeight="1" x14ac:dyDescent="0.3">
      <c r="A532" s="202">
        <v>230207</v>
      </c>
      <c r="B532" t="s">
        <v>211</v>
      </c>
      <c r="C532" s="87">
        <v>-60509.09</v>
      </c>
      <c r="D532" s="87">
        <v>2549.6999999999998</v>
      </c>
      <c r="E532" s="87">
        <v>2549.6999999999998</v>
      </c>
      <c r="F532" s="87">
        <v>-60509.09</v>
      </c>
    </row>
    <row r="533" spans="1:6" ht="15" hidden="1" customHeight="1" x14ac:dyDescent="0.3">
      <c r="A533" s="202">
        <v>2302071</v>
      </c>
      <c r="B533" t="s">
        <v>207</v>
      </c>
      <c r="C533" s="87">
        <v>-60509.09</v>
      </c>
      <c r="D533" s="87">
        <v>2549.6999999999998</v>
      </c>
      <c r="E533" s="87">
        <v>2549.6999999999998</v>
      </c>
      <c r="F533" s="87">
        <v>-60509.09</v>
      </c>
    </row>
    <row r="534" spans="1:6" ht="15" hidden="1" customHeight="1" x14ac:dyDescent="0.3">
      <c r="A534" s="202">
        <v>24</v>
      </c>
      <c r="B534" t="s">
        <v>51</v>
      </c>
      <c r="C534" s="87">
        <v>-1181173.3400000001</v>
      </c>
      <c r="D534" s="87">
        <v>4849124.4800000004</v>
      </c>
      <c r="E534" s="87">
        <v>10560960.76</v>
      </c>
      <c r="F534" s="87">
        <v>-6893009.6200000001</v>
      </c>
    </row>
    <row r="535" spans="1:6" ht="15" hidden="1" customHeight="1" x14ac:dyDescent="0.3">
      <c r="A535" s="202">
        <v>2401</v>
      </c>
      <c r="B535" t="s">
        <v>291</v>
      </c>
      <c r="C535" s="87">
        <v>-1179645.53</v>
      </c>
      <c r="D535" s="87">
        <v>4846386.8099999996</v>
      </c>
      <c r="E535" s="87">
        <v>10558839.33</v>
      </c>
      <c r="F535" s="87">
        <v>-6892098.0499999998</v>
      </c>
    </row>
    <row r="536" spans="1:6" ht="15" hidden="1" customHeight="1" x14ac:dyDescent="0.3">
      <c r="A536" s="202">
        <v>240101</v>
      </c>
      <c r="B536" t="s">
        <v>499</v>
      </c>
      <c r="C536" s="87">
        <v>-1179645.53</v>
      </c>
      <c r="D536" s="87">
        <v>4846386.8099999996</v>
      </c>
      <c r="E536" s="87">
        <v>10558839.33</v>
      </c>
      <c r="F536" s="87">
        <v>-6892098.0499999998</v>
      </c>
    </row>
    <row r="537" spans="1:6" ht="15" hidden="1" customHeight="1" x14ac:dyDescent="0.3">
      <c r="A537" s="202">
        <v>2401011</v>
      </c>
      <c r="B537" t="s">
        <v>207</v>
      </c>
      <c r="C537" s="87">
        <v>-1179645.53</v>
      </c>
      <c r="D537" s="87">
        <v>4846386.8099999996</v>
      </c>
      <c r="E537" s="87">
        <v>10558839.33</v>
      </c>
      <c r="F537" s="87">
        <v>-6892098.0499999998</v>
      </c>
    </row>
    <row r="538" spans="1:6" ht="15" hidden="1" customHeight="1" x14ac:dyDescent="0.3">
      <c r="A538" s="202">
        <v>240101105</v>
      </c>
      <c r="B538" t="s">
        <v>498</v>
      </c>
      <c r="C538" s="87">
        <v>-11836.32</v>
      </c>
      <c r="D538" s="87">
        <v>14316.88</v>
      </c>
      <c r="E538" s="87">
        <v>9605.3700000000008</v>
      </c>
      <c r="F538" s="87">
        <v>-7124.81</v>
      </c>
    </row>
    <row r="539" spans="1:6" ht="15" hidden="1" customHeight="1" x14ac:dyDescent="0.3">
      <c r="A539" s="202">
        <v>240101107</v>
      </c>
      <c r="B539" t="s">
        <v>501</v>
      </c>
      <c r="C539" s="87">
        <v>-409647.44</v>
      </c>
      <c r="D539" s="87">
        <v>1144052.23</v>
      </c>
      <c r="E539" s="87">
        <v>1878067.33</v>
      </c>
      <c r="F539" s="87">
        <v>-1143662.54</v>
      </c>
    </row>
    <row r="540" spans="1:6" ht="15" hidden="1" customHeight="1" x14ac:dyDescent="0.3">
      <c r="A540" s="202">
        <v>240101112</v>
      </c>
      <c r="B540" t="s">
        <v>579</v>
      </c>
      <c r="C540" s="87">
        <v>-7162.59</v>
      </c>
      <c r="D540" s="87">
        <v>9435.0300000000007</v>
      </c>
      <c r="E540" s="87">
        <v>11221.03</v>
      </c>
      <c r="F540" s="87">
        <v>-8948.59</v>
      </c>
    </row>
    <row r="541" spans="1:6" ht="15" hidden="1" customHeight="1" x14ac:dyDescent="0.3">
      <c r="A541" s="202">
        <v>240101119</v>
      </c>
      <c r="B541" t="s">
        <v>789</v>
      </c>
      <c r="C541" s="87">
        <v>0</v>
      </c>
      <c r="D541" s="87">
        <v>12022.5</v>
      </c>
      <c r="E541" s="87">
        <v>12022.5</v>
      </c>
      <c r="F541" s="87">
        <v>0</v>
      </c>
    </row>
    <row r="542" spans="1:6" ht="15" hidden="1" customHeight="1" x14ac:dyDescent="0.3">
      <c r="A542" s="202">
        <v>240101149</v>
      </c>
      <c r="B542" t="s">
        <v>580</v>
      </c>
      <c r="C542" s="87">
        <v>-1112.49</v>
      </c>
      <c r="D542" s="87">
        <v>32343.759999999998</v>
      </c>
      <c r="E542" s="87">
        <v>56250</v>
      </c>
      <c r="F542" s="87">
        <v>-25018.73</v>
      </c>
    </row>
    <row r="543" spans="1:6" ht="15" hidden="1" customHeight="1" x14ac:dyDescent="0.3">
      <c r="A543" s="202">
        <v>240101151</v>
      </c>
      <c r="B543" t="s">
        <v>581</v>
      </c>
      <c r="C543" s="87">
        <v>-476505.89</v>
      </c>
      <c r="D543" s="87">
        <v>3430030.11</v>
      </c>
      <c r="E543" s="87">
        <v>8375711.2699999996</v>
      </c>
      <c r="F543" s="87">
        <v>-5422187.0499999998</v>
      </c>
    </row>
    <row r="544" spans="1:6" ht="15" hidden="1" customHeight="1" x14ac:dyDescent="0.3">
      <c r="A544" s="202">
        <v>240101153</v>
      </c>
      <c r="B544" t="s">
        <v>582</v>
      </c>
      <c r="C544" s="87">
        <v>-57855.25</v>
      </c>
      <c r="D544" s="87">
        <v>166288.07999999999</v>
      </c>
      <c r="E544" s="87">
        <v>108432.82</v>
      </c>
      <c r="F544" s="87">
        <v>0.01</v>
      </c>
    </row>
    <row r="545" spans="1:6" ht="15" hidden="1" customHeight="1" x14ac:dyDescent="0.3">
      <c r="A545" s="202">
        <v>240101159</v>
      </c>
      <c r="B545" t="s">
        <v>583</v>
      </c>
      <c r="C545" s="87">
        <v>-10378.75</v>
      </c>
      <c r="D545" s="87">
        <v>10378.75</v>
      </c>
      <c r="E545" s="87">
        <v>0</v>
      </c>
      <c r="F545" s="87">
        <v>0</v>
      </c>
    </row>
    <row r="546" spans="1:6" ht="15" hidden="1" customHeight="1" x14ac:dyDescent="0.3">
      <c r="A546" s="202">
        <v>240101161</v>
      </c>
      <c r="B546" t="s">
        <v>294</v>
      </c>
      <c r="C546" s="87">
        <v>-6490.82</v>
      </c>
      <c r="D546" s="87">
        <v>6874.55</v>
      </c>
      <c r="E546" s="87">
        <v>383.73</v>
      </c>
      <c r="F546" s="87">
        <v>0</v>
      </c>
    </row>
    <row r="547" spans="1:6" ht="15" hidden="1" customHeight="1" x14ac:dyDescent="0.3">
      <c r="A547" s="202">
        <v>240101162</v>
      </c>
      <c r="B547" t="s">
        <v>503</v>
      </c>
      <c r="C547" s="87">
        <v>0</v>
      </c>
      <c r="D547" s="87">
        <v>0</v>
      </c>
      <c r="E547" s="87">
        <v>29094.23</v>
      </c>
      <c r="F547" s="87">
        <v>-29094.23</v>
      </c>
    </row>
    <row r="548" spans="1:6" ht="15" hidden="1" customHeight="1" x14ac:dyDescent="0.3">
      <c r="A548" s="202">
        <v>240101163</v>
      </c>
      <c r="B548" t="s">
        <v>790</v>
      </c>
      <c r="C548" s="87">
        <v>0</v>
      </c>
      <c r="D548" s="87">
        <v>3409.01</v>
      </c>
      <c r="E548" s="87">
        <v>8629.58</v>
      </c>
      <c r="F548" s="87">
        <v>-5220.57</v>
      </c>
    </row>
    <row r="549" spans="1:6" ht="15" hidden="1" customHeight="1" x14ac:dyDescent="0.3">
      <c r="A549" s="202">
        <v>240101164</v>
      </c>
      <c r="B549" t="s">
        <v>335</v>
      </c>
      <c r="C549" s="87">
        <v>-195.13</v>
      </c>
      <c r="D549" s="87">
        <v>0</v>
      </c>
      <c r="E549" s="87">
        <v>0</v>
      </c>
      <c r="F549" s="87">
        <v>-195.13</v>
      </c>
    </row>
    <row r="550" spans="1:6" ht="15" hidden="1" customHeight="1" x14ac:dyDescent="0.3">
      <c r="A550" s="202">
        <v>240101165</v>
      </c>
      <c r="B550" t="s">
        <v>292</v>
      </c>
      <c r="C550" s="87">
        <v>-11911.05</v>
      </c>
      <c r="D550" s="87">
        <v>17235.91</v>
      </c>
      <c r="E550" s="87">
        <v>32604.51</v>
      </c>
      <c r="F550" s="87">
        <v>-27279.65</v>
      </c>
    </row>
    <row r="551" spans="1:6" ht="15" hidden="1" customHeight="1" x14ac:dyDescent="0.3">
      <c r="A551" s="202">
        <v>240101167</v>
      </c>
      <c r="B551" t="s">
        <v>584</v>
      </c>
      <c r="C551" s="87">
        <v>-186549.8</v>
      </c>
      <c r="D551" s="87">
        <v>0</v>
      </c>
      <c r="E551" s="87">
        <v>36816.959999999999</v>
      </c>
      <c r="F551" s="87">
        <v>-223366.76</v>
      </c>
    </row>
    <row r="552" spans="1:6" ht="15" hidden="1" customHeight="1" x14ac:dyDescent="0.3">
      <c r="A552" s="202">
        <v>2403</v>
      </c>
      <c r="B552" t="s">
        <v>293</v>
      </c>
      <c r="C552" s="87">
        <v>-1527.81</v>
      </c>
      <c r="D552" s="87">
        <v>2737.67</v>
      </c>
      <c r="E552" s="87">
        <v>2121.4299999999998</v>
      </c>
      <c r="F552" s="87">
        <v>-911.57</v>
      </c>
    </row>
    <row r="553" spans="1:6" ht="15" hidden="1" customHeight="1" x14ac:dyDescent="0.3">
      <c r="A553" s="202">
        <v>240301</v>
      </c>
      <c r="B553" t="s">
        <v>494</v>
      </c>
      <c r="C553" s="87">
        <v>-1527.81</v>
      </c>
      <c r="D553" s="87">
        <v>2737.67</v>
      </c>
      <c r="E553" s="87">
        <v>2121.4299999999998</v>
      </c>
      <c r="F553" s="87">
        <v>-911.57</v>
      </c>
    </row>
    <row r="554" spans="1:6" ht="15" hidden="1" customHeight="1" x14ac:dyDescent="0.3">
      <c r="A554" s="202">
        <v>2403011</v>
      </c>
      <c r="B554" t="s">
        <v>207</v>
      </c>
      <c r="C554" s="87">
        <v>-1527.81</v>
      </c>
      <c r="D554" s="87">
        <v>2737.67</v>
      </c>
      <c r="E554" s="87">
        <v>2121.4299999999998</v>
      </c>
      <c r="F554" s="87">
        <v>-911.57</v>
      </c>
    </row>
    <row r="555" spans="1:6" ht="15" hidden="1" customHeight="1" x14ac:dyDescent="0.3">
      <c r="A555" s="202">
        <v>240301101</v>
      </c>
      <c r="B555" t="s">
        <v>791</v>
      </c>
      <c r="C555" s="87">
        <v>0</v>
      </c>
      <c r="D555" s="87">
        <v>1317.23</v>
      </c>
      <c r="E555" s="87">
        <v>1317.23</v>
      </c>
      <c r="F555" s="87">
        <v>0</v>
      </c>
    </row>
    <row r="556" spans="1:6" ht="15" hidden="1" customHeight="1" x14ac:dyDescent="0.3">
      <c r="A556" s="202">
        <v>240301103</v>
      </c>
      <c r="B556" t="s">
        <v>585</v>
      </c>
      <c r="C556" s="87">
        <v>-10.8</v>
      </c>
      <c r="D556" s="87">
        <v>16.940000000000001</v>
      </c>
      <c r="E556" s="87">
        <v>6.14</v>
      </c>
      <c r="F556" s="87">
        <v>0</v>
      </c>
    </row>
    <row r="557" spans="1:6" ht="15" hidden="1" customHeight="1" x14ac:dyDescent="0.3">
      <c r="A557" s="202">
        <v>240301105</v>
      </c>
      <c r="B557" t="s">
        <v>498</v>
      </c>
      <c r="C557" s="87">
        <v>0</v>
      </c>
      <c r="D557" s="87">
        <v>0</v>
      </c>
      <c r="E557" s="87">
        <v>139.43</v>
      </c>
      <c r="F557" s="87">
        <v>-139.43</v>
      </c>
    </row>
    <row r="558" spans="1:6" ht="15" hidden="1" customHeight="1" x14ac:dyDescent="0.3">
      <c r="A558" s="202">
        <v>240301136</v>
      </c>
      <c r="B558" t="s">
        <v>353</v>
      </c>
      <c r="C558" s="87">
        <v>-1517.01</v>
      </c>
      <c r="D558" s="87">
        <v>1403.5</v>
      </c>
      <c r="E558" s="87">
        <v>658.63</v>
      </c>
      <c r="F558" s="87">
        <v>-772.14</v>
      </c>
    </row>
    <row r="559" spans="1:6" ht="15" hidden="1" customHeight="1" x14ac:dyDescent="0.3">
      <c r="A559" s="202">
        <v>25</v>
      </c>
      <c r="B559" t="s">
        <v>52</v>
      </c>
      <c r="C559" s="87">
        <v>-149988.87</v>
      </c>
      <c r="D559" s="87">
        <v>24680.2</v>
      </c>
      <c r="E559" s="87">
        <v>10277.799999999999</v>
      </c>
      <c r="F559" s="87">
        <v>-135586.47</v>
      </c>
    </row>
    <row r="560" spans="1:6" ht="15" hidden="1" customHeight="1" x14ac:dyDescent="0.3">
      <c r="A560" s="202">
        <v>2508</v>
      </c>
      <c r="B560" t="s">
        <v>54</v>
      </c>
      <c r="C560" s="87">
        <v>-149988.87</v>
      </c>
      <c r="D560" s="87">
        <v>24680.2</v>
      </c>
      <c r="E560" s="87">
        <v>10277.799999999999</v>
      </c>
      <c r="F560" s="87">
        <v>-135586.47</v>
      </c>
    </row>
    <row r="561" spans="1:6" ht="15" hidden="1" customHeight="1" x14ac:dyDescent="0.3">
      <c r="A561" s="202">
        <v>250803</v>
      </c>
      <c r="B561" t="s">
        <v>586</v>
      </c>
      <c r="C561" s="87">
        <v>-149988.87</v>
      </c>
      <c r="D561" s="87">
        <v>24680.2</v>
      </c>
      <c r="E561" s="87">
        <v>10277.799999999999</v>
      </c>
      <c r="F561" s="87">
        <v>-135586.47</v>
      </c>
    </row>
    <row r="562" spans="1:6" ht="15" hidden="1" customHeight="1" x14ac:dyDescent="0.3">
      <c r="A562" s="202">
        <v>2508031</v>
      </c>
      <c r="B562" t="s">
        <v>207</v>
      </c>
      <c r="C562" s="87">
        <v>-149988.87</v>
      </c>
      <c r="D562" s="87">
        <v>24680.2</v>
      </c>
      <c r="E562" s="87">
        <v>10277.799999999999</v>
      </c>
      <c r="F562" s="87">
        <v>-135586.47</v>
      </c>
    </row>
    <row r="563" spans="1:6" ht="15" hidden="1" customHeight="1" x14ac:dyDescent="0.3">
      <c r="A563" s="202">
        <v>26</v>
      </c>
      <c r="B563" t="s">
        <v>55</v>
      </c>
      <c r="C563" s="87">
        <v>-372775.13</v>
      </c>
      <c r="D563" s="87">
        <v>733191.22</v>
      </c>
      <c r="E563" s="87">
        <v>1390159.47</v>
      </c>
      <c r="F563" s="87">
        <v>-1029743.38</v>
      </c>
    </row>
    <row r="564" spans="1:6" ht="15" hidden="1" customHeight="1" x14ac:dyDescent="0.3">
      <c r="A564" s="202">
        <v>2601</v>
      </c>
      <c r="B564" t="s">
        <v>56</v>
      </c>
      <c r="C564" s="87">
        <v>-120273.38</v>
      </c>
      <c r="D564" s="87">
        <v>222292.28</v>
      </c>
      <c r="E564" s="87">
        <v>1028146.37</v>
      </c>
      <c r="F564" s="87">
        <v>-926127.47</v>
      </c>
    </row>
    <row r="565" spans="1:6" ht="15" hidden="1" customHeight="1" x14ac:dyDescent="0.3">
      <c r="A565" s="202">
        <v>260101</v>
      </c>
      <c r="B565" t="s">
        <v>587</v>
      </c>
      <c r="C565" s="87">
        <v>-120273.38</v>
      </c>
      <c r="D565" s="87">
        <v>222292.28</v>
      </c>
      <c r="E565" s="87">
        <v>1028146.37</v>
      </c>
      <c r="F565" s="87">
        <v>-926127.47</v>
      </c>
    </row>
    <row r="566" spans="1:6" ht="15" hidden="1" customHeight="1" x14ac:dyDescent="0.3">
      <c r="A566" s="202">
        <v>2601011</v>
      </c>
      <c r="B566" t="s">
        <v>207</v>
      </c>
      <c r="C566" s="87">
        <v>-120273.38</v>
      </c>
      <c r="D566" s="87">
        <v>222292.28</v>
      </c>
      <c r="E566" s="87">
        <v>1028146.37</v>
      </c>
      <c r="F566" s="87">
        <v>-926127.47</v>
      </c>
    </row>
    <row r="567" spans="1:6" ht="15" hidden="1" customHeight="1" x14ac:dyDescent="0.3">
      <c r="A567" s="202">
        <v>260101101</v>
      </c>
      <c r="B567" t="s">
        <v>588</v>
      </c>
      <c r="C567" s="87">
        <v>0</v>
      </c>
      <c r="D567" s="87">
        <v>78246.210000000006</v>
      </c>
      <c r="E567" s="87">
        <v>797702.72</v>
      </c>
      <c r="F567" s="87">
        <v>-719456.51</v>
      </c>
    </row>
    <row r="568" spans="1:6" ht="15" hidden="1" customHeight="1" x14ac:dyDescent="0.3">
      <c r="A568" s="202">
        <v>2602</v>
      </c>
      <c r="B568" t="s">
        <v>57</v>
      </c>
      <c r="C568" s="87">
        <v>-252501.75</v>
      </c>
      <c r="D568" s="87">
        <v>510898.94</v>
      </c>
      <c r="E568" s="87">
        <v>362013.1</v>
      </c>
      <c r="F568" s="87">
        <v>-103615.91</v>
      </c>
    </row>
    <row r="569" spans="1:6" ht="15" hidden="1" customHeight="1" x14ac:dyDescent="0.3">
      <c r="A569" s="202">
        <v>260201</v>
      </c>
      <c r="B569" t="s">
        <v>589</v>
      </c>
      <c r="C569" s="87">
        <v>-250607.87</v>
      </c>
      <c r="D569" s="87">
        <v>510898.94</v>
      </c>
      <c r="E569" s="87">
        <v>362013.1</v>
      </c>
      <c r="F569" s="87">
        <v>-101722.03</v>
      </c>
    </row>
    <row r="570" spans="1:6" ht="15" hidden="1" customHeight="1" x14ac:dyDescent="0.3">
      <c r="A570" s="202">
        <v>2602011</v>
      </c>
      <c r="B570" t="s">
        <v>207</v>
      </c>
      <c r="C570" s="87">
        <v>-250607.87</v>
      </c>
      <c r="D570" s="87">
        <v>510898.94</v>
      </c>
      <c r="E570" s="87">
        <v>362013.1</v>
      </c>
      <c r="F570" s="87">
        <v>-101722.03</v>
      </c>
    </row>
    <row r="571" spans="1:6" ht="15" hidden="1" customHeight="1" x14ac:dyDescent="0.3">
      <c r="A571" s="202">
        <v>260201101</v>
      </c>
      <c r="B571" t="s">
        <v>590</v>
      </c>
      <c r="C571" s="87">
        <v>0</v>
      </c>
      <c r="D571" s="87">
        <v>155408.26999999999</v>
      </c>
      <c r="E571" s="87">
        <v>149009.65</v>
      </c>
      <c r="F571" s="87">
        <v>6398.62</v>
      </c>
    </row>
    <row r="572" spans="1:6" ht="15" hidden="1" customHeight="1" x14ac:dyDescent="0.3">
      <c r="A572" s="202">
        <v>260202</v>
      </c>
      <c r="B572" t="s">
        <v>591</v>
      </c>
      <c r="C572" s="87">
        <v>-1893.88</v>
      </c>
      <c r="D572" s="87">
        <v>0</v>
      </c>
      <c r="E572" s="87">
        <v>0</v>
      </c>
      <c r="F572" s="87">
        <v>-1893.88</v>
      </c>
    </row>
    <row r="573" spans="1:6" ht="15" hidden="1" customHeight="1" x14ac:dyDescent="0.3">
      <c r="A573" s="202">
        <v>2602021</v>
      </c>
      <c r="B573" t="s">
        <v>207</v>
      </c>
      <c r="C573" s="87">
        <v>-1893.88</v>
      </c>
      <c r="D573" s="87">
        <v>0</v>
      </c>
      <c r="E573" s="87">
        <v>0</v>
      </c>
      <c r="F573" s="87">
        <v>-1893.88</v>
      </c>
    </row>
    <row r="574" spans="1:6" ht="15" hidden="1" customHeight="1" x14ac:dyDescent="0.3">
      <c r="A574" s="202">
        <v>27</v>
      </c>
      <c r="B574" t="s">
        <v>19</v>
      </c>
      <c r="C574" s="87">
        <v>-7302646.9800000004</v>
      </c>
      <c r="D574" s="87">
        <v>11927235.279999999</v>
      </c>
      <c r="E574" s="87">
        <v>17577641.620000001</v>
      </c>
      <c r="F574" s="87">
        <v>-12953053.32</v>
      </c>
    </row>
    <row r="575" spans="1:6" ht="15" hidden="1" customHeight="1" x14ac:dyDescent="0.3">
      <c r="A575" s="202">
        <v>2701</v>
      </c>
      <c r="B575" t="s">
        <v>20</v>
      </c>
      <c r="C575" s="87">
        <v>-1963838.8</v>
      </c>
      <c r="D575" s="87">
        <v>4356160.58</v>
      </c>
      <c r="E575" s="87">
        <v>3587960.68</v>
      </c>
      <c r="F575" s="87">
        <v>-1195638.8999999999</v>
      </c>
    </row>
    <row r="576" spans="1:6" ht="15" hidden="1" customHeight="1" x14ac:dyDescent="0.3">
      <c r="A576" s="202">
        <v>270101</v>
      </c>
      <c r="B576" t="s">
        <v>592</v>
      </c>
      <c r="C576" s="87">
        <v>-166558.74</v>
      </c>
      <c r="D576" s="87">
        <v>726176.9</v>
      </c>
      <c r="E576" s="87">
        <v>611967.26</v>
      </c>
      <c r="F576" s="87">
        <v>-52349.1</v>
      </c>
    </row>
    <row r="577" spans="1:6" ht="15" hidden="1" customHeight="1" x14ac:dyDescent="0.3">
      <c r="A577" s="202">
        <v>2701011</v>
      </c>
      <c r="B577" t="s">
        <v>207</v>
      </c>
      <c r="C577" s="87">
        <v>-166558.74</v>
      </c>
      <c r="D577" s="87">
        <v>726176.9</v>
      </c>
      <c r="E577" s="87">
        <v>611967.26</v>
      </c>
      <c r="F577" s="87">
        <v>-52349.1</v>
      </c>
    </row>
    <row r="578" spans="1:6" ht="15" hidden="1" customHeight="1" x14ac:dyDescent="0.3">
      <c r="A578" s="202">
        <v>270101101</v>
      </c>
      <c r="B578" t="s">
        <v>73</v>
      </c>
      <c r="C578" s="87">
        <v>-145832.4</v>
      </c>
      <c r="D578" s="87">
        <v>598659.9</v>
      </c>
      <c r="E578" s="87">
        <v>483716.88</v>
      </c>
      <c r="F578" s="87">
        <v>-30889.38</v>
      </c>
    </row>
    <row r="579" spans="1:6" ht="15" hidden="1" customHeight="1" x14ac:dyDescent="0.3">
      <c r="A579" s="202">
        <v>27010110101</v>
      </c>
      <c r="B579" t="s">
        <v>593</v>
      </c>
      <c r="C579" s="87">
        <v>-21327.3</v>
      </c>
      <c r="D579" s="87">
        <v>127826.51</v>
      </c>
      <c r="E579" s="87">
        <v>125679.34</v>
      </c>
      <c r="F579" s="87">
        <v>-19180.13</v>
      </c>
    </row>
    <row r="580" spans="1:6" ht="15" hidden="1" customHeight="1" x14ac:dyDescent="0.3">
      <c r="A580" s="202">
        <v>27010110102</v>
      </c>
      <c r="B580" t="s">
        <v>594</v>
      </c>
      <c r="C580" s="87">
        <v>-6223.92</v>
      </c>
      <c r="D580" s="87">
        <v>216307.07</v>
      </c>
      <c r="E580" s="87">
        <v>216145.63</v>
      </c>
      <c r="F580" s="87">
        <v>-6062.48</v>
      </c>
    </row>
    <row r="581" spans="1:6" ht="15" hidden="1" customHeight="1" x14ac:dyDescent="0.3">
      <c r="A581" s="202">
        <v>27010110103</v>
      </c>
      <c r="B581" t="s">
        <v>595</v>
      </c>
      <c r="C581" s="87">
        <v>-9455.5400000000009</v>
      </c>
      <c r="D581" s="87">
        <v>48120.76</v>
      </c>
      <c r="E581" s="87">
        <v>39789.730000000003</v>
      </c>
      <c r="F581" s="87">
        <v>-1124.51</v>
      </c>
    </row>
    <row r="582" spans="1:6" ht="15" hidden="1" customHeight="1" x14ac:dyDescent="0.3">
      <c r="A582" s="202">
        <v>27010110104</v>
      </c>
      <c r="B582" t="s">
        <v>596</v>
      </c>
      <c r="C582" s="87">
        <v>-108825.64</v>
      </c>
      <c r="D582" s="87">
        <v>206405.56</v>
      </c>
      <c r="E582" s="87">
        <v>102102.18</v>
      </c>
      <c r="F582" s="87">
        <v>-4522.26</v>
      </c>
    </row>
    <row r="583" spans="1:6" ht="15" hidden="1" customHeight="1" x14ac:dyDescent="0.3">
      <c r="A583" s="202">
        <v>2701011010402</v>
      </c>
      <c r="B583" t="s">
        <v>501</v>
      </c>
      <c r="C583" s="87">
        <v>-63918.69</v>
      </c>
      <c r="D583" s="87">
        <v>72275.63</v>
      </c>
      <c r="E583" s="87">
        <v>12535.47</v>
      </c>
      <c r="F583" s="87">
        <v>-4178.53</v>
      </c>
    </row>
    <row r="584" spans="1:6" ht="15" hidden="1" customHeight="1" x14ac:dyDescent="0.3">
      <c r="A584" s="202">
        <v>2701011010407</v>
      </c>
      <c r="B584" t="s">
        <v>502</v>
      </c>
      <c r="C584" s="87">
        <v>0</v>
      </c>
      <c r="D584" s="87">
        <v>1406.26</v>
      </c>
      <c r="E584" s="87">
        <v>1406.26</v>
      </c>
      <c r="F584" s="87">
        <v>0</v>
      </c>
    </row>
    <row r="585" spans="1:6" ht="15" hidden="1" customHeight="1" x14ac:dyDescent="0.3">
      <c r="A585" s="202">
        <v>2701011010410</v>
      </c>
      <c r="B585" t="s">
        <v>360</v>
      </c>
      <c r="C585" s="87">
        <v>-701.92</v>
      </c>
      <c r="D585" s="87">
        <v>701.92</v>
      </c>
      <c r="E585" s="87">
        <v>0</v>
      </c>
      <c r="F585" s="87">
        <v>0</v>
      </c>
    </row>
    <row r="586" spans="1:6" ht="15" hidden="1" customHeight="1" x14ac:dyDescent="0.3">
      <c r="A586" s="202">
        <v>2701011010412</v>
      </c>
      <c r="B586" t="s">
        <v>583</v>
      </c>
      <c r="C586" s="87">
        <v>-1346.25</v>
      </c>
      <c r="D586" s="87">
        <v>1346.25</v>
      </c>
      <c r="E586" s="87">
        <v>0</v>
      </c>
      <c r="F586" s="87">
        <v>0</v>
      </c>
    </row>
    <row r="587" spans="1:6" ht="15" hidden="1" customHeight="1" x14ac:dyDescent="0.3">
      <c r="A587" s="202">
        <v>2701011010413</v>
      </c>
      <c r="B587" t="s">
        <v>294</v>
      </c>
      <c r="C587" s="87">
        <v>0</v>
      </c>
      <c r="D587" s="87">
        <v>0</v>
      </c>
      <c r="E587" s="87">
        <v>343.73</v>
      </c>
      <c r="F587" s="87">
        <v>-343.73</v>
      </c>
    </row>
    <row r="588" spans="1:6" ht="15" hidden="1" customHeight="1" x14ac:dyDescent="0.3">
      <c r="A588" s="202">
        <v>2701011010415</v>
      </c>
      <c r="B588" t="s">
        <v>597</v>
      </c>
      <c r="C588" s="87">
        <v>-3045.01</v>
      </c>
      <c r="D588" s="87">
        <v>7045.01</v>
      </c>
      <c r="E588" s="87">
        <v>4000</v>
      </c>
      <c r="F588" s="87">
        <v>0</v>
      </c>
    </row>
    <row r="589" spans="1:6" ht="15" hidden="1" customHeight="1" x14ac:dyDescent="0.3">
      <c r="A589" s="202">
        <v>2701011010416</v>
      </c>
      <c r="B589" t="s">
        <v>598</v>
      </c>
      <c r="C589" s="87">
        <v>-24929.3</v>
      </c>
      <c r="D589" s="87">
        <v>108144.9</v>
      </c>
      <c r="E589" s="87">
        <v>83215.600000000006</v>
      </c>
      <c r="F589" s="87">
        <v>0</v>
      </c>
    </row>
    <row r="590" spans="1:6" ht="15" hidden="1" customHeight="1" x14ac:dyDescent="0.3">
      <c r="A590" s="202">
        <v>2701011010418</v>
      </c>
      <c r="B590" t="s">
        <v>599</v>
      </c>
      <c r="C590" s="87">
        <v>-14884.47</v>
      </c>
      <c r="D590" s="87">
        <v>14884.47</v>
      </c>
      <c r="E590" s="87">
        <v>0</v>
      </c>
      <c r="F590" s="87">
        <v>0</v>
      </c>
    </row>
    <row r="591" spans="1:6" ht="15" hidden="1" customHeight="1" x14ac:dyDescent="0.3">
      <c r="A591" s="202">
        <v>2701011010419</v>
      </c>
      <c r="B591" t="s">
        <v>789</v>
      </c>
      <c r="C591" s="87">
        <v>0</v>
      </c>
      <c r="D591" s="87">
        <v>601.12</v>
      </c>
      <c r="E591" s="87">
        <v>601.12</v>
      </c>
      <c r="F591" s="87">
        <v>0</v>
      </c>
    </row>
    <row r="592" spans="1:6" ht="15" hidden="1" customHeight="1" x14ac:dyDescent="0.3">
      <c r="A592" s="202">
        <v>270101103</v>
      </c>
      <c r="B592" t="s">
        <v>600</v>
      </c>
      <c r="C592" s="87">
        <v>-1665.45</v>
      </c>
      <c r="D592" s="87">
        <v>10422.31</v>
      </c>
      <c r="E592" s="87">
        <v>10628.78</v>
      </c>
      <c r="F592" s="87">
        <v>-1871.92</v>
      </c>
    </row>
    <row r="593" spans="1:6" ht="15" hidden="1" customHeight="1" x14ac:dyDescent="0.3">
      <c r="A593" s="202">
        <v>270101104</v>
      </c>
      <c r="B593" t="s">
        <v>601</v>
      </c>
      <c r="C593" s="87">
        <v>-7549.22</v>
      </c>
      <c r="D593" s="87">
        <v>49726.27</v>
      </c>
      <c r="E593" s="87">
        <v>51476.12</v>
      </c>
      <c r="F593" s="87">
        <v>-9299.07</v>
      </c>
    </row>
    <row r="594" spans="1:6" ht="15" hidden="1" customHeight="1" x14ac:dyDescent="0.3">
      <c r="A594" s="202">
        <v>27010110401</v>
      </c>
      <c r="B594" t="s">
        <v>602</v>
      </c>
      <c r="C594" s="87">
        <v>0</v>
      </c>
      <c r="D594" s="87">
        <v>5679.84</v>
      </c>
      <c r="E594" s="87">
        <v>13525.49</v>
      </c>
      <c r="F594" s="87">
        <v>-7845.65</v>
      </c>
    </row>
    <row r="595" spans="1:6" ht="15" hidden="1" customHeight="1" x14ac:dyDescent="0.3">
      <c r="A595" s="202">
        <v>27010110402</v>
      </c>
      <c r="B595" t="s">
        <v>603</v>
      </c>
      <c r="C595" s="87">
        <v>0</v>
      </c>
      <c r="D595" s="87">
        <v>1646.48</v>
      </c>
      <c r="E595" s="87">
        <v>3565.91</v>
      </c>
      <c r="F595" s="87">
        <v>-1919.43</v>
      </c>
    </row>
    <row r="596" spans="1:6" ht="15" hidden="1" customHeight="1" x14ac:dyDescent="0.3">
      <c r="A596" s="202">
        <v>270101105</v>
      </c>
      <c r="B596" t="s">
        <v>604</v>
      </c>
      <c r="C596" s="87">
        <v>0</v>
      </c>
      <c r="D596" s="87">
        <v>493.92</v>
      </c>
      <c r="E596" s="87">
        <v>493.92</v>
      </c>
      <c r="F596" s="87">
        <v>0</v>
      </c>
    </row>
    <row r="597" spans="1:6" ht="15" hidden="1" customHeight="1" x14ac:dyDescent="0.3">
      <c r="A597" s="202">
        <v>270101106</v>
      </c>
      <c r="B597" t="s">
        <v>605</v>
      </c>
      <c r="C597" s="87">
        <v>-5163.7</v>
      </c>
      <c r="D597" s="87">
        <v>39766.71</v>
      </c>
      <c r="E597" s="87">
        <v>37964.67</v>
      </c>
      <c r="F597" s="87">
        <v>-3361.66</v>
      </c>
    </row>
    <row r="598" spans="1:6" ht="15" hidden="1" customHeight="1" x14ac:dyDescent="0.3">
      <c r="A598" s="202">
        <v>270101108</v>
      </c>
      <c r="B598" t="s">
        <v>606</v>
      </c>
      <c r="C598" s="87">
        <v>0</v>
      </c>
      <c r="D598" s="87">
        <v>786.96</v>
      </c>
      <c r="E598" s="87">
        <v>786.96</v>
      </c>
      <c r="F598" s="87">
        <v>0</v>
      </c>
    </row>
    <row r="599" spans="1:6" ht="15" hidden="1" customHeight="1" x14ac:dyDescent="0.3">
      <c r="A599" s="202">
        <v>270101109</v>
      </c>
      <c r="B599" t="s">
        <v>607</v>
      </c>
      <c r="C599" s="87">
        <v>-6347.97</v>
      </c>
      <c r="D599" s="87">
        <v>26320.83</v>
      </c>
      <c r="E599" s="87">
        <v>26899.93</v>
      </c>
      <c r="F599" s="87">
        <v>-6927.07</v>
      </c>
    </row>
    <row r="600" spans="1:6" ht="15" hidden="1" customHeight="1" x14ac:dyDescent="0.3">
      <c r="A600" s="202">
        <v>270102</v>
      </c>
      <c r="B600" t="s">
        <v>14</v>
      </c>
      <c r="C600" s="87">
        <v>-1797280.06</v>
      </c>
      <c r="D600" s="87">
        <v>3629983.68</v>
      </c>
      <c r="E600" s="87">
        <v>2975993.42</v>
      </c>
      <c r="F600" s="87">
        <v>-1143289.8</v>
      </c>
    </row>
    <row r="601" spans="1:6" ht="15" hidden="1" customHeight="1" x14ac:dyDescent="0.3">
      <c r="A601" s="202">
        <v>2701021</v>
      </c>
      <c r="B601" t="s">
        <v>207</v>
      </c>
      <c r="C601" s="87">
        <v>-1797280.06</v>
      </c>
      <c r="D601" s="87">
        <v>3629983.68</v>
      </c>
      <c r="E601" s="87">
        <v>2975993.42</v>
      </c>
      <c r="F601" s="87">
        <v>-1143289.8</v>
      </c>
    </row>
    <row r="602" spans="1:6" ht="15" hidden="1" customHeight="1" x14ac:dyDescent="0.3">
      <c r="A602" s="202">
        <v>270102101</v>
      </c>
      <c r="B602" t="s">
        <v>73</v>
      </c>
      <c r="C602" s="87">
        <v>-1367718.01</v>
      </c>
      <c r="D602" s="87">
        <v>3265450.63</v>
      </c>
      <c r="E602" s="87">
        <v>2347940.2000000002</v>
      </c>
      <c r="F602" s="87">
        <v>-450207.58</v>
      </c>
    </row>
    <row r="603" spans="1:6" ht="15" hidden="1" customHeight="1" x14ac:dyDescent="0.3">
      <c r="A603" s="202">
        <v>270102102</v>
      </c>
      <c r="B603" t="s">
        <v>608</v>
      </c>
      <c r="C603" s="87">
        <v>-15839.51</v>
      </c>
      <c r="D603" s="87">
        <v>15592.07</v>
      </c>
      <c r="E603" s="87">
        <v>5378.63</v>
      </c>
      <c r="F603" s="87">
        <v>-5626.07</v>
      </c>
    </row>
    <row r="604" spans="1:6" ht="15" hidden="1" customHeight="1" x14ac:dyDescent="0.3">
      <c r="A604" s="202">
        <v>270102103</v>
      </c>
      <c r="B604" t="s">
        <v>600</v>
      </c>
      <c r="C604" s="87">
        <v>-4727.79</v>
      </c>
      <c r="D604" s="87">
        <v>29535.54</v>
      </c>
      <c r="E604" s="87">
        <v>30235.53</v>
      </c>
      <c r="F604" s="87">
        <v>-5427.78</v>
      </c>
    </row>
    <row r="605" spans="1:6" ht="15" hidden="1" customHeight="1" x14ac:dyDescent="0.3">
      <c r="A605" s="202">
        <v>270102105</v>
      </c>
      <c r="B605" t="s">
        <v>609</v>
      </c>
      <c r="C605" s="87">
        <v>-8842.11</v>
      </c>
      <c r="D605" s="87">
        <v>59298.29</v>
      </c>
      <c r="E605" s="87">
        <v>62126.35</v>
      </c>
      <c r="F605" s="87">
        <v>-11670.17</v>
      </c>
    </row>
    <row r="606" spans="1:6" ht="15" hidden="1" customHeight="1" x14ac:dyDescent="0.3">
      <c r="A606" s="202">
        <v>27010210501</v>
      </c>
      <c r="B606" t="s">
        <v>602</v>
      </c>
      <c r="C606" s="87">
        <v>0</v>
      </c>
      <c r="D606" s="87">
        <v>6854.98</v>
      </c>
      <c r="E606" s="87">
        <v>9733.5300000000007</v>
      </c>
      <c r="F606" s="87">
        <v>-2878.55</v>
      </c>
    </row>
    <row r="607" spans="1:6" ht="15" hidden="1" customHeight="1" x14ac:dyDescent="0.3">
      <c r="A607" s="202">
        <v>27010210502</v>
      </c>
      <c r="B607" t="s">
        <v>603</v>
      </c>
      <c r="C607" s="87">
        <v>0</v>
      </c>
      <c r="D607" s="87">
        <v>1987.13</v>
      </c>
      <c r="E607" s="87">
        <v>10894.03</v>
      </c>
      <c r="F607" s="87">
        <v>-8906.9</v>
      </c>
    </row>
    <row r="608" spans="1:6" ht="15" hidden="1" customHeight="1" x14ac:dyDescent="0.3">
      <c r="A608" s="202">
        <v>270102109</v>
      </c>
      <c r="B608" t="s">
        <v>610</v>
      </c>
      <c r="C608" s="87">
        <v>-400152.64</v>
      </c>
      <c r="D608" s="87">
        <v>260107.15</v>
      </c>
      <c r="E608" s="87">
        <v>530312.71</v>
      </c>
      <c r="F608" s="87">
        <v>-670358.19999999995</v>
      </c>
    </row>
    <row r="609" spans="1:6" ht="15" hidden="1" customHeight="1" x14ac:dyDescent="0.3">
      <c r="A609" s="202">
        <v>27010210901</v>
      </c>
      <c r="B609" t="s">
        <v>611</v>
      </c>
      <c r="C609" s="87">
        <v>-17287.759999999998</v>
      </c>
      <c r="D609" s="87">
        <v>0</v>
      </c>
      <c r="E609" s="87">
        <v>0</v>
      </c>
      <c r="F609" s="87">
        <v>-17287.759999999998</v>
      </c>
    </row>
    <row r="610" spans="1:6" ht="15" hidden="1" customHeight="1" x14ac:dyDescent="0.3">
      <c r="A610" s="202">
        <v>27010210902</v>
      </c>
      <c r="B610" t="s">
        <v>612</v>
      </c>
      <c r="C610" s="87">
        <v>0</v>
      </c>
      <c r="D610" s="87">
        <v>32643.54</v>
      </c>
      <c r="E610" s="87">
        <v>476145.6</v>
      </c>
      <c r="F610" s="87">
        <v>-443502.06</v>
      </c>
    </row>
    <row r="611" spans="1:6" ht="15" hidden="1" customHeight="1" x14ac:dyDescent="0.3">
      <c r="A611" s="202">
        <v>27010210903</v>
      </c>
      <c r="B611" t="s">
        <v>612</v>
      </c>
      <c r="C611" s="87">
        <v>-382864.88</v>
      </c>
      <c r="D611" s="87">
        <v>227463.61</v>
      </c>
      <c r="E611" s="87">
        <v>54167.11</v>
      </c>
      <c r="F611" s="87">
        <v>-209568.38</v>
      </c>
    </row>
    <row r="612" spans="1:6" ht="15" hidden="1" customHeight="1" x14ac:dyDescent="0.3">
      <c r="A612" s="202">
        <v>2702</v>
      </c>
      <c r="B612" t="s">
        <v>58</v>
      </c>
      <c r="C612" s="87">
        <v>-191079.71</v>
      </c>
      <c r="D612" s="87">
        <v>235822.14</v>
      </c>
      <c r="E612" s="87">
        <v>386508.88</v>
      </c>
      <c r="F612" s="87">
        <v>-341766.45</v>
      </c>
    </row>
    <row r="613" spans="1:6" ht="15" hidden="1" customHeight="1" x14ac:dyDescent="0.3">
      <c r="A613" s="202">
        <v>270201</v>
      </c>
      <c r="B613" t="s">
        <v>613</v>
      </c>
      <c r="C613" s="87">
        <v>-41314.82</v>
      </c>
      <c r="D613" s="87">
        <v>92663.91</v>
      </c>
      <c r="E613" s="87">
        <v>87591.72</v>
      </c>
      <c r="F613" s="87">
        <v>-36242.629999999997</v>
      </c>
    </row>
    <row r="614" spans="1:6" ht="15" hidden="1" customHeight="1" x14ac:dyDescent="0.3">
      <c r="A614" s="202">
        <v>2702011</v>
      </c>
      <c r="B614" t="s">
        <v>207</v>
      </c>
      <c r="C614" s="87">
        <v>-41314.82</v>
      </c>
      <c r="D614" s="87">
        <v>92663.91</v>
      </c>
      <c r="E614" s="87">
        <v>87591.72</v>
      </c>
      <c r="F614" s="87">
        <v>-36242.629999999997</v>
      </c>
    </row>
    <row r="615" spans="1:6" ht="15" hidden="1" customHeight="1" x14ac:dyDescent="0.3">
      <c r="A615" s="202">
        <v>270202</v>
      </c>
      <c r="B615" t="s">
        <v>58</v>
      </c>
      <c r="C615" s="87">
        <v>-105212.5</v>
      </c>
      <c r="D615" s="87">
        <v>113980.21</v>
      </c>
      <c r="E615" s="87">
        <v>122747.92</v>
      </c>
      <c r="F615" s="87">
        <v>-113980.21</v>
      </c>
    </row>
    <row r="616" spans="1:6" ht="15" hidden="1" customHeight="1" x14ac:dyDescent="0.3">
      <c r="A616" s="202">
        <v>2702021</v>
      </c>
      <c r="B616" t="s">
        <v>207</v>
      </c>
      <c r="C616" s="87">
        <v>-105212.5</v>
      </c>
      <c r="D616" s="87">
        <v>113980.21</v>
      </c>
      <c r="E616" s="87">
        <v>122747.92</v>
      </c>
      <c r="F616" s="87">
        <v>-113980.21</v>
      </c>
    </row>
    <row r="617" spans="1:6" ht="15" hidden="1" customHeight="1" x14ac:dyDescent="0.3">
      <c r="A617" s="202">
        <v>270203</v>
      </c>
      <c r="B617" t="s">
        <v>614</v>
      </c>
      <c r="C617" s="87">
        <v>-33879.919999999998</v>
      </c>
      <c r="D617" s="87">
        <v>0</v>
      </c>
      <c r="E617" s="87">
        <v>7500</v>
      </c>
      <c r="F617" s="87">
        <v>-41379.919999999998</v>
      </c>
    </row>
    <row r="618" spans="1:6" ht="15" hidden="1" customHeight="1" x14ac:dyDescent="0.3">
      <c r="A618" s="202">
        <v>2702031</v>
      </c>
      <c r="B618" t="s">
        <v>207</v>
      </c>
      <c r="C618" s="87">
        <v>-33879.919999999998</v>
      </c>
      <c r="D618" s="87">
        <v>0</v>
      </c>
      <c r="E618" s="87">
        <v>7500</v>
      </c>
      <c r="F618" s="87">
        <v>-41379.919999999998</v>
      </c>
    </row>
    <row r="619" spans="1:6" ht="15" hidden="1" customHeight="1" x14ac:dyDescent="0.3">
      <c r="A619" s="202">
        <v>270203104</v>
      </c>
      <c r="B619" t="s">
        <v>615</v>
      </c>
      <c r="C619" s="87">
        <v>-22926.66</v>
      </c>
      <c r="D619" s="87">
        <v>0</v>
      </c>
      <c r="E619" s="87">
        <v>5000</v>
      </c>
      <c r="F619" s="87">
        <v>-27926.66</v>
      </c>
    </row>
    <row r="620" spans="1:6" ht="15" hidden="1" customHeight="1" x14ac:dyDescent="0.3">
      <c r="A620" s="202">
        <v>270203106</v>
      </c>
      <c r="B620" t="s">
        <v>616</v>
      </c>
      <c r="C620" s="87">
        <v>-10953.26</v>
      </c>
      <c r="D620" s="87">
        <v>0</v>
      </c>
      <c r="E620" s="87">
        <v>2500</v>
      </c>
      <c r="F620" s="87">
        <v>-13453.26</v>
      </c>
    </row>
    <row r="621" spans="1:6" ht="15" hidden="1" customHeight="1" x14ac:dyDescent="0.3">
      <c r="A621" s="202">
        <v>270205</v>
      </c>
      <c r="B621" t="s">
        <v>617</v>
      </c>
      <c r="C621" s="87">
        <v>-10672.47</v>
      </c>
      <c r="D621" s="87">
        <v>29178.02</v>
      </c>
      <c r="E621" s="87">
        <v>168669.24</v>
      </c>
      <c r="F621" s="87">
        <v>-150163.69</v>
      </c>
    </row>
    <row r="622" spans="1:6" ht="15" hidden="1" customHeight="1" x14ac:dyDescent="0.3">
      <c r="A622" s="202">
        <v>2702051</v>
      </c>
      <c r="B622" t="s">
        <v>207</v>
      </c>
      <c r="C622" s="87">
        <v>-10672.47</v>
      </c>
      <c r="D622" s="87">
        <v>29178.02</v>
      </c>
      <c r="E622" s="87">
        <v>168669.24</v>
      </c>
      <c r="F622" s="87">
        <v>-150163.69</v>
      </c>
    </row>
    <row r="623" spans="1:6" ht="15" hidden="1" customHeight="1" x14ac:dyDescent="0.3">
      <c r="A623" s="202">
        <v>270205101</v>
      </c>
      <c r="B623" t="s">
        <v>942</v>
      </c>
      <c r="C623" s="87">
        <v>0</v>
      </c>
      <c r="D623" s="87">
        <v>0</v>
      </c>
      <c r="E623" s="87">
        <v>10066.98</v>
      </c>
      <c r="F623" s="87">
        <v>-10066.98</v>
      </c>
    </row>
    <row r="624" spans="1:6" ht="15" hidden="1" customHeight="1" x14ac:dyDescent="0.3">
      <c r="A624" s="202">
        <v>270205102</v>
      </c>
      <c r="B624" t="s">
        <v>943</v>
      </c>
      <c r="C624" s="87">
        <v>0</v>
      </c>
      <c r="D624" s="87">
        <v>0</v>
      </c>
      <c r="E624" s="87">
        <v>22303.13</v>
      </c>
      <c r="F624" s="87">
        <v>-22303.13</v>
      </c>
    </row>
    <row r="625" spans="1:7" ht="15" hidden="1" customHeight="1" x14ac:dyDescent="0.3">
      <c r="A625" s="202">
        <v>2706</v>
      </c>
      <c r="B625" t="s">
        <v>21</v>
      </c>
      <c r="C625" s="87">
        <v>-5147728.47</v>
      </c>
      <c r="D625" s="87">
        <v>7335252.5599999996</v>
      </c>
      <c r="E625" s="87">
        <v>13603172.060000001</v>
      </c>
      <c r="F625" s="87">
        <v>-11415647.970000001</v>
      </c>
    </row>
    <row r="626" spans="1:7" ht="15" hidden="1" customHeight="1" x14ac:dyDescent="0.3">
      <c r="A626" s="202">
        <v>270601</v>
      </c>
      <c r="B626" t="s">
        <v>618</v>
      </c>
      <c r="C626" s="87">
        <v>-269090.43</v>
      </c>
      <c r="D626" s="87">
        <v>4920127.7300000004</v>
      </c>
      <c r="E626" s="87">
        <v>4954181.9000000004</v>
      </c>
      <c r="F626" s="87">
        <v>-303144.59999999998</v>
      </c>
    </row>
    <row r="627" spans="1:7" ht="15" hidden="1" customHeight="1" x14ac:dyDescent="0.3">
      <c r="A627" s="202">
        <v>2706011</v>
      </c>
      <c r="B627" t="s">
        <v>207</v>
      </c>
      <c r="C627" s="87">
        <v>-269090.43</v>
      </c>
      <c r="D627" s="87">
        <v>4920127.7300000004</v>
      </c>
      <c r="E627" s="87">
        <v>4954181.9000000004</v>
      </c>
      <c r="F627" s="87">
        <v>-303144.59999999998</v>
      </c>
    </row>
    <row r="628" spans="1:7" ht="15" hidden="1" customHeight="1" x14ac:dyDescent="0.3">
      <c r="A628" s="202">
        <v>270601101</v>
      </c>
      <c r="B628" t="s">
        <v>619</v>
      </c>
      <c r="C628" s="87">
        <v>-159.63</v>
      </c>
      <c r="D628" s="87">
        <v>0</v>
      </c>
      <c r="E628" s="87">
        <v>0</v>
      </c>
      <c r="F628" s="87">
        <v>-159.63</v>
      </c>
    </row>
    <row r="629" spans="1:7" ht="15" hidden="1" customHeight="1" x14ac:dyDescent="0.3">
      <c r="A629" s="202">
        <v>270601102</v>
      </c>
      <c r="B629" t="s">
        <v>620</v>
      </c>
      <c r="C629" s="87">
        <v>-2487.85</v>
      </c>
      <c r="D629" s="87">
        <v>1848.31</v>
      </c>
      <c r="E629" s="87">
        <v>1873.68</v>
      </c>
      <c r="F629" s="87">
        <v>-2513.2199999999998</v>
      </c>
    </row>
    <row r="630" spans="1:7" ht="15" hidden="1" customHeight="1" x14ac:dyDescent="0.3">
      <c r="A630" s="202">
        <v>270601104</v>
      </c>
      <c r="B630" t="s">
        <v>621</v>
      </c>
      <c r="C630" s="87">
        <v>0</v>
      </c>
      <c r="D630" s="87">
        <v>766244.26</v>
      </c>
      <c r="E630" s="87">
        <v>728560.63</v>
      </c>
      <c r="F630" s="87">
        <v>37683.629999999997</v>
      </c>
    </row>
    <row r="631" spans="1:7" ht="15" hidden="1" customHeight="1" x14ac:dyDescent="0.3">
      <c r="A631" s="202">
        <v>270601105</v>
      </c>
      <c r="B631" t="s">
        <v>622</v>
      </c>
      <c r="C631" s="87">
        <v>0</v>
      </c>
      <c r="D631" s="87">
        <v>683014.5</v>
      </c>
      <c r="E631" s="87">
        <v>683014.5</v>
      </c>
      <c r="F631" s="87">
        <v>0</v>
      </c>
    </row>
    <row r="632" spans="1:7" ht="15" hidden="1" customHeight="1" x14ac:dyDescent="0.3">
      <c r="A632" s="202">
        <v>270601106</v>
      </c>
      <c r="B632" t="s">
        <v>623</v>
      </c>
      <c r="C632" s="87">
        <v>-266442.95</v>
      </c>
      <c r="D632" s="87">
        <v>3469020.66</v>
      </c>
      <c r="E632" s="87">
        <v>3540733.09</v>
      </c>
      <c r="F632" s="87">
        <v>-338155.38</v>
      </c>
    </row>
    <row r="633" spans="1:7" ht="15" hidden="1" customHeight="1" x14ac:dyDescent="0.3">
      <c r="A633" s="202">
        <v>270609</v>
      </c>
      <c r="B633" t="s">
        <v>535</v>
      </c>
      <c r="C633" s="87">
        <v>-4878638.04</v>
      </c>
      <c r="D633" s="87">
        <v>2415124.83</v>
      </c>
      <c r="E633" s="87">
        <v>8648990.1600000001</v>
      </c>
      <c r="F633" s="87">
        <v>-11112503.369999999</v>
      </c>
      <c r="G633" s="126">
        <v>13423615.68</v>
      </c>
    </row>
    <row r="634" spans="1:7" ht="15" hidden="1" customHeight="1" x14ac:dyDescent="0.3">
      <c r="A634" s="202">
        <v>2706091</v>
      </c>
      <c r="B634" t="s">
        <v>207</v>
      </c>
      <c r="C634" s="87">
        <v>-4878638.04</v>
      </c>
      <c r="D634" s="87">
        <v>2415124.83</v>
      </c>
      <c r="E634" s="87">
        <v>8648990.1600000001</v>
      </c>
      <c r="F634" s="87">
        <v>-11112503.369999999</v>
      </c>
      <c r="G634" s="131">
        <f>SUM(ER!D38,ER!D29,ER!D28,ER!D23,ER!D20,ER!D19,ER!D18,ER!D17,F1090)</f>
        <v>18798579.190000001</v>
      </c>
    </row>
    <row r="635" spans="1:7" ht="15" hidden="1" customHeight="1" x14ac:dyDescent="0.3">
      <c r="A635" s="202">
        <v>270609101</v>
      </c>
      <c r="B635" t="s">
        <v>624</v>
      </c>
      <c r="C635" s="87">
        <v>-275612.14</v>
      </c>
      <c r="D635" s="87">
        <v>0</v>
      </c>
      <c r="E635" s="87">
        <v>133500</v>
      </c>
      <c r="F635" s="87">
        <v>-409112.14</v>
      </c>
      <c r="G635" s="132">
        <f>SUM(G633-G634)</f>
        <v>-5374963.5100000016</v>
      </c>
    </row>
    <row r="636" spans="1:7" ht="15" hidden="1" customHeight="1" x14ac:dyDescent="0.3">
      <c r="A636" s="202">
        <v>270609105</v>
      </c>
      <c r="B636" t="s">
        <v>625</v>
      </c>
      <c r="C636" s="87">
        <v>-457112.73</v>
      </c>
      <c r="D636" s="87">
        <v>1837519.41</v>
      </c>
      <c r="E636" s="87">
        <v>1380406.68</v>
      </c>
      <c r="F636" s="87">
        <v>0</v>
      </c>
    </row>
    <row r="637" spans="1:7" ht="15" hidden="1" customHeight="1" x14ac:dyDescent="0.3">
      <c r="A637" s="202">
        <v>270609107</v>
      </c>
      <c r="B637" t="s">
        <v>626</v>
      </c>
      <c r="C637" s="87">
        <v>-3946478.03</v>
      </c>
      <c r="D637" s="87">
        <v>575546.19999999995</v>
      </c>
      <c r="E637" s="87">
        <v>7129092.8600000003</v>
      </c>
      <c r="F637" s="87">
        <v>-10500024.689999999</v>
      </c>
    </row>
    <row r="638" spans="1:7" ht="15" hidden="1" customHeight="1" x14ac:dyDescent="0.3">
      <c r="A638" s="202">
        <v>27060910702</v>
      </c>
      <c r="B638" t="s">
        <v>627</v>
      </c>
      <c r="C638" s="87">
        <v>-3946478.03</v>
      </c>
      <c r="D638" s="87">
        <v>575546.19999999995</v>
      </c>
      <c r="E638" s="87">
        <v>7129092.8600000003</v>
      </c>
      <c r="F638" s="87">
        <v>-10500024.689999999</v>
      </c>
    </row>
    <row r="639" spans="1:7" ht="15" hidden="1" customHeight="1" x14ac:dyDescent="0.3">
      <c r="A639" s="202">
        <v>270609108</v>
      </c>
      <c r="B639" t="s">
        <v>628</v>
      </c>
      <c r="C639" s="87">
        <v>-192832.2</v>
      </c>
      <c r="D639" s="87">
        <v>728.45</v>
      </c>
      <c r="E639" s="87">
        <v>100</v>
      </c>
      <c r="F639" s="87">
        <v>-192203.75</v>
      </c>
    </row>
    <row r="640" spans="1:7" ht="15" hidden="1" customHeight="1" x14ac:dyDescent="0.3">
      <c r="A640" s="202">
        <v>270609113</v>
      </c>
      <c r="B640" t="s">
        <v>629</v>
      </c>
      <c r="C640" s="87">
        <v>-955.1</v>
      </c>
      <c r="D640" s="87">
        <v>1330.77</v>
      </c>
      <c r="E640" s="87">
        <v>5390.48</v>
      </c>
      <c r="F640" s="87">
        <v>-5014.8100000000004</v>
      </c>
    </row>
    <row r="641" spans="1:6" ht="15" hidden="1" customHeight="1" x14ac:dyDescent="0.3">
      <c r="A641" s="202">
        <v>27060911301</v>
      </c>
      <c r="B641" t="s">
        <v>630</v>
      </c>
      <c r="C641" s="87">
        <v>-955.1</v>
      </c>
      <c r="D641" s="87">
        <v>1330.77</v>
      </c>
      <c r="E641" s="87">
        <v>5390.48</v>
      </c>
      <c r="F641" s="87">
        <v>-5014.8100000000004</v>
      </c>
    </row>
    <row r="642" spans="1:6" ht="15" hidden="1" customHeight="1" x14ac:dyDescent="0.3">
      <c r="A642" s="202">
        <v>2706091130101</v>
      </c>
      <c r="B642" t="s">
        <v>631</v>
      </c>
      <c r="C642" s="87">
        <v>-547.04</v>
      </c>
      <c r="D642" s="87">
        <v>1330.77</v>
      </c>
      <c r="E642" s="87">
        <v>5390.48</v>
      </c>
      <c r="F642" s="87">
        <v>-4606.75</v>
      </c>
    </row>
    <row r="643" spans="1:6" ht="15" hidden="1" customHeight="1" x14ac:dyDescent="0.3">
      <c r="A643" s="202">
        <v>2706091130106</v>
      </c>
      <c r="B643" t="s">
        <v>632</v>
      </c>
      <c r="C643" s="87">
        <v>-39</v>
      </c>
      <c r="D643" s="87">
        <v>0</v>
      </c>
      <c r="E643" s="87">
        <v>0</v>
      </c>
      <c r="F643" s="87">
        <v>-39</v>
      </c>
    </row>
    <row r="644" spans="1:6" ht="15" hidden="1" customHeight="1" x14ac:dyDescent="0.3">
      <c r="A644" s="202">
        <v>2706091130112</v>
      </c>
      <c r="B644" t="s">
        <v>633</v>
      </c>
      <c r="C644" s="87">
        <v>-81.99</v>
      </c>
      <c r="D644" s="87">
        <v>0</v>
      </c>
      <c r="E644" s="87">
        <v>0</v>
      </c>
      <c r="F644" s="87">
        <v>-81.99</v>
      </c>
    </row>
    <row r="645" spans="1:6" ht="15" hidden="1" customHeight="1" x14ac:dyDescent="0.3">
      <c r="A645" s="202">
        <v>2706091130134</v>
      </c>
      <c r="B645" t="s">
        <v>634</v>
      </c>
      <c r="C645" s="87">
        <v>-96.75</v>
      </c>
      <c r="D645" s="87">
        <v>0</v>
      </c>
      <c r="E645" s="87">
        <v>0</v>
      </c>
      <c r="F645" s="87">
        <v>-96.75</v>
      </c>
    </row>
    <row r="646" spans="1:6" ht="15" hidden="1" customHeight="1" x14ac:dyDescent="0.3">
      <c r="A646" s="202">
        <v>2706091130137</v>
      </c>
      <c r="B646" t="s">
        <v>635</v>
      </c>
      <c r="C646" s="87">
        <v>-23.68</v>
      </c>
      <c r="D646" s="87">
        <v>0</v>
      </c>
      <c r="E646" s="87">
        <v>0</v>
      </c>
      <c r="F646" s="87">
        <v>-23.68</v>
      </c>
    </row>
    <row r="647" spans="1:6" ht="15" hidden="1" customHeight="1" x14ac:dyDescent="0.3">
      <c r="A647" s="202">
        <v>2706091130145</v>
      </c>
      <c r="B647" t="s">
        <v>636</v>
      </c>
      <c r="C647" s="87">
        <v>-144.28</v>
      </c>
      <c r="D647" s="87">
        <v>0</v>
      </c>
      <c r="E647" s="87">
        <v>0</v>
      </c>
      <c r="F647" s="87">
        <v>-144.28</v>
      </c>
    </row>
    <row r="648" spans="1:6" ht="15" hidden="1" customHeight="1" x14ac:dyDescent="0.3">
      <c r="A648" s="202">
        <v>2706091130148</v>
      </c>
      <c r="B648" t="s">
        <v>637</v>
      </c>
      <c r="C648" s="87">
        <v>-22.36</v>
      </c>
      <c r="D648" s="87">
        <v>0</v>
      </c>
      <c r="E648" s="87">
        <v>0</v>
      </c>
      <c r="F648" s="87">
        <v>-22.36</v>
      </c>
    </row>
    <row r="649" spans="1:6" ht="15" hidden="1" customHeight="1" x14ac:dyDescent="0.3">
      <c r="A649" s="202">
        <v>270609122</v>
      </c>
      <c r="B649" t="s">
        <v>638</v>
      </c>
      <c r="C649" s="87">
        <v>-494.62</v>
      </c>
      <c r="D649" s="87">
        <v>0</v>
      </c>
      <c r="E649" s="87">
        <v>0</v>
      </c>
      <c r="F649" s="87">
        <v>-494.62</v>
      </c>
    </row>
    <row r="650" spans="1:6" ht="15" hidden="1" customHeight="1" x14ac:dyDescent="0.3">
      <c r="A650" s="202">
        <v>270609134</v>
      </c>
      <c r="B650" t="s">
        <v>639</v>
      </c>
      <c r="C650" s="87">
        <v>-153.22</v>
      </c>
      <c r="D650" s="87">
        <v>0</v>
      </c>
      <c r="E650" s="87">
        <v>500.14</v>
      </c>
      <c r="F650" s="87">
        <v>-653.36</v>
      </c>
    </row>
    <row r="651" spans="1:6" ht="15" hidden="1" customHeight="1" x14ac:dyDescent="0.3">
      <c r="A651" s="202">
        <v>27060913409</v>
      </c>
      <c r="B651" t="s">
        <v>640</v>
      </c>
      <c r="C651" s="87">
        <v>-153.22</v>
      </c>
      <c r="D651" s="87">
        <v>0</v>
      </c>
      <c r="E651" s="87">
        <v>500.14</v>
      </c>
      <c r="F651" s="87">
        <v>-653.36</v>
      </c>
    </row>
    <row r="652" spans="1:6" ht="15" hidden="1" customHeight="1" x14ac:dyDescent="0.3">
      <c r="A652" s="202">
        <v>270609135</v>
      </c>
      <c r="B652" t="s">
        <v>641</v>
      </c>
      <c r="C652" s="87">
        <v>-5000</v>
      </c>
      <c r="D652" s="87">
        <v>0</v>
      </c>
      <c r="E652" s="87">
        <v>0</v>
      </c>
      <c r="F652" s="87">
        <v>-5000</v>
      </c>
    </row>
    <row r="653" spans="1:6" ht="15" hidden="1" customHeight="1" x14ac:dyDescent="0.3">
      <c r="A653" s="202">
        <v>28</v>
      </c>
      <c r="B653" t="s">
        <v>59</v>
      </c>
      <c r="C653" s="87">
        <v>-239468.12</v>
      </c>
      <c r="D653" s="87">
        <v>9555.5400000000009</v>
      </c>
      <c r="E653" s="87">
        <v>56274.3</v>
      </c>
      <c r="F653" s="87">
        <v>-286186.88</v>
      </c>
    </row>
    <row r="654" spans="1:6" ht="15" hidden="1" customHeight="1" x14ac:dyDescent="0.3">
      <c r="A654" s="202">
        <v>2801</v>
      </c>
      <c r="B654" t="s">
        <v>60</v>
      </c>
      <c r="C654" s="87">
        <v>-110105.02</v>
      </c>
      <c r="D654" s="87">
        <v>9555.5400000000009</v>
      </c>
      <c r="E654" s="87">
        <v>56274.3</v>
      </c>
      <c r="F654" s="87">
        <v>-156823.78</v>
      </c>
    </row>
    <row r="655" spans="1:6" ht="15" hidden="1" customHeight="1" x14ac:dyDescent="0.3">
      <c r="A655" s="202">
        <v>280101</v>
      </c>
      <c r="B655" t="s">
        <v>60</v>
      </c>
      <c r="C655" s="87">
        <v>-110105.02</v>
      </c>
      <c r="D655" s="87">
        <v>9555.5400000000009</v>
      </c>
      <c r="E655" s="87">
        <v>56274.3</v>
      </c>
      <c r="F655" s="87">
        <v>-156823.78</v>
      </c>
    </row>
    <row r="656" spans="1:6" ht="15" hidden="1" customHeight="1" x14ac:dyDescent="0.3">
      <c r="A656" s="202">
        <v>2801010</v>
      </c>
      <c r="B656" t="s">
        <v>60</v>
      </c>
      <c r="C656" s="87">
        <v>-110105.02</v>
      </c>
      <c r="D656" s="87">
        <v>9555.5400000000009</v>
      </c>
      <c r="E656" s="87">
        <v>56274.3</v>
      </c>
      <c r="F656" s="87">
        <v>-156823.78</v>
      </c>
    </row>
    <row r="657" spans="1:6" ht="15" hidden="1" customHeight="1" x14ac:dyDescent="0.3">
      <c r="A657" s="202">
        <v>2802</v>
      </c>
      <c r="B657" t="s">
        <v>221</v>
      </c>
      <c r="C657" s="87">
        <v>-129363.1</v>
      </c>
      <c r="D657" s="87">
        <v>0</v>
      </c>
      <c r="E657" s="87">
        <v>0</v>
      </c>
      <c r="F657" s="87">
        <v>-129363.1</v>
      </c>
    </row>
    <row r="658" spans="1:6" ht="15" hidden="1" customHeight="1" x14ac:dyDescent="0.3">
      <c r="A658" s="202">
        <v>280201</v>
      </c>
      <c r="B658" t="s">
        <v>642</v>
      </c>
      <c r="C658" s="87">
        <v>-129363.1</v>
      </c>
      <c r="D658" s="87">
        <v>0</v>
      </c>
      <c r="E658" s="87">
        <v>0</v>
      </c>
      <c r="F658" s="87">
        <v>-129363.1</v>
      </c>
    </row>
    <row r="659" spans="1:6" ht="15" hidden="1" customHeight="1" x14ac:dyDescent="0.3">
      <c r="A659" s="202">
        <v>2802010</v>
      </c>
      <c r="B659" t="s">
        <v>642</v>
      </c>
      <c r="C659" s="87">
        <v>-129363.1</v>
      </c>
      <c r="D659" s="87">
        <v>0</v>
      </c>
      <c r="E659" s="87">
        <v>0</v>
      </c>
      <c r="F659" s="87">
        <v>-129363.1</v>
      </c>
    </row>
    <row r="660" spans="1:6" ht="15" hidden="1" customHeight="1" x14ac:dyDescent="0.3">
      <c r="A660" s="202">
        <v>29</v>
      </c>
      <c r="B660" t="s">
        <v>22</v>
      </c>
      <c r="C660" s="87">
        <v>-1524972.63</v>
      </c>
      <c r="D660" s="87">
        <v>2706531.01</v>
      </c>
      <c r="E660" s="87">
        <v>3747887.59</v>
      </c>
      <c r="F660" s="87">
        <v>-2566329.21</v>
      </c>
    </row>
    <row r="661" spans="1:6" ht="15" hidden="1" customHeight="1" x14ac:dyDescent="0.3">
      <c r="A661" s="202">
        <v>2901</v>
      </c>
      <c r="B661" t="s">
        <v>222</v>
      </c>
      <c r="C661" s="87">
        <v>-1340691.04</v>
      </c>
      <c r="D661" s="87">
        <v>1709343.35</v>
      </c>
      <c r="E661" s="87">
        <v>1985106.67</v>
      </c>
      <c r="F661" s="87">
        <v>-1616454.36</v>
      </c>
    </row>
    <row r="662" spans="1:6" ht="15" hidden="1" customHeight="1" x14ac:dyDescent="0.3">
      <c r="A662" s="202">
        <v>290101</v>
      </c>
      <c r="B662" t="s">
        <v>840</v>
      </c>
      <c r="C662" s="87">
        <v>0</v>
      </c>
      <c r="D662" s="87">
        <v>18484.169999999998</v>
      </c>
      <c r="E662" s="87">
        <v>31275.33</v>
      </c>
      <c r="F662" s="87">
        <v>-12791.16</v>
      </c>
    </row>
    <row r="663" spans="1:6" ht="15" hidden="1" customHeight="1" x14ac:dyDescent="0.3">
      <c r="A663" s="202">
        <v>2901011</v>
      </c>
      <c r="B663" t="s">
        <v>643</v>
      </c>
      <c r="C663" s="87">
        <v>0</v>
      </c>
      <c r="D663" s="87">
        <v>18484.169999999998</v>
      </c>
      <c r="E663" s="87">
        <v>31275.33</v>
      </c>
      <c r="F663" s="87">
        <v>-12791.16</v>
      </c>
    </row>
    <row r="664" spans="1:6" ht="15" hidden="1" customHeight="1" x14ac:dyDescent="0.3">
      <c r="A664" s="202">
        <v>290102</v>
      </c>
      <c r="B664" t="s">
        <v>841</v>
      </c>
      <c r="C664" s="87">
        <v>-1165817.81</v>
      </c>
      <c r="D664" s="87">
        <v>1450056.22</v>
      </c>
      <c r="E664" s="87">
        <v>1719057.92</v>
      </c>
      <c r="F664" s="87">
        <v>-1434819.51</v>
      </c>
    </row>
    <row r="665" spans="1:6" ht="15" hidden="1" customHeight="1" x14ac:dyDescent="0.3">
      <c r="A665" s="202">
        <v>2901021</v>
      </c>
      <c r="B665" t="s">
        <v>644</v>
      </c>
      <c r="C665" s="87">
        <v>-1165817.81</v>
      </c>
      <c r="D665" s="87">
        <v>1450056.22</v>
      </c>
      <c r="E665" s="87">
        <v>1719057.92</v>
      </c>
      <c r="F665" s="87">
        <v>-1434819.51</v>
      </c>
    </row>
    <row r="666" spans="1:6" ht="15" hidden="1" customHeight="1" x14ac:dyDescent="0.3">
      <c r="A666" s="202">
        <v>290103</v>
      </c>
      <c r="B666" t="s">
        <v>645</v>
      </c>
      <c r="C666" s="87">
        <v>-174873.23</v>
      </c>
      <c r="D666" s="87">
        <v>240802.96</v>
      </c>
      <c r="E666" s="87">
        <v>234773.42</v>
      </c>
      <c r="F666" s="87">
        <v>-168843.69</v>
      </c>
    </row>
    <row r="667" spans="1:6" ht="15" hidden="1" customHeight="1" x14ac:dyDescent="0.3">
      <c r="A667" s="202">
        <v>2901031</v>
      </c>
      <c r="B667" t="s">
        <v>207</v>
      </c>
      <c r="C667" s="87">
        <v>-174873.23</v>
      </c>
      <c r="D667" s="87">
        <v>240802.96</v>
      </c>
      <c r="E667" s="87">
        <v>234773.42</v>
      </c>
      <c r="F667" s="87">
        <v>-168843.69</v>
      </c>
    </row>
    <row r="668" spans="1:6" ht="15" hidden="1" customHeight="1" x14ac:dyDescent="0.3">
      <c r="A668" s="202">
        <v>290103108</v>
      </c>
      <c r="B668" t="s">
        <v>646</v>
      </c>
      <c r="C668" s="87">
        <v>-174873.23</v>
      </c>
      <c r="D668" s="87">
        <v>240802.96</v>
      </c>
      <c r="E668" s="87">
        <v>234773.42</v>
      </c>
      <c r="F668" s="87">
        <v>-168843.69</v>
      </c>
    </row>
    <row r="669" spans="1:6" ht="15" hidden="1" customHeight="1" x14ac:dyDescent="0.3">
      <c r="A669" s="202">
        <v>2904</v>
      </c>
      <c r="B669" t="s">
        <v>223</v>
      </c>
      <c r="C669" s="87">
        <v>-184281.59</v>
      </c>
      <c r="D669" s="87">
        <v>997187.66</v>
      </c>
      <c r="E669" s="87">
        <v>1762780.92</v>
      </c>
      <c r="F669" s="87">
        <v>-949874.85</v>
      </c>
    </row>
    <row r="670" spans="1:6" ht="15" hidden="1" customHeight="1" x14ac:dyDescent="0.3">
      <c r="A670" s="202">
        <v>290401</v>
      </c>
      <c r="B670" t="s">
        <v>223</v>
      </c>
      <c r="C670" s="87">
        <v>-184281.59</v>
      </c>
      <c r="D670" s="87">
        <v>997187.66</v>
      </c>
      <c r="E670" s="87">
        <v>1762780.92</v>
      </c>
      <c r="F670" s="87">
        <v>-949874.85</v>
      </c>
    </row>
    <row r="671" spans="1:6" ht="15" hidden="1" customHeight="1" x14ac:dyDescent="0.3">
      <c r="A671" s="202">
        <v>2904011</v>
      </c>
      <c r="B671" t="s">
        <v>207</v>
      </c>
      <c r="C671" s="87">
        <v>-184281.59</v>
      </c>
      <c r="D671" s="87">
        <v>997187.66</v>
      </c>
      <c r="E671" s="87">
        <v>1762780.92</v>
      </c>
      <c r="F671" s="87">
        <v>-949874.85</v>
      </c>
    </row>
    <row r="672" spans="1:6" ht="15" hidden="1" customHeight="1" x14ac:dyDescent="0.3">
      <c r="A672" s="202">
        <v>290401101</v>
      </c>
      <c r="B672" t="s">
        <v>223</v>
      </c>
      <c r="C672" s="87">
        <v>-178789.6</v>
      </c>
      <c r="D672" s="87">
        <v>981552.04</v>
      </c>
      <c r="E672" s="87">
        <v>1749826.79</v>
      </c>
      <c r="F672" s="87">
        <v>-947064.35</v>
      </c>
    </row>
    <row r="673" spans="1:6" ht="15" hidden="1" customHeight="1" x14ac:dyDescent="0.3">
      <c r="A673" s="202">
        <v>290401102</v>
      </c>
      <c r="B673" t="s">
        <v>792</v>
      </c>
      <c r="C673" s="87">
        <v>-5491.99</v>
      </c>
      <c r="D673" s="87">
        <v>15635.62</v>
      </c>
      <c r="E673" s="87">
        <v>12954.13</v>
      </c>
      <c r="F673" s="87">
        <v>-2810.5</v>
      </c>
    </row>
    <row r="674" spans="1:6" ht="15" customHeight="1" x14ac:dyDescent="0.3">
      <c r="A674" s="202">
        <v>3</v>
      </c>
      <c r="B674" t="s">
        <v>23</v>
      </c>
      <c r="C674" s="87">
        <v>-19625376.149999999</v>
      </c>
      <c r="D674" s="87">
        <v>6003323.6200000001</v>
      </c>
      <c r="E674" s="87">
        <v>2703323.62</v>
      </c>
      <c r="F674" s="87">
        <v>-16325376.15</v>
      </c>
    </row>
    <row r="675" spans="1:6" ht="15" hidden="1" customHeight="1" x14ac:dyDescent="0.3">
      <c r="A675" s="202">
        <v>31</v>
      </c>
      <c r="B675" t="s">
        <v>24</v>
      </c>
      <c r="C675" s="87">
        <v>-12513000</v>
      </c>
      <c r="D675" s="87">
        <v>0</v>
      </c>
      <c r="E675" s="87">
        <v>0</v>
      </c>
      <c r="F675" s="87">
        <v>-12513000</v>
      </c>
    </row>
    <row r="676" spans="1:6" ht="15" hidden="1" customHeight="1" x14ac:dyDescent="0.3">
      <c r="A676" s="202">
        <v>3101</v>
      </c>
      <c r="B676" t="s">
        <v>224</v>
      </c>
      <c r="C676" s="87">
        <v>-12513000</v>
      </c>
      <c r="D676" s="87">
        <v>0</v>
      </c>
      <c r="E676" s="87">
        <v>0</v>
      </c>
      <c r="F676" s="87">
        <v>-12513000</v>
      </c>
    </row>
    <row r="677" spans="1:6" ht="15" hidden="1" customHeight="1" x14ac:dyDescent="0.3">
      <c r="A677" s="202">
        <v>310101</v>
      </c>
      <c r="B677" t="s">
        <v>647</v>
      </c>
      <c r="C677" s="87">
        <v>-12513000</v>
      </c>
      <c r="D677" s="87">
        <v>0</v>
      </c>
      <c r="E677" s="87">
        <v>0</v>
      </c>
      <c r="F677" s="87">
        <v>-12513000</v>
      </c>
    </row>
    <row r="678" spans="1:6" ht="15" hidden="1" customHeight="1" x14ac:dyDescent="0.3">
      <c r="A678" s="202">
        <v>3101010</v>
      </c>
      <c r="B678" t="s">
        <v>647</v>
      </c>
      <c r="C678" s="87">
        <v>-12513000</v>
      </c>
      <c r="D678" s="87">
        <v>0</v>
      </c>
      <c r="E678" s="87">
        <v>0</v>
      </c>
      <c r="F678" s="87">
        <v>-12513000</v>
      </c>
    </row>
    <row r="679" spans="1:6" ht="15" hidden="1" customHeight="1" x14ac:dyDescent="0.3">
      <c r="A679" s="202">
        <v>35</v>
      </c>
      <c r="B679" t="s">
        <v>25</v>
      </c>
      <c r="C679" s="87">
        <v>-1648009.02</v>
      </c>
      <c r="D679" s="87">
        <v>0</v>
      </c>
      <c r="E679" s="87">
        <v>0</v>
      </c>
      <c r="F679" s="87">
        <v>-1648009.02</v>
      </c>
    </row>
    <row r="680" spans="1:6" ht="15" hidden="1" customHeight="1" x14ac:dyDescent="0.3">
      <c r="A680" s="202">
        <v>3501</v>
      </c>
      <c r="B680" t="s">
        <v>26</v>
      </c>
      <c r="C680" s="87">
        <v>-1648009.02</v>
      </c>
      <c r="D680" s="87">
        <v>0</v>
      </c>
      <c r="E680" s="87">
        <v>0</v>
      </c>
      <c r="F680" s="87">
        <v>-1648009.02</v>
      </c>
    </row>
    <row r="681" spans="1:6" ht="15" hidden="1" customHeight="1" x14ac:dyDescent="0.3">
      <c r="A681" s="202">
        <v>350101</v>
      </c>
      <c r="B681" t="s">
        <v>648</v>
      </c>
      <c r="C681" s="87">
        <v>-1648009.02</v>
      </c>
      <c r="D681" s="87">
        <v>0</v>
      </c>
      <c r="E681" s="87">
        <v>0</v>
      </c>
      <c r="F681" s="87">
        <v>-1648009.02</v>
      </c>
    </row>
    <row r="682" spans="1:6" ht="15" hidden="1" customHeight="1" x14ac:dyDescent="0.3">
      <c r="A682" s="202">
        <v>3501010</v>
      </c>
      <c r="B682" t="s">
        <v>648</v>
      </c>
      <c r="C682" s="87">
        <v>-1648009.02</v>
      </c>
      <c r="D682" s="87">
        <v>0</v>
      </c>
      <c r="E682" s="87">
        <v>0</v>
      </c>
      <c r="F682" s="87">
        <v>-1648009.02</v>
      </c>
    </row>
    <row r="683" spans="1:6" ht="15" hidden="1" customHeight="1" x14ac:dyDescent="0.3">
      <c r="A683" s="202">
        <v>36</v>
      </c>
      <c r="B683" t="s">
        <v>27</v>
      </c>
      <c r="C683" s="87">
        <v>-349957.9</v>
      </c>
      <c r="D683" s="87">
        <v>0</v>
      </c>
      <c r="E683" s="87">
        <v>0</v>
      </c>
      <c r="F683" s="87">
        <v>-349957.9</v>
      </c>
    </row>
    <row r="684" spans="1:6" ht="15" hidden="1" customHeight="1" x14ac:dyDescent="0.3">
      <c r="A684" s="202">
        <v>3602</v>
      </c>
      <c r="B684" t="s">
        <v>28</v>
      </c>
      <c r="C684" s="87">
        <v>-349957.9</v>
      </c>
      <c r="D684" s="87">
        <v>0</v>
      </c>
      <c r="E684" s="87">
        <v>0</v>
      </c>
      <c r="F684" s="87">
        <v>-349957.9</v>
      </c>
    </row>
    <row r="685" spans="1:6" ht="15" hidden="1" customHeight="1" x14ac:dyDescent="0.3">
      <c r="A685" s="202">
        <v>360201</v>
      </c>
      <c r="B685" t="s">
        <v>28</v>
      </c>
      <c r="C685" s="87">
        <v>-349957.9</v>
      </c>
      <c r="D685" s="87">
        <v>0</v>
      </c>
      <c r="E685" s="87">
        <v>0</v>
      </c>
      <c r="F685" s="87">
        <v>-349957.9</v>
      </c>
    </row>
    <row r="686" spans="1:6" ht="15" hidden="1" customHeight="1" x14ac:dyDescent="0.3">
      <c r="A686" s="202">
        <v>3602010</v>
      </c>
      <c r="B686" t="s">
        <v>28</v>
      </c>
      <c r="C686" s="87">
        <v>-349957.9</v>
      </c>
      <c r="D686" s="87">
        <v>0</v>
      </c>
      <c r="E686" s="87">
        <v>0</v>
      </c>
      <c r="F686" s="87">
        <v>-349957.9</v>
      </c>
    </row>
    <row r="687" spans="1:6" ht="15" hidden="1" customHeight="1" x14ac:dyDescent="0.3">
      <c r="A687" s="202">
        <v>38</v>
      </c>
      <c r="B687" t="s">
        <v>29</v>
      </c>
      <c r="C687" s="87">
        <v>-5114409.2300000004</v>
      </c>
      <c r="D687" s="87">
        <v>6003323.6200000001</v>
      </c>
      <c r="E687" s="87">
        <v>2703323.62</v>
      </c>
      <c r="F687" s="87">
        <v>-1814409.23</v>
      </c>
    </row>
    <row r="688" spans="1:6" ht="15" hidden="1" customHeight="1" x14ac:dyDescent="0.3">
      <c r="A688" s="202">
        <v>3801</v>
      </c>
      <c r="B688" t="s">
        <v>63</v>
      </c>
      <c r="C688" s="87">
        <v>-2703323.62</v>
      </c>
      <c r="D688" s="87">
        <v>2703323.62</v>
      </c>
      <c r="E688" s="87">
        <v>0</v>
      </c>
      <c r="F688" s="87">
        <v>0</v>
      </c>
    </row>
    <row r="689" spans="1:6" ht="15" hidden="1" customHeight="1" x14ac:dyDescent="0.3">
      <c r="A689" s="202">
        <v>380101</v>
      </c>
      <c r="B689" t="s">
        <v>649</v>
      </c>
      <c r="C689" s="87">
        <v>-2703323.62</v>
      </c>
      <c r="D689" s="87">
        <v>2703323.62</v>
      </c>
      <c r="E689" s="87">
        <v>0</v>
      </c>
      <c r="F689" s="87">
        <v>0</v>
      </c>
    </row>
    <row r="690" spans="1:6" ht="15" hidden="1" customHeight="1" x14ac:dyDescent="0.3">
      <c r="A690" s="202">
        <v>3801010</v>
      </c>
      <c r="B690" t="s">
        <v>649</v>
      </c>
      <c r="C690" s="87">
        <v>-2703323.62</v>
      </c>
      <c r="D690" s="87">
        <v>2703323.62</v>
      </c>
      <c r="E690" s="87">
        <v>0</v>
      </c>
      <c r="F690" s="87">
        <v>0</v>
      </c>
    </row>
    <row r="691" spans="1:6" ht="15" hidden="1" customHeight="1" x14ac:dyDescent="0.3">
      <c r="A691" s="202">
        <v>3802</v>
      </c>
      <c r="B691" t="s">
        <v>30</v>
      </c>
      <c r="C691" s="87">
        <v>-2411085.61</v>
      </c>
      <c r="D691" s="87">
        <v>3300000</v>
      </c>
      <c r="E691" s="87">
        <v>2703323.62</v>
      </c>
      <c r="F691" s="87">
        <v>-1814409.23</v>
      </c>
    </row>
    <row r="692" spans="1:6" ht="15" hidden="1" customHeight="1" x14ac:dyDescent="0.3">
      <c r="A692" s="202">
        <v>380201</v>
      </c>
      <c r="B692" t="s">
        <v>649</v>
      </c>
      <c r="C692" s="87">
        <v>-2411085.61</v>
      </c>
      <c r="D692" s="87">
        <v>3300000</v>
      </c>
      <c r="E692" s="87">
        <v>2703323.62</v>
      </c>
      <c r="F692" s="87">
        <v>-1814409.23</v>
      </c>
    </row>
    <row r="693" spans="1:6" ht="15" hidden="1" customHeight="1" x14ac:dyDescent="0.3">
      <c r="A693" s="202">
        <v>3802010</v>
      </c>
      <c r="B693" t="s">
        <v>649</v>
      </c>
      <c r="C693" s="87">
        <v>-2411085.61</v>
      </c>
      <c r="D693" s="87">
        <v>3300000</v>
      </c>
      <c r="E693" s="87">
        <v>2703323.62</v>
      </c>
      <c r="F693" s="87">
        <v>-1814409.23</v>
      </c>
    </row>
    <row r="694" spans="1:6" ht="15" hidden="1" customHeight="1" x14ac:dyDescent="0.3">
      <c r="A694" s="202">
        <v>380201001</v>
      </c>
      <c r="B694" t="s">
        <v>650</v>
      </c>
      <c r="C694" s="87">
        <v>-2411085.61</v>
      </c>
      <c r="D694" s="87">
        <v>3300000</v>
      </c>
      <c r="E694" s="87">
        <v>2703323.62</v>
      </c>
      <c r="F694" s="87">
        <v>-1814409.23</v>
      </c>
    </row>
    <row r="695" spans="1:6" ht="15" customHeight="1" x14ac:dyDescent="0.3">
      <c r="A695" s="202">
        <v>4</v>
      </c>
      <c r="B695" t="s">
        <v>9</v>
      </c>
      <c r="C695" s="87">
        <v>0</v>
      </c>
      <c r="D695" s="87">
        <v>23015567.93</v>
      </c>
      <c r="E695" s="87">
        <v>3869252.69</v>
      </c>
      <c r="F695" s="87">
        <v>19146315.239999998</v>
      </c>
    </row>
    <row r="696" spans="1:6" ht="15" hidden="1" customHeight="1" x14ac:dyDescent="0.3">
      <c r="A696" s="202">
        <v>41</v>
      </c>
      <c r="B696" t="s">
        <v>64</v>
      </c>
      <c r="C696" s="87">
        <v>0</v>
      </c>
      <c r="D696" s="87">
        <v>367917.13</v>
      </c>
      <c r="E696" s="87">
        <v>17159.64</v>
      </c>
      <c r="F696" s="87">
        <v>350757.49</v>
      </c>
    </row>
    <row r="697" spans="1:6" ht="15" hidden="1" customHeight="1" x14ac:dyDescent="0.3">
      <c r="A697" s="202">
        <v>4104</v>
      </c>
      <c r="B697" t="s">
        <v>208</v>
      </c>
      <c r="C697" s="87">
        <v>0</v>
      </c>
      <c r="D697" s="87">
        <v>22542.560000000001</v>
      </c>
      <c r="E697" s="87">
        <v>978.94</v>
      </c>
      <c r="F697" s="87">
        <v>21563.62</v>
      </c>
    </row>
    <row r="698" spans="1:6" ht="15" hidden="1" customHeight="1" x14ac:dyDescent="0.3">
      <c r="A698" s="202">
        <v>410401</v>
      </c>
      <c r="B698" t="s">
        <v>437</v>
      </c>
      <c r="C698" s="87">
        <v>0</v>
      </c>
      <c r="D698" s="87">
        <v>22542.560000000001</v>
      </c>
      <c r="E698" s="87">
        <v>978.94</v>
      </c>
      <c r="F698" s="87">
        <v>21563.62</v>
      </c>
    </row>
    <row r="699" spans="1:6" ht="15" hidden="1" customHeight="1" x14ac:dyDescent="0.3">
      <c r="A699" s="202">
        <v>4104010</v>
      </c>
      <c r="B699" t="s">
        <v>437</v>
      </c>
      <c r="C699" s="87">
        <v>0</v>
      </c>
      <c r="D699" s="87">
        <v>22542.560000000001</v>
      </c>
      <c r="E699" s="87">
        <v>978.94</v>
      </c>
      <c r="F699" s="87">
        <v>21563.62</v>
      </c>
    </row>
    <row r="700" spans="1:6" ht="15" hidden="1" customHeight="1" x14ac:dyDescent="0.3">
      <c r="A700" s="202">
        <v>410401001</v>
      </c>
      <c r="B700" t="s">
        <v>651</v>
      </c>
      <c r="C700" s="87">
        <v>0</v>
      </c>
      <c r="D700" s="87">
        <v>21085.9</v>
      </c>
      <c r="E700" s="87">
        <v>978.94</v>
      </c>
      <c r="F700" s="87">
        <v>20106.96</v>
      </c>
    </row>
    <row r="701" spans="1:6" ht="15" hidden="1" customHeight="1" x14ac:dyDescent="0.3">
      <c r="A701" s="202">
        <v>410401002</v>
      </c>
      <c r="B701" t="s">
        <v>652</v>
      </c>
      <c r="C701" s="87">
        <v>0</v>
      </c>
      <c r="D701" s="87">
        <v>1456.66</v>
      </c>
      <c r="E701" s="87">
        <v>0</v>
      </c>
      <c r="F701" s="87">
        <v>1456.66</v>
      </c>
    </row>
    <row r="702" spans="1:6" ht="15" hidden="1" customHeight="1" x14ac:dyDescent="0.3">
      <c r="A702" s="202">
        <v>4105</v>
      </c>
      <c r="B702" t="s">
        <v>209</v>
      </c>
      <c r="C702" s="87">
        <v>0</v>
      </c>
      <c r="D702" s="87">
        <v>228146.51</v>
      </c>
      <c r="E702" s="87">
        <v>9585.86</v>
      </c>
      <c r="F702" s="87">
        <v>218560.65</v>
      </c>
    </row>
    <row r="703" spans="1:6" ht="15" hidden="1" customHeight="1" x14ac:dyDescent="0.3">
      <c r="A703" s="202">
        <v>410501</v>
      </c>
      <c r="B703" t="s">
        <v>192</v>
      </c>
      <c r="C703" s="87">
        <v>0</v>
      </c>
      <c r="D703" s="87">
        <v>228146.51</v>
      </c>
      <c r="E703" s="87">
        <v>9585.86</v>
      </c>
      <c r="F703" s="87">
        <v>218560.65</v>
      </c>
    </row>
    <row r="704" spans="1:6" ht="15" hidden="1" customHeight="1" x14ac:dyDescent="0.3">
      <c r="A704" s="202">
        <v>4105010</v>
      </c>
      <c r="B704" t="s">
        <v>192</v>
      </c>
      <c r="C704" s="87">
        <v>0</v>
      </c>
      <c r="D704" s="87">
        <v>228146.51</v>
      </c>
      <c r="E704" s="87">
        <v>9585.86</v>
      </c>
      <c r="F704" s="87">
        <v>218560.65</v>
      </c>
    </row>
    <row r="705" spans="1:6" ht="15" hidden="1" customHeight="1" x14ac:dyDescent="0.3">
      <c r="A705" s="202">
        <v>410501001</v>
      </c>
      <c r="B705" t="s">
        <v>653</v>
      </c>
      <c r="C705" s="87">
        <v>0</v>
      </c>
      <c r="D705" s="87">
        <v>227487.88</v>
      </c>
      <c r="E705" s="87">
        <v>9585.86</v>
      </c>
      <c r="F705" s="87">
        <v>217902.02</v>
      </c>
    </row>
    <row r="706" spans="1:6" ht="15" hidden="1" customHeight="1" x14ac:dyDescent="0.3">
      <c r="A706" s="202">
        <v>410501002</v>
      </c>
      <c r="B706" t="s">
        <v>654</v>
      </c>
      <c r="C706" s="87">
        <v>0</v>
      </c>
      <c r="D706" s="87">
        <v>658.63</v>
      </c>
      <c r="E706" s="87">
        <v>0</v>
      </c>
      <c r="F706" s="87">
        <v>658.63</v>
      </c>
    </row>
    <row r="707" spans="1:6" ht="15" hidden="1" customHeight="1" x14ac:dyDescent="0.3">
      <c r="A707" s="202">
        <v>4106</v>
      </c>
      <c r="B707" t="s">
        <v>210</v>
      </c>
      <c r="C707" s="87">
        <v>0</v>
      </c>
      <c r="D707" s="87">
        <v>10285.39</v>
      </c>
      <c r="E707" s="87">
        <v>0</v>
      </c>
      <c r="F707" s="87">
        <v>10285.39</v>
      </c>
    </row>
    <row r="708" spans="1:6" ht="15" hidden="1" customHeight="1" x14ac:dyDescent="0.3">
      <c r="A708" s="202">
        <v>410602</v>
      </c>
      <c r="B708" t="s">
        <v>445</v>
      </c>
      <c r="C708" s="87">
        <v>0</v>
      </c>
      <c r="D708" s="87">
        <v>6.14</v>
      </c>
      <c r="E708" s="87">
        <v>0</v>
      </c>
      <c r="F708" s="87">
        <v>6.14</v>
      </c>
    </row>
    <row r="709" spans="1:6" ht="15" hidden="1" customHeight="1" x14ac:dyDescent="0.3">
      <c r="A709" s="202">
        <v>4106020</v>
      </c>
      <c r="B709" t="s">
        <v>445</v>
      </c>
      <c r="C709" s="87">
        <v>0</v>
      </c>
      <c r="D709" s="87">
        <v>6.14</v>
      </c>
      <c r="E709" s="87">
        <v>0</v>
      </c>
      <c r="F709" s="87">
        <v>6.14</v>
      </c>
    </row>
    <row r="710" spans="1:6" ht="15" hidden="1" customHeight="1" x14ac:dyDescent="0.3">
      <c r="A710" s="202">
        <v>410602002</v>
      </c>
      <c r="B710" t="s">
        <v>900</v>
      </c>
      <c r="C710" s="87">
        <v>0</v>
      </c>
      <c r="D710" s="87">
        <v>6.14</v>
      </c>
      <c r="E710" s="87">
        <v>0</v>
      </c>
      <c r="F710" s="87">
        <v>6.14</v>
      </c>
    </row>
    <row r="711" spans="1:6" ht="15" hidden="1" customHeight="1" x14ac:dyDescent="0.3">
      <c r="A711" s="202">
        <v>410608</v>
      </c>
      <c r="B711" t="s">
        <v>194</v>
      </c>
      <c r="C711" s="87">
        <v>0</v>
      </c>
      <c r="D711" s="87">
        <v>10279.25</v>
      </c>
      <c r="E711" s="87">
        <v>0</v>
      </c>
      <c r="F711" s="87">
        <v>10279.25</v>
      </c>
    </row>
    <row r="712" spans="1:6" ht="15" hidden="1" customHeight="1" x14ac:dyDescent="0.3">
      <c r="A712" s="202">
        <v>4106080</v>
      </c>
      <c r="B712" t="s">
        <v>194</v>
      </c>
      <c r="C712" s="87">
        <v>0</v>
      </c>
      <c r="D712" s="87">
        <v>10279.25</v>
      </c>
      <c r="E712" s="87">
        <v>0</v>
      </c>
      <c r="F712" s="87">
        <v>10279.25</v>
      </c>
    </row>
    <row r="713" spans="1:6" ht="15" hidden="1" customHeight="1" x14ac:dyDescent="0.3">
      <c r="A713" s="202">
        <v>410608001</v>
      </c>
      <c r="B713" t="s">
        <v>463</v>
      </c>
      <c r="C713" s="87">
        <v>0</v>
      </c>
      <c r="D713" s="87">
        <v>10279.25</v>
      </c>
      <c r="E713" s="87">
        <v>0</v>
      </c>
      <c r="F713" s="87">
        <v>10279.25</v>
      </c>
    </row>
    <row r="714" spans="1:6" ht="15" hidden="1" customHeight="1" x14ac:dyDescent="0.3">
      <c r="A714" s="202">
        <v>4107</v>
      </c>
      <c r="B714" t="s">
        <v>211</v>
      </c>
      <c r="C714" s="87">
        <v>0</v>
      </c>
      <c r="D714" s="87">
        <v>14716.1</v>
      </c>
      <c r="E714" s="87">
        <v>0</v>
      </c>
      <c r="F714" s="87">
        <v>14716.1</v>
      </c>
    </row>
    <row r="715" spans="1:6" ht="15" hidden="1" customHeight="1" x14ac:dyDescent="0.3">
      <c r="A715" s="202">
        <v>410702</v>
      </c>
      <c r="B715" t="s">
        <v>197</v>
      </c>
      <c r="C715" s="87">
        <v>0</v>
      </c>
      <c r="D715" s="87">
        <v>14716.1</v>
      </c>
      <c r="E715" s="87">
        <v>0</v>
      </c>
      <c r="F715" s="87">
        <v>14716.1</v>
      </c>
    </row>
    <row r="716" spans="1:6" ht="15" hidden="1" customHeight="1" x14ac:dyDescent="0.3">
      <c r="A716" s="202">
        <v>4107020</v>
      </c>
      <c r="B716" t="s">
        <v>197</v>
      </c>
      <c r="C716" s="87">
        <v>0</v>
      </c>
      <c r="D716" s="87">
        <v>14716.1</v>
      </c>
      <c r="E716" s="87">
        <v>0</v>
      </c>
      <c r="F716" s="87">
        <v>14716.1</v>
      </c>
    </row>
    <row r="717" spans="1:6" ht="15" hidden="1" customHeight="1" x14ac:dyDescent="0.3">
      <c r="A717" s="202">
        <v>410702001</v>
      </c>
      <c r="B717" t="s">
        <v>655</v>
      </c>
      <c r="C717" s="87">
        <v>0</v>
      </c>
      <c r="D717" s="87">
        <v>14716.1</v>
      </c>
      <c r="E717" s="87">
        <v>0</v>
      </c>
      <c r="F717" s="87">
        <v>14716.1</v>
      </c>
    </row>
    <row r="718" spans="1:6" ht="15" hidden="1" customHeight="1" x14ac:dyDescent="0.3">
      <c r="A718" s="202">
        <v>4110</v>
      </c>
      <c r="B718" t="s">
        <v>295</v>
      </c>
      <c r="C718" s="87">
        <v>0</v>
      </c>
      <c r="D718" s="87">
        <v>84868.52</v>
      </c>
      <c r="E718" s="87">
        <v>6594.84</v>
      </c>
      <c r="F718" s="87">
        <v>78273.679999999993</v>
      </c>
    </row>
    <row r="719" spans="1:6" ht="15" hidden="1" customHeight="1" x14ac:dyDescent="0.3">
      <c r="A719" s="202">
        <v>411004</v>
      </c>
      <c r="B719" t="s">
        <v>437</v>
      </c>
      <c r="C719" s="87">
        <v>0</v>
      </c>
      <c r="D719" s="87">
        <v>2571.34</v>
      </c>
      <c r="E719" s="87">
        <v>494.24</v>
      </c>
      <c r="F719" s="87">
        <v>2077.1</v>
      </c>
    </row>
    <row r="720" spans="1:6" ht="15" hidden="1" customHeight="1" x14ac:dyDescent="0.3">
      <c r="A720" s="202">
        <v>4110040</v>
      </c>
      <c r="B720" t="s">
        <v>437</v>
      </c>
      <c r="C720" s="87">
        <v>0</v>
      </c>
      <c r="D720" s="87">
        <v>2571.34</v>
      </c>
      <c r="E720" s="87">
        <v>494.24</v>
      </c>
      <c r="F720" s="87">
        <v>2077.1</v>
      </c>
    </row>
    <row r="721" spans="1:6" ht="15" hidden="1" customHeight="1" x14ac:dyDescent="0.3">
      <c r="A721" s="202">
        <v>411004001</v>
      </c>
      <c r="B721" t="s">
        <v>437</v>
      </c>
      <c r="C721" s="87">
        <v>0</v>
      </c>
      <c r="D721" s="87">
        <v>2571.34</v>
      </c>
      <c r="E721" s="87">
        <v>494.24</v>
      </c>
      <c r="F721" s="87">
        <v>2077.1</v>
      </c>
    </row>
    <row r="722" spans="1:6" ht="15" hidden="1" customHeight="1" x14ac:dyDescent="0.3">
      <c r="A722" s="202">
        <v>41100400101</v>
      </c>
      <c r="B722" t="s">
        <v>439</v>
      </c>
      <c r="C722" s="87">
        <v>0</v>
      </c>
      <c r="D722" s="87">
        <v>2571.34</v>
      </c>
      <c r="E722" s="87">
        <v>494.24</v>
      </c>
      <c r="F722" s="87">
        <v>2077.1</v>
      </c>
    </row>
    <row r="723" spans="1:6" ht="15" hidden="1" customHeight="1" x14ac:dyDescent="0.3">
      <c r="A723" s="202">
        <v>411005</v>
      </c>
      <c r="B723" t="s">
        <v>192</v>
      </c>
      <c r="C723" s="87">
        <v>0</v>
      </c>
      <c r="D723" s="87">
        <v>81697.179999999993</v>
      </c>
      <c r="E723" s="87">
        <v>6100.6</v>
      </c>
      <c r="F723" s="87">
        <v>75596.58</v>
      </c>
    </row>
    <row r="724" spans="1:6" ht="15" hidden="1" customHeight="1" x14ac:dyDescent="0.3">
      <c r="A724" s="202">
        <v>4110050</v>
      </c>
      <c r="B724" t="s">
        <v>192</v>
      </c>
      <c r="C724" s="87">
        <v>0</v>
      </c>
      <c r="D724" s="87">
        <v>81697.179999999993</v>
      </c>
      <c r="E724" s="87">
        <v>6100.6</v>
      </c>
      <c r="F724" s="87">
        <v>75596.58</v>
      </c>
    </row>
    <row r="725" spans="1:6" ht="15" hidden="1" customHeight="1" x14ac:dyDescent="0.3">
      <c r="A725" s="202">
        <v>411005001</v>
      </c>
      <c r="B725" t="s">
        <v>192</v>
      </c>
      <c r="C725" s="87">
        <v>0</v>
      </c>
      <c r="D725" s="87">
        <v>81697.179999999993</v>
      </c>
      <c r="E725" s="87">
        <v>6100.6</v>
      </c>
      <c r="F725" s="87">
        <v>75596.58</v>
      </c>
    </row>
    <row r="726" spans="1:6" ht="15" hidden="1" customHeight="1" x14ac:dyDescent="0.3">
      <c r="A726" s="202">
        <v>41100500101</v>
      </c>
      <c r="B726" t="s">
        <v>441</v>
      </c>
      <c r="C726" s="87">
        <v>0</v>
      </c>
      <c r="D726" s="87">
        <v>81697.179999999993</v>
      </c>
      <c r="E726" s="87">
        <v>6100.6</v>
      </c>
      <c r="F726" s="87">
        <v>75596.58</v>
      </c>
    </row>
    <row r="727" spans="1:6" ht="15" hidden="1" customHeight="1" x14ac:dyDescent="0.3">
      <c r="A727" s="202">
        <v>411006</v>
      </c>
      <c r="B727" t="s">
        <v>200</v>
      </c>
      <c r="C727" s="87">
        <v>0</v>
      </c>
      <c r="D727" s="87">
        <v>600</v>
      </c>
      <c r="E727" s="87">
        <v>0</v>
      </c>
      <c r="F727" s="87">
        <v>600</v>
      </c>
    </row>
    <row r="728" spans="1:6" ht="15" hidden="1" customHeight="1" x14ac:dyDescent="0.3">
      <c r="A728" s="202">
        <v>4110060</v>
      </c>
      <c r="B728" t="s">
        <v>200</v>
      </c>
      <c r="C728" s="87">
        <v>0</v>
      </c>
      <c r="D728" s="87">
        <v>600</v>
      </c>
      <c r="E728" s="87">
        <v>0</v>
      </c>
      <c r="F728" s="87">
        <v>600</v>
      </c>
    </row>
    <row r="729" spans="1:6" ht="15" hidden="1" customHeight="1" x14ac:dyDescent="0.3">
      <c r="A729" s="202">
        <v>411006008</v>
      </c>
      <c r="B729" t="s">
        <v>194</v>
      </c>
      <c r="C729" s="87">
        <v>0</v>
      </c>
      <c r="D729" s="87">
        <v>600</v>
      </c>
      <c r="E729" s="87">
        <v>0</v>
      </c>
      <c r="F729" s="87">
        <v>600</v>
      </c>
    </row>
    <row r="730" spans="1:6" ht="15" hidden="1" customHeight="1" x14ac:dyDescent="0.3">
      <c r="A730" s="202">
        <v>41100600801</v>
      </c>
      <c r="B730" t="s">
        <v>463</v>
      </c>
      <c r="C730" s="87">
        <v>0</v>
      </c>
      <c r="D730" s="87">
        <v>600</v>
      </c>
      <c r="E730" s="87">
        <v>0</v>
      </c>
      <c r="F730" s="87">
        <v>600</v>
      </c>
    </row>
    <row r="731" spans="1:6" ht="15" hidden="1" customHeight="1" x14ac:dyDescent="0.3">
      <c r="A731" s="202">
        <v>4111</v>
      </c>
      <c r="B731" t="s">
        <v>340</v>
      </c>
      <c r="C731" s="87">
        <v>0</v>
      </c>
      <c r="D731" s="87">
        <v>7358.05</v>
      </c>
      <c r="E731" s="87">
        <v>0</v>
      </c>
      <c r="F731" s="87">
        <v>7358.05</v>
      </c>
    </row>
    <row r="732" spans="1:6" ht="15" hidden="1" customHeight="1" x14ac:dyDescent="0.3">
      <c r="A732" s="202">
        <v>411107</v>
      </c>
      <c r="B732" t="s">
        <v>341</v>
      </c>
      <c r="C732" s="87">
        <v>0</v>
      </c>
      <c r="D732" s="87">
        <v>7358.05</v>
      </c>
      <c r="E732" s="87">
        <v>0</v>
      </c>
      <c r="F732" s="87">
        <v>7358.05</v>
      </c>
    </row>
    <row r="733" spans="1:6" ht="15" hidden="1" customHeight="1" x14ac:dyDescent="0.3">
      <c r="A733" s="202">
        <v>4111070</v>
      </c>
      <c r="B733" t="s">
        <v>341</v>
      </c>
      <c r="C733" s="87">
        <v>0</v>
      </c>
      <c r="D733" s="87">
        <v>7358.05</v>
      </c>
      <c r="E733" s="87">
        <v>0</v>
      </c>
      <c r="F733" s="87">
        <v>7358.05</v>
      </c>
    </row>
    <row r="734" spans="1:6" ht="15" hidden="1" customHeight="1" x14ac:dyDescent="0.3">
      <c r="A734" s="202">
        <v>411107002</v>
      </c>
      <c r="B734" t="s">
        <v>197</v>
      </c>
      <c r="C734" s="87">
        <v>0</v>
      </c>
      <c r="D734" s="87">
        <v>7358.05</v>
      </c>
      <c r="E734" s="87">
        <v>0</v>
      </c>
      <c r="F734" s="87">
        <v>7358.05</v>
      </c>
    </row>
    <row r="735" spans="1:6" ht="15" hidden="1" customHeight="1" x14ac:dyDescent="0.3">
      <c r="A735" s="202">
        <v>41110700204</v>
      </c>
      <c r="B735" t="s">
        <v>656</v>
      </c>
      <c r="C735" s="87">
        <v>0</v>
      </c>
      <c r="D735" s="87">
        <v>7358.05</v>
      </c>
      <c r="E735" s="87">
        <v>0</v>
      </c>
      <c r="F735" s="87">
        <v>7358.05</v>
      </c>
    </row>
    <row r="736" spans="1:6" ht="15" hidden="1" customHeight="1" x14ac:dyDescent="0.3">
      <c r="A736" s="202">
        <v>42</v>
      </c>
      <c r="B736" t="s">
        <v>296</v>
      </c>
      <c r="C736" s="87">
        <v>0</v>
      </c>
      <c r="D736" s="87">
        <v>11251034.449999999</v>
      </c>
      <c r="E736" s="87">
        <v>925290.03</v>
      </c>
      <c r="F736" s="87">
        <v>10325744.42</v>
      </c>
    </row>
    <row r="737" spans="1:6" ht="15" hidden="1" customHeight="1" x14ac:dyDescent="0.3">
      <c r="A737" s="202">
        <v>4204</v>
      </c>
      <c r="B737" t="s">
        <v>208</v>
      </c>
      <c r="C737" s="87">
        <v>0</v>
      </c>
      <c r="D737" s="87">
        <v>2303329.56</v>
      </c>
      <c r="E737" s="87">
        <v>153486.06</v>
      </c>
      <c r="F737" s="87">
        <v>2149843.5</v>
      </c>
    </row>
    <row r="738" spans="1:6" ht="15" hidden="1" customHeight="1" x14ac:dyDescent="0.3">
      <c r="A738" s="202">
        <v>420401</v>
      </c>
      <c r="B738" t="s">
        <v>437</v>
      </c>
      <c r="C738" s="87">
        <v>0</v>
      </c>
      <c r="D738" s="87">
        <v>2091138.41</v>
      </c>
      <c r="E738" s="87">
        <v>42574.11</v>
      </c>
      <c r="F738" s="87">
        <v>2048564.3</v>
      </c>
    </row>
    <row r="739" spans="1:6" ht="15" hidden="1" customHeight="1" x14ac:dyDescent="0.3">
      <c r="A739" s="202">
        <v>4204010</v>
      </c>
      <c r="B739" t="s">
        <v>437</v>
      </c>
      <c r="C739" s="87">
        <v>0</v>
      </c>
      <c r="D739" s="87">
        <v>2091138.41</v>
      </c>
      <c r="E739" s="87">
        <v>42574.11</v>
      </c>
      <c r="F739" s="87">
        <v>2048564.3</v>
      </c>
    </row>
    <row r="740" spans="1:6" ht="15" hidden="1" customHeight="1" x14ac:dyDescent="0.3">
      <c r="A740" s="202">
        <v>420401004</v>
      </c>
      <c r="B740" t="s">
        <v>346</v>
      </c>
      <c r="C740" s="87">
        <v>0</v>
      </c>
      <c r="D740" s="87">
        <v>1980226.46</v>
      </c>
      <c r="E740" s="87">
        <v>20391.72</v>
      </c>
      <c r="F740" s="87">
        <v>1959834.74</v>
      </c>
    </row>
    <row r="741" spans="1:6" ht="15" hidden="1" customHeight="1" x14ac:dyDescent="0.3">
      <c r="A741" s="202">
        <v>42040100401</v>
      </c>
      <c r="B741" t="s">
        <v>347</v>
      </c>
      <c r="C741" s="87">
        <v>0</v>
      </c>
      <c r="D741" s="87">
        <v>1883228.44</v>
      </c>
      <c r="E741" s="87">
        <v>20391.72</v>
      </c>
      <c r="F741" s="87">
        <v>1862836.72</v>
      </c>
    </row>
    <row r="742" spans="1:6" ht="15" hidden="1" customHeight="1" x14ac:dyDescent="0.3">
      <c r="A742" s="202">
        <v>42040100402</v>
      </c>
      <c r="B742" t="s">
        <v>522</v>
      </c>
      <c r="C742" s="87">
        <v>0</v>
      </c>
      <c r="D742" s="87">
        <v>96998.02</v>
      </c>
      <c r="E742" s="87">
        <v>0</v>
      </c>
      <c r="F742" s="87">
        <v>96998.02</v>
      </c>
    </row>
    <row r="743" spans="1:6" ht="15" hidden="1" customHeight="1" x14ac:dyDescent="0.3">
      <c r="A743" s="202">
        <v>420401005</v>
      </c>
      <c r="B743" t="s">
        <v>819</v>
      </c>
      <c r="C743" s="87">
        <v>0</v>
      </c>
      <c r="D743" s="87">
        <v>110911.95</v>
      </c>
      <c r="E743" s="87">
        <v>22182.39</v>
      </c>
      <c r="F743" s="87">
        <v>88729.56</v>
      </c>
    </row>
    <row r="744" spans="1:6" ht="15" hidden="1" customHeight="1" x14ac:dyDescent="0.3">
      <c r="A744" s="202">
        <v>42040100502</v>
      </c>
      <c r="B744" t="s">
        <v>820</v>
      </c>
      <c r="C744" s="87">
        <v>0</v>
      </c>
      <c r="D744" s="87">
        <v>110911.95</v>
      </c>
      <c r="E744" s="87">
        <v>22182.39</v>
      </c>
      <c r="F744" s="87">
        <v>88729.56</v>
      </c>
    </row>
    <row r="745" spans="1:6" ht="15" hidden="1" customHeight="1" x14ac:dyDescent="0.3">
      <c r="A745" s="202">
        <v>420402</v>
      </c>
      <c r="B745" t="s">
        <v>350</v>
      </c>
      <c r="C745" s="87">
        <v>0</v>
      </c>
      <c r="D745" s="87">
        <v>212191.15</v>
      </c>
      <c r="E745" s="87">
        <v>110911.95</v>
      </c>
      <c r="F745" s="87">
        <v>101279.2</v>
      </c>
    </row>
    <row r="746" spans="1:6" ht="15" hidden="1" customHeight="1" x14ac:dyDescent="0.3">
      <c r="A746" s="202">
        <v>4204020</v>
      </c>
      <c r="B746" t="s">
        <v>350</v>
      </c>
      <c r="C746" s="87">
        <v>0</v>
      </c>
      <c r="D746" s="87">
        <v>212191.15</v>
      </c>
      <c r="E746" s="87">
        <v>110911.95</v>
      </c>
      <c r="F746" s="87">
        <v>101279.2</v>
      </c>
    </row>
    <row r="747" spans="1:6" ht="15" hidden="1" customHeight="1" x14ac:dyDescent="0.3">
      <c r="A747" s="202">
        <v>420402004</v>
      </c>
      <c r="B747" t="s">
        <v>346</v>
      </c>
      <c r="C747" s="87">
        <v>0</v>
      </c>
      <c r="D747" s="87">
        <v>212191.15</v>
      </c>
      <c r="E747" s="87">
        <v>110911.95</v>
      </c>
      <c r="F747" s="87">
        <v>101279.2</v>
      </c>
    </row>
    <row r="748" spans="1:6" ht="15" hidden="1" customHeight="1" x14ac:dyDescent="0.3">
      <c r="A748" s="202">
        <v>42040200402</v>
      </c>
      <c r="B748" t="s">
        <v>522</v>
      </c>
      <c r="C748" s="87">
        <v>0</v>
      </c>
      <c r="D748" s="87">
        <v>212191.15</v>
      </c>
      <c r="E748" s="87">
        <v>110911.95</v>
      </c>
      <c r="F748" s="87">
        <v>101279.2</v>
      </c>
    </row>
    <row r="749" spans="1:6" ht="15" hidden="1" customHeight="1" x14ac:dyDescent="0.3">
      <c r="A749" s="202">
        <v>4206</v>
      </c>
      <c r="B749" t="s">
        <v>210</v>
      </c>
      <c r="C749" s="87">
        <v>0</v>
      </c>
      <c r="D749" s="87">
        <v>6273298.6200000001</v>
      </c>
      <c r="E749" s="87">
        <v>0</v>
      </c>
      <c r="F749" s="87">
        <v>6273298.6200000001</v>
      </c>
    </row>
    <row r="750" spans="1:6" ht="15" hidden="1" customHeight="1" x14ac:dyDescent="0.3">
      <c r="A750" s="202">
        <v>420601</v>
      </c>
      <c r="B750" t="s">
        <v>442</v>
      </c>
      <c r="C750" s="87">
        <v>0</v>
      </c>
      <c r="D750" s="87">
        <v>9.69</v>
      </c>
      <c r="E750" s="87">
        <v>0</v>
      </c>
      <c r="F750" s="87">
        <v>9.69</v>
      </c>
    </row>
    <row r="751" spans="1:6" ht="15" hidden="1" customHeight="1" x14ac:dyDescent="0.3">
      <c r="A751" s="202">
        <v>4206010</v>
      </c>
      <c r="B751" t="s">
        <v>442</v>
      </c>
      <c r="C751" s="87">
        <v>0</v>
      </c>
      <c r="D751" s="87">
        <v>9.69</v>
      </c>
      <c r="E751" s="87">
        <v>0</v>
      </c>
      <c r="F751" s="87">
        <v>9.69</v>
      </c>
    </row>
    <row r="752" spans="1:6" ht="15" hidden="1" customHeight="1" x14ac:dyDescent="0.3">
      <c r="A752" s="202">
        <v>420601004</v>
      </c>
      <c r="B752" t="s">
        <v>346</v>
      </c>
      <c r="C752" s="87">
        <v>0</v>
      </c>
      <c r="D752" s="87">
        <v>9.69</v>
      </c>
      <c r="E752" s="87">
        <v>0</v>
      </c>
      <c r="F752" s="87">
        <v>9.69</v>
      </c>
    </row>
    <row r="753" spans="1:6" ht="15" hidden="1" customHeight="1" x14ac:dyDescent="0.3">
      <c r="A753" s="202">
        <v>42060100402</v>
      </c>
      <c r="B753" t="s">
        <v>522</v>
      </c>
      <c r="C753" s="87">
        <v>0</v>
      </c>
      <c r="D753" s="87">
        <v>9.69</v>
      </c>
      <c r="E753" s="87">
        <v>0</v>
      </c>
      <c r="F753" s="87">
        <v>9.69</v>
      </c>
    </row>
    <row r="754" spans="1:6" ht="15" hidden="1" customHeight="1" x14ac:dyDescent="0.3">
      <c r="A754" s="202">
        <v>420602</v>
      </c>
      <c r="B754" t="s">
        <v>445</v>
      </c>
      <c r="C754" s="87">
        <v>0</v>
      </c>
      <c r="D754" s="87">
        <v>1503.36</v>
      </c>
      <c r="E754" s="87">
        <v>0</v>
      </c>
      <c r="F754" s="87">
        <v>1503.36</v>
      </c>
    </row>
    <row r="755" spans="1:6" ht="15" hidden="1" customHeight="1" x14ac:dyDescent="0.3">
      <c r="A755" s="202">
        <v>4206020</v>
      </c>
      <c r="B755" t="s">
        <v>445</v>
      </c>
      <c r="C755" s="87">
        <v>0</v>
      </c>
      <c r="D755" s="87">
        <v>1503.36</v>
      </c>
      <c r="E755" s="87">
        <v>0</v>
      </c>
      <c r="F755" s="87">
        <v>1503.36</v>
      </c>
    </row>
    <row r="756" spans="1:6" ht="15" hidden="1" customHeight="1" x14ac:dyDescent="0.3">
      <c r="A756" s="202">
        <v>420602004</v>
      </c>
      <c r="B756" t="s">
        <v>346</v>
      </c>
      <c r="C756" s="87">
        <v>0</v>
      </c>
      <c r="D756" s="87">
        <v>1503.36</v>
      </c>
      <c r="E756" s="87">
        <v>0</v>
      </c>
      <c r="F756" s="87">
        <v>1503.36</v>
      </c>
    </row>
    <row r="757" spans="1:6" ht="15" hidden="1" customHeight="1" x14ac:dyDescent="0.3">
      <c r="A757" s="202">
        <v>42060200402</v>
      </c>
      <c r="B757" t="s">
        <v>522</v>
      </c>
      <c r="C757" s="87">
        <v>0</v>
      </c>
      <c r="D757" s="87">
        <v>1503.36</v>
      </c>
      <c r="E757" s="87">
        <v>0</v>
      </c>
      <c r="F757" s="87">
        <v>1503.36</v>
      </c>
    </row>
    <row r="758" spans="1:6" ht="15" hidden="1" customHeight="1" x14ac:dyDescent="0.3">
      <c r="A758" s="202">
        <v>420603</v>
      </c>
      <c r="B758" t="s">
        <v>343</v>
      </c>
      <c r="C758" s="87">
        <v>0</v>
      </c>
      <c r="D758" s="87">
        <v>26.97</v>
      </c>
      <c r="E758" s="87">
        <v>0</v>
      </c>
      <c r="F758" s="87">
        <v>26.97</v>
      </c>
    </row>
    <row r="759" spans="1:6" ht="15" hidden="1" customHeight="1" x14ac:dyDescent="0.3">
      <c r="A759" s="202">
        <v>4206030</v>
      </c>
      <c r="B759" t="s">
        <v>343</v>
      </c>
      <c r="C759" s="87">
        <v>0</v>
      </c>
      <c r="D759" s="87">
        <v>26.97</v>
      </c>
      <c r="E759" s="87">
        <v>0</v>
      </c>
      <c r="F759" s="87">
        <v>26.97</v>
      </c>
    </row>
    <row r="760" spans="1:6" ht="15" hidden="1" customHeight="1" x14ac:dyDescent="0.3">
      <c r="A760" s="202">
        <v>420603004</v>
      </c>
      <c r="B760" t="s">
        <v>346</v>
      </c>
      <c r="C760" s="87">
        <v>0</v>
      </c>
      <c r="D760" s="87">
        <v>26.97</v>
      </c>
      <c r="E760" s="87">
        <v>0</v>
      </c>
      <c r="F760" s="87">
        <v>26.97</v>
      </c>
    </row>
    <row r="761" spans="1:6" ht="15" hidden="1" customHeight="1" x14ac:dyDescent="0.3">
      <c r="A761" s="202">
        <v>42060300402</v>
      </c>
      <c r="B761" t="s">
        <v>522</v>
      </c>
      <c r="C761" s="87">
        <v>0</v>
      </c>
      <c r="D761" s="87">
        <v>26.97</v>
      </c>
      <c r="E761" s="87">
        <v>0</v>
      </c>
      <c r="F761" s="87">
        <v>26.97</v>
      </c>
    </row>
    <row r="762" spans="1:6" ht="15" hidden="1" customHeight="1" x14ac:dyDescent="0.3">
      <c r="A762" s="202">
        <v>420604</v>
      </c>
      <c r="B762" t="s">
        <v>450</v>
      </c>
      <c r="C762" s="87">
        <v>0</v>
      </c>
      <c r="D762" s="87">
        <v>1159.98</v>
      </c>
      <c r="E762" s="87">
        <v>0</v>
      </c>
      <c r="F762" s="87">
        <v>1159.98</v>
      </c>
    </row>
    <row r="763" spans="1:6" ht="15" hidden="1" customHeight="1" x14ac:dyDescent="0.3">
      <c r="A763" s="202">
        <v>4206040</v>
      </c>
      <c r="B763" t="s">
        <v>450</v>
      </c>
      <c r="C763" s="87">
        <v>0</v>
      </c>
      <c r="D763" s="87">
        <v>1159.98</v>
      </c>
      <c r="E763" s="87">
        <v>0</v>
      </c>
      <c r="F763" s="87">
        <v>1159.98</v>
      </c>
    </row>
    <row r="764" spans="1:6" ht="15" hidden="1" customHeight="1" x14ac:dyDescent="0.3">
      <c r="A764" s="202">
        <v>420604004</v>
      </c>
      <c r="B764" t="s">
        <v>346</v>
      </c>
      <c r="C764" s="87">
        <v>0</v>
      </c>
      <c r="D764" s="87">
        <v>1159.98</v>
      </c>
      <c r="E764" s="87">
        <v>0</v>
      </c>
      <c r="F764" s="87">
        <v>1159.98</v>
      </c>
    </row>
    <row r="765" spans="1:6" ht="15" hidden="1" customHeight="1" x14ac:dyDescent="0.3">
      <c r="A765" s="202">
        <v>42060400402</v>
      </c>
      <c r="B765" t="s">
        <v>522</v>
      </c>
      <c r="C765" s="87">
        <v>0</v>
      </c>
      <c r="D765" s="87">
        <v>1159.98</v>
      </c>
      <c r="E765" s="87">
        <v>0</v>
      </c>
      <c r="F765" s="87">
        <v>1159.98</v>
      </c>
    </row>
    <row r="766" spans="1:6" ht="15" hidden="1" customHeight="1" x14ac:dyDescent="0.3">
      <c r="A766" s="202">
        <v>420607</v>
      </c>
      <c r="B766" t="s">
        <v>459</v>
      </c>
      <c r="C766" s="87">
        <v>0</v>
      </c>
      <c r="D766" s="87">
        <v>1090.17</v>
      </c>
      <c r="E766" s="87">
        <v>0</v>
      </c>
      <c r="F766" s="87">
        <v>1090.17</v>
      </c>
    </row>
    <row r="767" spans="1:6" ht="15" hidden="1" customHeight="1" x14ac:dyDescent="0.3">
      <c r="A767" s="202">
        <v>4206070</v>
      </c>
      <c r="B767" t="s">
        <v>459</v>
      </c>
      <c r="C767" s="87">
        <v>0</v>
      </c>
      <c r="D767" s="87">
        <v>1090.17</v>
      </c>
      <c r="E767" s="87">
        <v>0</v>
      </c>
      <c r="F767" s="87">
        <v>1090.17</v>
      </c>
    </row>
    <row r="768" spans="1:6" ht="15" hidden="1" customHeight="1" x14ac:dyDescent="0.3">
      <c r="A768" s="202">
        <v>420607004</v>
      </c>
      <c r="B768" t="s">
        <v>346</v>
      </c>
      <c r="C768" s="87">
        <v>0</v>
      </c>
      <c r="D768" s="87">
        <v>1090.17</v>
      </c>
      <c r="E768" s="87">
        <v>0</v>
      </c>
      <c r="F768" s="87">
        <v>1090.17</v>
      </c>
    </row>
    <row r="769" spans="1:6" ht="15" hidden="1" customHeight="1" x14ac:dyDescent="0.3">
      <c r="A769" s="202">
        <v>42060700402</v>
      </c>
      <c r="B769" t="s">
        <v>522</v>
      </c>
      <c r="C769" s="87">
        <v>0</v>
      </c>
      <c r="D769" s="87">
        <v>1090.17</v>
      </c>
      <c r="E769" s="87">
        <v>0</v>
      </c>
      <c r="F769" s="87">
        <v>1090.17</v>
      </c>
    </row>
    <row r="770" spans="1:6" ht="15" hidden="1" customHeight="1" x14ac:dyDescent="0.3">
      <c r="A770" s="202">
        <v>420608</v>
      </c>
      <c r="B770" t="s">
        <v>194</v>
      </c>
      <c r="C770" s="87">
        <v>0</v>
      </c>
      <c r="D770" s="87">
        <v>1225.1400000000001</v>
      </c>
      <c r="E770" s="87">
        <v>0</v>
      </c>
      <c r="F770" s="87">
        <v>1225.1400000000001</v>
      </c>
    </row>
    <row r="771" spans="1:6" ht="15" hidden="1" customHeight="1" x14ac:dyDescent="0.3">
      <c r="A771" s="202">
        <v>4206080</v>
      </c>
      <c r="B771" t="s">
        <v>194</v>
      </c>
      <c r="C771" s="87">
        <v>0</v>
      </c>
      <c r="D771" s="87">
        <v>1225.1400000000001</v>
      </c>
      <c r="E771" s="87">
        <v>0</v>
      </c>
      <c r="F771" s="87">
        <v>1225.1400000000001</v>
      </c>
    </row>
    <row r="772" spans="1:6" ht="15" hidden="1" customHeight="1" x14ac:dyDescent="0.3">
      <c r="A772" s="202">
        <v>420608004</v>
      </c>
      <c r="B772" t="s">
        <v>346</v>
      </c>
      <c r="C772" s="87">
        <v>0</v>
      </c>
      <c r="D772" s="87">
        <v>1225.1400000000001</v>
      </c>
      <c r="E772" s="87">
        <v>0</v>
      </c>
      <c r="F772" s="87">
        <v>1225.1400000000001</v>
      </c>
    </row>
    <row r="773" spans="1:6" ht="15" hidden="1" customHeight="1" x14ac:dyDescent="0.3">
      <c r="A773" s="202">
        <v>42060800402</v>
      </c>
      <c r="B773" t="s">
        <v>522</v>
      </c>
      <c r="C773" s="87">
        <v>0</v>
      </c>
      <c r="D773" s="87">
        <v>1225.1400000000001</v>
      </c>
      <c r="E773" s="87">
        <v>0</v>
      </c>
      <c r="F773" s="87">
        <v>1225.1400000000001</v>
      </c>
    </row>
    <row r="774" spans="1:6" ht="15" hidden="1" customHeight="1" x14ac:dyDescent="0.3">
      <c r="A774" s="202">
        <v>420610</v>
      </c>
      <c r="B774" t="s">
        <v>349</v>
      </c>
      <c r="C774" s="87">
        <v>0</v>
      </c>
      <c r="D774" s="87">
        <v>25770.27</v>
      </c>
      <c r="E774" s="87">
        <v>0</v>
      </c>
      <c r="F774" s="87">
        <v>25770.27</v>
      </c>
    </row>
    <row r="775" spans="1:6" ht="15" hidden="1" customHeight="1" x14ac:dyDescent="0.3">
      <c r="A775" s="202">
        <v>4206100</v>
      </c>
      <c r="B775" t="s">
        <v>349</v>
      </c>
      <c r="C775" s="87">
        <v>0</v>
      </c>
      <c r="D775" s="87">
        <v>25770.27</v>
      </c>
      <c r="E775" s="87">
        <v>0</v>
      </c>
      <c r="F775" s="87">
        <v>25770.27</v>
      </c>
    </row>
    <row r="776" spans="1:6" ht="15" hidden="1" customHeight="1" x14ac:dyDescent="0.3">
      <c r="A776" s="202">
        <v>420610004</v>
      </c>
      <c r="B776" t="s">
        <v>346</v>
      </c>
      <c r="C776" s="87">
        <v>0</v>
      </c>
      <c r="D776" s="87">
        <v>25770.27</v>
      </c>
      <c r="E776" s="87">
        <v>0</v>
      </c>
      <c r="F776" s="87">
        <v>25770.27</v>
      </c>
    </row>
    <row r="777" spans="1:6" ht="15" hidden="1" customHeight="1" x14ac:dyDescent="0.3">
      <c r="A777" s="202">
        <v>42061000401</v>
      </c>
      <c r="B777" t="s">
        <v>347</v>
      </c>
      <c r="C777" s="87">
        <v>0</v>
      </c>
      <c r="D777" s="87">
        <v>6011.25</v>
      </c>
      <c r="E777" s="87">
        <v>0</v>
      </c>
      <c r="F777" s="87">
        <v>6011.25</v>
      </c>
    </row>
    <row r="778" spans="1:6" ht="15" hidden="1" customHeight="1" x14ac:dyDescent="0.3">
      <c r="A778" s="202">
        <v>42061000402</v>
      </c>
      <c r="B778" t="s">
        <v>522</v>
      </c>
      <c r="C778" s="87">
        <v>0</v>
      </c>
      <c r="D778" s="87">
        <v>19759.02</v>
      </c>
      <c r="E778" s="87">
        <v>0</v>
      </c>
      <c r="F778" s="87">
        <v>19759.02</v>
      </c>
    </row>
    <row r="779" spans="1:6" ht="15" hidden="1" customHeight="1" x14ac:dyDescent="0.3">
      <c r="A779" s="202">
        <v>420611</v>
      </c>
      <c r="B779" t="s">
        <v>466</v>
      </c>
      <c r="C779" s="87">
        <v>0</v>
      </c>
      <c r="D779" s="87">
        <v>7871.88</v>
      </c>
      <c r="E779" s="87">
        <v>0</v>
      </c>
      <c r="F779" s="87">
        <v>7871.88</v>
      </c>
    </row>
    <row r="780" spans="1:6" ht="15" hidden="1" customHeight="1" x14ac:dyDescent="0.3">
      <c r="A780" s="202">
        <v>4206110</v>
      </c>
      <c r="B780" t="s">
        <v>466</v>
      </c>
      <c r="C780" s="87">
        <v>0</v>
      </c>
      <c r="D780" s="87">
        <v>7871.88</v>
      </c>
      <c r="E780" s="87">
        <v>0</v>
      </c>
      <c r="F780" s="87">
        <v>7871.88</v>
      </c>
    </row>
    <row r="781" spans="1:6" ht="15" hidden="1" customHeight="1" x14ac:dyDescent="0.3">
      <c r="A781" s="202">
        <v>420611004</v>
      </c>
      <c r="B781" t="s">
        <v>346</v>
      </c>
      <c r="C781" s="87">
        <v>0</v>
      </c>
      <c r="D781" s="87">
        <v>7871.88</v>
      </c>
      <c r="E781" s="87">
        <v>0</v>
      </c>
      <c r="F781" s="87">
        <v>7871.88</v>
      </c>
    </row>
    <row r="782" spans="1:6" ht="15" hidden="1" customHeight="1" x14ac:dyDescent="0.3">
      <c r="A782" s="202">
        <v>42061100402</v>
      </c>
      <c r="B782" t="s">
        <v>522</v>
      </c>
      <c r="C782" s="87">
        <v>0</v>
      </c>
      <c r="D782" s="87">
        <v>7871.88</v>
      </c>
      <c r="E782" s="87">
        <v>0</v>
      </c>
      <c r="F782" s="87">
        <v>7871.88</v>
      </c>
    </row>
    <row r="783" spans="1:6" ht="15" hidden="1" customHeight="1" x14ac:dyDescent="0.3">
      <c r="A783" s="202">
        <v>420612</v>
      </c>
      <c r="B783" t="s">
        <v>469</v>
      </c>
      <c r="C783" s="87">
        <v>0</v>
      </c>
      <c r="D783" s="87">
        <v>136.47</v>
      </c>
      <c r="E783" s="87">
        <v>0</v>
      </c>
      <c r="F783" s="87">
        <v>136.47</v>
      </c>
    </row>
    <row r="784" spans="1:6" ht="15" hidden="1" customHeight="1" x14ac:dyDescent="0.3">
      <c r="A784" s="202">
        <v>4206120</v>
      </c>
      <c r="B784" t="s">
        <v>469</v>
      </c>
      <c r="C784" s="87">
        <v>0</v>
      </c>
      <c r="D784" s="87">
        <v>136.47</v>
      </c>
      <c r="E784" s="87">
        <v>0</v>
      </c>
      <c r="F784" s="87">
        <v>136.47</v>
      </c>
    </row>
    <row r="785" spans="1:6" ht="15" hidden="1" customHeight="1" x14ac:dyDescent="0.3">
      <c r="A785" s="202">
        <v>420612004</v>
      </c>
      <c r="B785" t="s">
        <v>346</v>
      </c>
      <c r="C785" s="87">
        <v>0</v>
      </c>
      <c r="D785" s="87">
        <v>136.47</v>
      </c>
      <c r="E785" s="87">
        <v>0</v>
      </c>
      <c r="F785" s="87">
        <v>136.47</v>
      </c>
    </row>
    <row r="786" spans="1:6" ht="15" hidden="1" customHeight="1" x14ac:dyDescent="0.3">
      <c r="A786" s="202">
        <v>42061200402</v>
      </c>
      <c r="B786" t="s">
        <v>522</v>
      </c>
      <c r="C786" s="87">
        <v>0</v>
      </c>
      <c r="D786" s="87">
        <v>136.47</v>
      </c>
      <c r="E786" s="87">
        <v>0</v>
      </c>
      <c r="F786" s="87">
        <v>136.47</v>
      </c>
    </row>
    <row r="787" spans="1:6" ht="15" hidden="1" customHeight="1" x14ac:dyDescent="0.3">
      <c r="A787" s="202">
        <v>420614</v>
      </c>
      <c r="B787" t="s">
        <v>472</v>
      </c>
      <c r="C787" s="87">
        <v>0</v>
      </c>
      <c r="D787" s="87">
        <v>1949.48</v>
      </c>
      <c r="E787" s="87">
        <v>0</v>
      </c>
      <c r="F787" s="87">
        <v>1949.48</v>
      </c>
    </row>
    <row r="788" spans="1:6" ht="15" hidden="1" customHeight="1" x14ac:dyDescent="0.3">
      <c r="A788" s="202">
        <v>4206140</v>
      </c>
      <c r="B788" t="s">
        <v>472</v>
      </c>
      <c r="C788" s="87">
        <v>0</v>
      </c>
      <c r="D788" s="87">
        <v>1949.48</v>
      </c>
      <c r="E788" s="87">
        <v>0</v>
      </c>
      <c r="F788" s="87">
        <v>1949.48</v>
      </c>
    </row>
    <row r="789" spans="1:6" ht="15" hidden="1" customHeight="1" x14ac:dyDescent="0.3">
      <c r="A789" s="202">
        <v>420614004</v>
      </c>
      <c r="B789" t="s">
        <v>346</v>
      </c>
      <c r="C789" s="87">
        <v>0</v>
      </c>
      <c r="D789" s="87">
        <v>1949.48</v>
      </c>
      <c r="E789" s="87">
        <v>0</v>
      </c>
      <c r="F789" s="87">
        <v>1949.48</v>
      </c>
    </row>
    <row r="790" spans="1:6" ht="15" hidden="1" customHeight="1" x14ac:dyDescent="0.3">
      <c r="A790" s="202">
        <v>42061400401</v>
      </c>
      <c r="B790" t="s">
        <v>346</v>
      </c>
      <c r="C790" s="87">
        <v>0</v>
      </c>
      <c r="D790" s="87">
        <v>128.30000000000001</v>
      </c>
      <c r="E790" s="87">
        <v>0</v>
      </c>
      <c r="F790" s="87">
        <v>128.30000000000001</v>
      </c>
    </row>
    <row r="791" spans="1:6" ht="15" hidden="1" customHeight="1" x14ac:dyDescent="0.3">
      <c r="A791" s="202">
        <v>42061400402</v>
      </c>
      <c r="B791" t="s">
        <v>522</v>
      </c>
      <c r="C791" s="87">
        <v>0</v>
      </c>
      <c r="D791" s="87">
        <v>1821.18</v>
      </c>
      <c r="E791" s="87">
        <v>0</v>
      </c>
      <c r="F791" s="87">
        <v>1821.18</v>
      </c>
    </row>
    <row r="792" spans="1:6" ht="15" hidden="1" customHeight="1" x14ac:dyDescent="0.3">
      <c r="A792" s="202">
        <v>420615</v>
      </c>
      <c r="B792" t="s">
        <v>342</v>
      </c>
      <c r="C792" s="87">
        <v>0</v>
      </c>
      <c r="D792" s="87">
        <v>35.28</v>
      </c>
      <c r="E792" s="87">
        <v>0</v>
      </c>
      <c r="F792" s="87">
        <v>35.28</v>
      </c>
    </row>
    <row r="793" spans="1:6" ht="15" hidden="1" customHeight="1" x14ac:dyDescent="0.3">
      <c r="A793" s="202">
        <v>4206150</v>
      </c>
      <c r="B793" t="s">
        <v>342</v>
      </c>
      <c r="C793" s="87">
        <v>0</v>
      </c>
      <c r="D793" s="87">
        <v>35.28</v>
      </c>
      <c r="E793" s="87">
        <v>0</v>
      </c>
      <c r="F793" s="87">
        <v>35.28</v>
      </c>
    </row>
    <row r="794" spans="1:6" ht="15" hidden="1" customHeight="1" x14ac:dyDescent="0.3">
      <c r="A794" s="202">
        <v>420615004</v>
      </c>
      <c r="B794" t="s">
        <v>346</v>
      </c>
      <c r="C794" s="87">
        <v>0</v>
      </c>
      <c r="D794" s="87">
        <v>35.28</v>
      </c>
      <c r="E794" s="87">
        <v>0</v>
      </c>
      <c r="F794" s="87">
        <v>35.28</v>
      </c>
    </row>
    <row r="795" spans="1:6" ht="15" hidden="1" customHeight="1" x14ac:dyDescent="0.3">
      <c r="A795" s="202">
        <v>42061500402</v>
      </c>
      <c r="B795" t="s">
        <v>522</v>
      </c>
      <c r="C795" s="87">
        <v>0</v>
      </c>
      <c r="D795" s="87">
        <v>35.28</v>
      </c>
      <c r="E795" s="87">
        <v>0</v>
      </c>
      <c r="F795" s="87">
        <v>35.28</v>
      </c>
    </row>
    <row r="796" spans="1:6" ht="15" hidden="1" customHeight="1" x14ac:dyDescent="0.3">
      <c r="A796" s="202">
        <v>420618</v>
      </c>
      <c r="B796" t="s">
        <v>338</v>
      </c>
      <c r="C796" s="87">
        <v>0</v>
      </c>
      <c r="D796" s="87">
        <v>168771.68</v>
      </c>
      <c r="E796" s="87">
        <v>0</v>
      </c>
      <c r="F796" s="87">
        <v>168771.68</v>
      </c>
    </row>
    <row r="797" spans="1:6" ht="15" hidden="1" customHeight="1" x14ac:dyDescent="0.3">
      <c r="A797" s="202">
        <v>4206180</v>
      </c>
      <c r="B797" t="s">
        <v>338</v>
      </c>
      <c r="C797" s="87">
        <v>0</v>
      </c>
      <c r="D797" s="87">
        <v>168771.68</v>
      </c>
      <c r="E797" s="87">
        <v>0</v>
      </c>
      <c r="F797" s="87">
        <v>168771.68</v>
      </c>
    </row>
    <row r="798" spans="1:6" ht="15" hidden="1" customHeight="1" x14ac:dyDescent="0.3">
      <c r="A798" s="202">
        <v>420618004</v>
      </c>
      <c r="B798" t="s">
        <v>346</v>
      </c>
      <c r="C798" s="87">
        <v>0</v>
      </c>
      <c r="D798" s="87">
        <v>168771.68</v>
      </c>
      <c r="E798" s="87">
        <v>0</v>
      </c>
      <c r="F798" s="87">
        <v>168771.68</v>
      </c>
    </row>
    <row r="799" spans="1:6" ht="15" hidden="1" customHeight="1" x14ac:dyDescent="0.3">
      <c r="A799" s="202">
        <v>42061800401</v>
      </c>
      <c r="B799" t="s">
        <v>347</v>
      </c>
      <c r="C799" s="87">
        <v>0</v>
      </c>
      <c r="D799" s="87">
        <v>158458.01</v>
      </c>
      <c r="E799" s="87">
        <v>0</v>
      </c>
      <c r="F799" s="87">
        <v>158458.01</v>
      </c>
    </row>
    <row r="800" spans="1:6" ht="15" hidden="1" customHeight="1" x14ac:dyDescent="0.3">
      <c r="A800" s="202">
        <v>42061800402</v>
      </c>
      <c r="B800" t="s">
        <v>522</v>
      </c>
      <c r="C800" s="87">
        <v>0</v>
      </c>
      <c r="D800" s="87">
        <v>10313.67</v>
      </c>
      <c r="E800" s="87">
        <v>0</v>
      </c>
      <c r="F800" s="87">
        <v>10313.67</v>
      </c>
    </row>
    <row r="801" spans="1:6" ht="15" hidden="1" customHeight="1" x14ac:dyDescent="0.3">
      <c r="A801" s="202">
        <v>420622</v>
      </c>
      <c r="B801" t="s">
        <v>480</v>
      </c>
      <c r="C801" s="87">
        <v>0</v>
      </c>
      <c r="D801" s="87">
        <v>2595.66</v>
      </c>
      <c r="E801" s="87">
        <v>0</v>
      </c>
      <c r="F801" s="87">
        <v>2595.66</v>
      </c>
    </row>
    <row r="802" spans="1:6" ht="15" hidden="1" customHeight="1" x14ac:dyDescent="0.3">
      <c r="A802" s="202">
        <v>4206220</v>
      </c>
      <c r="B802" t="s">
        <v>480</v>
      </c>
      <c r="C802" s="87">
        <v>0</v>
      </c>
      <c r="D802" s="87">
        <v>2595.66</v>
      </c>
      <c r="E802" s="87">
        <v>0</v>
      </c>
      <c r="F802" s="87">
        <v>2595.66</v>
      </c>
    </row>
    <row r="803" spans="1:6" ht="15" hidden="1" customHeight="1" x14ac:dyDescent="0.3">
      <c r="A803" s="202">
        <v>420622004</v>
      </c>
      <c r="B803" t="s">
        <v>346</v>
      </c>
      <c r="C803" s="87">
        <v>0</v>
      </c>
      <c r="D803" s="87">
        <v>2595.66</v>
      </c>
      <c r="E803" s="87">
        <v>0</v>
      </c>
      <c r="F803" s="87">
        <v>2595.66</v>
      </c>
    </row>
    <row r="804" spans="1:6" ht="15" hidden="1" customHeight="1" x14ac:dyDescent="0.3">
      <c r="A804" s="202">
        <v>42062200402</v>
      </c>
      <c r="B804" t="s">
        <v>522</v>
      </c>
      <c r="C804" s="87">
        <v>0</v>
      </c>
      <c r="D804" s="87">
        <v>2595.66</v>
      </c>
      <c r="E804" s="87">
        <v>0</v>
      </c>
      <c r="F804" s="87">
        <v>2595.66</v>
      </c>
    </row>
    <row r="805" spans="1:6" ht="15" hidden="1" customHeight="1" x14ac:dyDescent="0.3">
      <c r="A805" s="202">
        <v>420625</v>
      </c>
      <c r="B805" t="s">
        <v>483</v>
      </c>
      <c r="C805" s="87">
        <v>0</v>
      </c>
      <c r="D805" s="87">
        <v>6061152.5899999999</v>
      </c>
      <c r="E805" s="87">
        <v>0</v>
      </c>
      <c r="F805" s="87">
        <v>6061152.5899999999</v>
      </c>
    </row>
    <row r="806" spans="1:6" ht="15" hidden="1" customHeight="1" x14ac:dyDescent="0.3">
      <c r="A806" s="202">
        <v>4206250</v>
      </c>
      <c r="B806" t="s">
        <v>483</v>
      </c>
      <c r="C806" s="87">
        <v>0</v>
      </c>
      <c r="D806" s="87">
        <v>6061152.5899999999</v>
      </c>
      <c r="E806" s="87">
        <v>0</v>
      </c>
      <c r="F806" s="87">
        <v>6061152.5899999999</v>
      </c>
    </row>
    <row r="807" spans="1:6" ht="15" hidden="1" customHeight="1" x14ac:dyDescent="0.3">
      <c r="A807" s="202">
        <v>420625004</v>
      </c>
      <c r="B807" t="s">
        <v>346</v>
      </c>
      <c r="C807" s="87">
        <v>0</v>
      </c>
      <c r="D807" s="87">
        <v>6061152.5899999999</v>
      </c>
      <c r="E807" s="87">
        <v>0</v>
      </c>
      <c r="F807" s="87">
        <v>6061152.5899999999</v>
      </c>
    </row>
    <row r="808" spans="1:6" ht="15" hidden="1" customHeight="1" x14ac:dyDescent="0.3">
      <c r="A808" s="202">
        <v>42062500401</v>
      </c>
      <c r="B808" t="s">
        <v>346</v>
      </c>
      <c r="C808" s="87">
        <v>0</v>
      </c>
      <c r="D808" s="87">
        <v>5316133.63</v>
      </c>
      <c r="E808" s="87">
        <v>0</v>
      </c>
      <c r="F808" s="87">
        <v>5316133.63</v>
      </c>
    </row>
    <row r="809" spans="1:6" ht="15" hidden="1" customHeight="1" x14ac:dyDescent="0.3">
      <c r="A809" s="202">
        <v>4207</v>
      </c>
      <c r="B809" t="s">
        <v>211</v>
      </c>
      <c r="C809" s="87">
        <v>0</v>
      </c>
      <c r="D809" s="87">
        <v>2674406.27</v>
      </c>
      <c r="E809" s="87">
        <v>771803.97</v>
      </c>
      <c r="F809" s="87">
        <v>1902602.3</v>
      </c>
    </row>
    <row r="810" spans="1:6" ht="15" hidden="1" customHeight="1" x14ac:dyDescent="0.3">
      <c r="A810" s="202">
        <v>420702</v>
      </c>
      <c r="B810" t="s">
        <v>197</v>
      </c>
      <c r="C810" s="87">
        <v>0</v>
      </c>
      <c r="D810" s="87">
        <v>2674406.27</v>
      </c>
      <c r="E810" s="87">
        <v>771803.97</v>
      </c>
      <c r="F810" s="87">
        <v>1902602.3</v>
      </c>
    </row>
    <row r="811" spans="1:6" ht="15" hidden="1" customHeight="1" x14ac:dyDescent="0.3">
      <c r="A811" s="202">
        <v>4207020</v>
      </c>
      <c r="B811" t="s">
        <v>197</v>
      </c>
      <c r="C811" s="87">
        <v>0</v>
      </c>
      <c r="D811" s="87">
        <v>2674406.27</v>
      </c>
      <c r="E811" s="87">
        <v>771803.97</v>
      </c>
      <c r="F811" s="87">
        <v>1902602.3</v>
      </c>
    </row>
    <row r="812" spans="1:6" ht="15" hidden="1" customHeight="1" x14ac:dyDescent="0.3">
      <c r="A812" s="202">
        <v>420702004</v>
      </c>
      <c r="B812" t="s">
        <v>657</v>
      </c>
      <c r="C812" s="87">
        <v>0</v>
      </c>
      <c r="D812" s="87">
        <v>2665514.2999999998</v>
      </c>
      <c r="E812" s="87">
        <v>771803.97</v>
      </c>
      <c r="F812" s="87">
        <v>1893710.33</v>
      </c>
    </row>
    <row r="813" spans="1:6" ht="15" hidden="1" customHeight="1" x14ac:dyDescent="0.3">
      <c r="A813" s="202">
        <v>42070200401</v>
      </c>
      <c r="B813" t="s">
        <v>657</v>
      </c>
      <c r="C813" s="87">
        <v>0</v>
      </c>
      <c r="D813" s="87">
        <v>2525815.5099999998</v>
      </c>
      <c r="E813" s="87">
        <v>743947.38</v>
      </c>
      <c r="F813" s="87">
        <v>1781868.13</v>
      </c>
    </row>
    <row r="814" spans="1:6" ht="15" hidden="1" customHeight="1" x14ac:dyDescent="0.3">
      <c r="A814" s="202">
        <v>42070200402</v>
      </c>
      <c r="B814" t="s">
        <v>522</v>
      </c>
      <c r="C814" s="87">
        <v>0</v>
      </c>
      <c r="D814" s="87">
        <v>139698.79</v>
      </c>
      <c r="E814" s="87">
        <v>27856.59</v>
      </c>
      <c r="F814" s="87">
        <v>111842.2</v>
      </c>
    </row>
    <row r="815" spans="1:6" ht="15" hidden="1" customHeight="1" x14ac:dyDescent="0.3">
      <c r="A815" s="202">
        <v>420702005</v>
      </c>
      <c r="B815" t="s">
        <v>658</v>
      </c>
      <c r="C815" s="87">
        <v>0</v>
      </c>
      <c r="D815" s="87">
        <v>8891.9699999999993</v>
      </c>
      <c r="E815" s="87">
        <v>0</v>
      </c>
      <c r="F815" s="87">
        <v>8891.9699999999993</v>
      </c>
    </row>
    <row r="816" spans="1:6" ht="15" hidden="1" customHeight="1" x14ac:dyDescent="0.3">
      <c r="A816" s="202">
        <v>43</v>
      </c>
      <c r="B816" t="s">
        <v>297</v>
      </c>
      <c r="C816" s="87">
        <v>0</v>
      </c>
      <c r="D816" s="87">
        <v>3607002.01</v>
      </c>
      <c r="E816" s="87">
        <v>429845.18</v>
      </c>
      <c r="F816" s="87">
        <v>3177156.83</v>
      </c>
    </row>
    <row r="817" spans="1:6" ht="15" hidden="1" customHeight="1" x14ac:dyDescent="0.3">
      <c r="A817" s="202">
        <v>4304</v>
      </c>
      <c r="B817" t="s">
        <v>225</v>
      </c>
      <c r="C817" s="87">
        <v>0</v>
      </c>
      <c r="D817" s="87">
        <v>719572.62</v>
      </c>
      <c r="E817" s="87">
        <v>44054.03</v>
      </c>
      <c r="F817" s="87">
        <v>675518.59</v>
      </c>
    </row>
    <row r="818" spans="1:6" ht="15" hidden="1" customHeight="1" x14ac:dyDescent="0.3">
      <c r="A818" s="202">
        <v>430401</v>
      </c>
      <c r="B818" t="s">
        <v>437</v>
      </c>
      <c r="C818" s="87">
        <v>0</v>
      </c>
      <c r="D818" s="87">
        <v>719572.62</v>
      </c>
      <c r="E818" s="87">
        <v>44054.03</v>
      </c>
      <c r="F818" s="87">
        <v>675518.59</v>
      </c>
    </row>
    <row r="819" spans="1:6" ht="15" hidden="1" customHeight="1" x14ac:dyDescent="0.3">
      <c r="A819" s="202">
        <v>4304010</v>
      </c>
      <c r="B819" t="s">
        <v>437</v>
      </c>
      <c r="C819" s="87">
        <v>0</v>
      </c>
      <c r="D819" s="87">
        <v>719572.62</v>
      </c>
      <c r="E819" s="87">
        <v>44054.03</v>
      </c>
      <c r="F819" s="87">
        <v>675518.59</v>
      </c>
    </row>
    <row r="820" spans="1:6" ht="15" hidden="1" customHeight="1" x14ac:dyDescent="0.3">
      <c r="A820" s="202">
        <v>430401001</v>
      </c>
      <c r="B820" t="s">
        <v>578</v>
      </c>
      <c r="C820" s="87">
        <v>0</v>
      </c>
      <c r="D820" s="87">
        <v>670868.41</v>
      </c>
      <c r="E820" s="87">
        <v>44040.37</v>
      </c>
      <c r="F820" s="87">
        <v>626828.04</v>
      </c>
    </row>
    <row r="821" spans="1:6" ht="15" hidden="1" customHeight="1" x14ac:dyDescent="0.3">
      <c r="A821" s="202">
        <v>430401002</v>
      </c>
      <c r="B821" t="s">
        <v>659</v>
      </c>
      <c r="C821" s="87">
        <v>0</v>
      </c>
      <c r="D821" s="87">
        <v>48704.21</v>
      </c>
      <c r="E821" s="87">
        <v>13.66</v>
      </c>
      <c r="F821" s="87">
        <v>48690.55</v>
      </c>
    </row>
    <row r="822" spans="1:6" ht="15" hidden="1" customHeight="1" x14ac:dyDescent="0.3">
      <c r="A822" s="202">
        <v>4305</v>
      </c>
      <c r="B822" t="s">
        <v>226</v>
      </c>
      <c r="C822" s="87">
        <v>0</v>
      </c>
      <c r="D822" s="87">
        <v>608264.26</v>
      </c>
      <c r="E822" s="87">
        <v>0</v>
      </c>
      <c r="F822" s="87">
        <v>608264.26</v>
      </c>
    </row>
    <row r="823" spans="1:6" ht="15" hidden="1" customHeight="1" x14ac:dyDescent="0.3">
      <c r="A823" s="202">
        <v>430501</v>
      </c>
      <c r="B823" t="s">
        <v>192</v>
      </c>
      <c r="C823" s="87">
        <v>0</v>
      </c>
      <c r="D823" s="87">
        <v>608264.26</v>
      </c>
      <c r="E823" s="87">
        <v>0</v>
      </c>
      <c r="F823" s="87">
        <v>608264.26</v>
      </c>
    </row>
    <row r="824" spans="1:6" ht="15" hidden="1" customHeight="1" x14ac:dyDescent="0.3">
      <c r="A824" s="202">
        <v>4305010</v>
      </c>
      <c r="B824" t="s">
        <v>192</v>
      </c>
      <c r="C824" s="87">
        <v>0</v>
      </c>
      <c r="D824" s="87">
        <v>608264.26</v>
      </c>
      <c r="E824" s="87">
        <v>0</v>
      </c>
      <c r="F824" s="87">
        <v>608264.26</v>
      </c>
    </row>
    <row r="825" spans="1:6" ht="15" hidden="1" customHeight="1" x14ac:dyDescent="0.3">
      <c r="A825" s="202">
        <v>430501001</v>
      </c>
      <c r="B825" t="s">
        <v>578</v>
      </c>
      <c r="C825" s="87">
        <v>0</v>
      </c>
      <c r="D825" s="87">
        <v>608264.26</v>
      </c>
      <c r="E825" s="87">
        <v>0</v>
      </c>
      <c r="F825" s="87">
        <v>608264.26</v>
      </c>
    </row>
    <row r="826" spans="1:6" ht="15" hidden="1" customHeight="1" x14ac:dyDescent="0.3">
      <c r="A826" s="202">
        <v>4306</v>
      </c>
      <c r="B826" t="s">
        <v>227</v>
      </c>
      <c r="C826" s="87">
        <v>0</v>
      </c>
      <c r="D826" s="87">
        <v>525235.57999999996</v>
      </c>
      <c r="E826" s="87">
        <v>240696.1</v>
      </c>
      <c r="F826" s="87">
        <v>284539.48</v>
      </c>
    </row>
    <row r="827" spans="1:6" ht="15" hidden="1" customHeight="1" x14ac:dyDescent="0.3">
      <c r="A827" s="202">
        <v>430602</v>
      </c>
      <c r="B827" t="s">
        <v>445</v>
      </c>
      <c r="C827" s="87">
        <v>0</v>
      </c>
      <c r="D827" s="87">
        <v>2608.86</v>
      </c>
      <c r="E827" s="87">
        <v>225.54</v>
      </c>
      <c r="F827" s="87">
        <v>2383.3200000000002</v>
      </c>
    </row>
    <row r="828" spans="1:6" ht="15" hidden="1" customHeight="1" x14ac:dyDescent="0.3">
      <c r="A828" s="202">
        <v>4306020</v>
      </c>
      <c r="B828" t="s">
        <v>445</v>
      </c>
      <c r="C828" s="87">
        <v>0</v>
      </c>
      <c r="D828" s="87">
        <v>2608.86</v>
      </c>
      <c r="E828" s="87">
        <v>225.54</v>
      </c>
      <c r="F828" s="87">
        <v>2383.3200000000002</v>
      </c>
    </row>
    <row r="829" spans="1:6" ht="15" hidden="1" customHeight="1" x14ac:dyDescent="0.3">
      <c r="A829" s="202">
        <v>430602001</v>
      </c>
      <c r="B829" t="s">
        <v>578</v>
      </c>
      <c r="C829" s="87">
        <v>0</v>
      </c>
      <c r="D829" s="87">
        <v>1873.86</v>
      </c>
      <c r="E829" s="87">
        <v>225.54</v>
      </c>
      <c r="F829" s="87">
        <v>1648.32</v>
      </c>
    </row>
    <row r="830" spans="1:6" ht="15" hidden="1" customHeight="1" x14ac:dyDescent="0.3">
      <c r="A830" s="202">
        <v>430602002</v>
      </c>
      <c r="B830" t="s">
        <v>659</v>
      </c>
      <c r="C830" s="87">
        <v>0</v>
      </c>
      <c r="D830" s="87">
        <v>735</v>
      </c>
      <c r="E830" s="87">
        <v>0</v>
      </c>
      <c r="F830" s="87">
        <v>735</v>
      </c>
    </row>
    <row r="831" spans="1:6" ht="15" hidden="1" customHeight="1" x14ac:dyDescent="0.3">
      <c r="A831" s="202">
        <v>430604</v>
      </c>
      <c r="B831" t="s">
        <v>450</v>
      </c>
      <c r="C831" s="87">
        <v>0</v>
      </c>
      <c r="D831" s="87">
        <v>3569.57</v>
      </c>
      <c r="E831" s="87">
        <v>302.58999999999997</v>
      </c>
      <c r="F831" s="87">
        <v>3266.98</v>
      </c>
    </row>
    <row r="832" spans="1:6" ht="15" hidden="1" customHeight="1" x14ac:dyDescent="0.3">
      <c r="A832" s="202">
        <v>4306040</v>
      </c>
      <c r="B832" t="s">
        <v>450</v>
      </c>
      <c r="C832" s="87">
        <v>0</v>
      </c>
      <c r="D832" s="87">
        <v>3569.57</v>
      </c>
      <c r="E832" s="87">
        <v>302.58999999999997</v>
      </c>
      <c r="F832" s="87">
        <v>3266.98</v>
      </c>
    </row>
    <row r="833" spans="1:6" ht="15" hidden="1" customHeight="1" x14ac:dyDescent="0.3">
      <c r="A833" s="202">
        <v>430604001</v>
      </c>
      <c r="B833" t="s">
        <v>578</v>
      </c>
      <c r="C833" s="87">
        <v>0</v>
      </c>
      <c r="D833" s="87">
        <v>3569.57</v>
      </c>
      <c r="E833" s="87">
        <v>302.58999999999997</v>
      </c>
      <c r="F833" s="87">
        <v>3266.98</v>
      </c>
    </row>
    <row r="834" spans="1:6" ht="15" hidden="1" customHeight="1" x14ac:dyDescent="0.3">
      <c r="A834" s="202">
        <v>430605</v>
      </c>
      <c r="B834" t="s">
        <v>453</v>
      </c>
      <c r="C834" s="87">
        <v>0</v>
      </c>
      <c r="D834" s="87">
        <v>5255.49</v>
      </c>
      <c r="E834" s="87">
        <v>0</v>
      </c>
      <c r="F834" s="87">
        <v>5255.49</v>
      </c>
    </row>
    <row r="835" spans="1:6" ht="15" hidden="1" customHeight="1" x14ac:dyDescent="0.3">
      <c r="A835" s="202">
        <v>4306050</v>
      </c>
      <c r="B835" t="s">
        <v>453</v>
      </c>
      <c r="C835" s="87">
        <v>0</v>
      </c>
      <c r="D835" s="87">
        <v>5255.49</v>
      </c>
      <c r="E835" s="87">
        <v>0</v>
      </c>
      <c r="F835" s="87">
        <v>5255.49</v>
      </c>
    </row>
    <row r="836" spans="1:6" ht="15" hidden="1" customHeight="1" x14ac:dyDescent="0.3">
      <c r="A836" s="202">
        <v>430605001</v>
      </c>
      <c r="B836" t="s">
        <v>578</v>
      </c>
      <c r="C836" s="87">
        <v>0</v>
      </c>
      <c r="D836" s="87">
        <v>5255.49</v>
      </c>
      <c r="E836" s="87">
        <v>0</v>
      </c>
      <c r="F836" s="87">
        <v>5255.49</v>
      </c>
    </row>
    <row r="837" spans="1:6" ht="15" hidden="1" customHeight="1" x14ac:dyDescent="0.3">
      <c r="A837" s="202">
        <v>430606</v>
      </c>
      <c r="B837" t="s">
        <v>456</v>
      </c>
      <c r="C837" s="87">
        <v>0</v>
      </c>
      <c r="D837" s="87">
        <v>1781.7</v>
      </c>
      <c r="E837" s="87">
        <v>0</v>
      </c>
      <c r="F837" s="87">
        <v>1781.7</v>
      </c>
    </row>
    <row r="838" spans="1:6" ht="15" hidden="1" customHeight="1" x14ac:dyDescent="0.3">
      <c r="A838" s="202">
        <v>4306060</v>
      </c>
      <c r="B838" t="s">
        <v>456</v>
      </c>
      <c r="C838" s="87">
        <v>0</v>
      </c>
      <c r="D838" s="87">
        <v>1781.7</v>
      </c>
      <c r="E838" s="87">
        <v>0</v>
      </c>
      <c r="F838" s="87">
        <v>1781.7</v>
      </c>
    </row>
    <row r="839" spans="1:6" ht="15" hidden="1" customHeight="1" x14ac:dyDescent="0.3">
      <c r="A839" s="202">
        <v>430606001</v>
      </c>
      <c r="B839" t="s">
        <v>578</v>
      </c>
      <c r="C839" s="87">
        <v>0</v>
      </c>
      <c r="D839" s="87">
        <v>556.70000000000005</v>
      </c>
      <c r="E839" s="87">
        <v>0</v>
      </c>
      <c r="F839" s="87">
        <v>556.70000000000005</v>
      </c>
    </row>
    <row r="840" spans="1:6" ht="15" hidden="1" customHeight="1" x14ac:dyDescent="0.3">
      <c r="A840" s="202">
        <v>430606002</v>
      </c>
      <c r="B840" t="s">
        <v>659</v>
      </c>
      <c r="C840" s="87">
        <v>0</v>
      </c>
      <c r="D840" s="87">
        <v>1225</v>
      </c>
      <c r="E840" s="87">
        <v>0</v>
      </c>
      <c r="F840" s="87">
        <v>1225</v>
      </c>
    </row>
    <row r="841" spans="1:6" ht="15" hidden="1" customHeight="1" x14ac:dyDescent="0.3">
      <c r="A841" s="202">
        <v>430607</v>
      </c>
      <c r="B841" t="s">
        <v>459</v>
      </c>
      <c r="C841" s="87">
        <v>0</v>
      </c>
      <c r="D841" s="87">
        <v>7035.71</v>
      </c>
      <c r="E841" s="87">
        <v>0</v>
      </c>
      <c r="F841" s="87">
        <v>7035.71</v>
      </c>
    </row>
    <row r="842" spans="1:6" ht="15" hidden="1" customHeight="1" x14ac:dyDescent="0.3">
      <c r="A842" s="202">
        <v>4306070</v>
      </c>
      <c r="B842" t="s">
        <v>459</v>
      </c>
      <c r="C842" s="87">
        <v>0</v>
      </c>
      <c r="D842" s="87">
        <v>7035.71</v>
      </c>
      <c r="E842" s="87">
        <v>0</v>
      </c>
      <c r="F842" s="87">
        <v>7035.71</v>
      </c>
    </row>
    <row r="843" spans="1:6" ht="15" hidden="1" customHeight="1" x14ac:dyDescent="0.3">
      <c r="A843" s="202">
        <v>430607001</v>
      </c>
      <c r="B843" t="s">
        <v>578</v>
      </c>
      <c r="C843" s="87">
        <v>0</v>
      </c>
      <c r="D843" s="87">
        <v>7035.71</v>
      </c>
      <c r="E843" s="87">
        <v>0</v>
      </c>
      <c r="F843" s="87">
        <v>7035.71</v>
      </c>
    </row>
    <row r="844" spans="1:6" ht="15" hidden="1" customHeight="1" x14ac:dyDescent="0.3">
      <c r="A844" s="202">
        <v>430608</v>
      </c>
      <c r="B844" t="s">
        <v>194</v>
      </c>
      <c r="C844" s="87">
        <v>0</v>
      </c>
      <c r="D844" s="87">
        <v>11850.08</v>
      </c>
      <c r="E844" s="87">
        <v>0</v>
      </c>
      <c r="F844" s="87">
        <v>11850.08</v>
      </c>
    </row>
    <row r="845" spans="1:6" ht="15" hidden="1" customHeight="1" x14ac:dyDescent="0.3">
      <c r="A845" s="202">
        <v>4306080</v>
      </c>
      <c r="B845" t="s">
        <v>194</v>
      </c>
      <c r="C845" s="87">
        <v>0</v>
      </c>
      <c r="D845" s="87">
        <v>11850.08</v>
      </c>
      <c r="E845" s="87">
        <v>0</v>
      </c>
      <c r="F845" s="87">
        <v>11850.08</v>
      </c>
    </row>
    <row r="846" spans="1:6" ht="15" hidden="1" customHeight="1" x14ac:dyDescent="0.3">
      <c r="A846" s="202">
        <v>430608001</v>
      </c>
      <c r="B846" t="s">
        <v>578</v>
      </c>
      <c r="C846" s="87">
        <v>0</v>
      </c>
      <c r="D846" s="87">
        <v>11850.08</v>
      </c>
      <c r="E846" s="87">
        <v>0</v>
      </c>
      <c r="F846" s="87">
        <v>11850.08</v>
      </c>
    </row>
    <row r="847" spans="1:6" ht="15" hidden="1" customHeight="1" x14ac:dyDescent="0.3">
      <c r="A847" s="202">
        <v>430610</v>
      </c>
      <c r="B847" t="s">
        <v>298</v>
      </c>
      <c r="C847" s="87">
        <v>0</v>
      </c>
      <c r="D847" s="87">
        <v>47558.77</v>
      </c>
      <c r="E847" s="87">
        <v>0</v>
      </c>
      <c r="F847" s="87">
        <v>47558.77</v>
      </c>
    </row>
    <row r="848" spans="1:6" ht="15" hidden="1" customHeight="1" x14ac:dyDescent="0.3">
      <c r="A848" s="202">
        <v>4306100</v>
      </c>
      <c r="B848" t="s">
        <v>298</v>
      </c>
      <c r="C848" s="87">
        <v>0</v>
      </c>
      <c r="D848" s="87">
        <v>47558.77</v>
      </c>
      <c r="E848" s="87">
        <v>0</v>
      </c>
      <c r="F848" s="87">
        <v>47558.77</v>
      </c>
    </row>
    <row r="849" spans="1:6" ht="15" hidden="1" customHeight="1" x14ac:dyDescent="0.3">
      <c r="A849" s="202">
        <v>430610001</v>
      </c>
      <c r="B849" t="s">
        <v>578</v>
      </c>
      <c r="C849" s="87">
        <v>0</v>
      </c>
      <c r="D849" s="87">
        <v>47558.77</v>
      </c>
      <c r="E849" s="87">
        <v>0</v>
      </c>
      <c r="F849" s="87">
        <v>47558.77</v>
      </c>
    </row>
    <row r="850" spans="1:6" ht="15" hidden="1" customHeight="1" x14ac:dyDescent="0.3">
      <c r="A850" s="202">
        <v>430611</v>
      </c>
      <c r="B850" t="s">
        <v>466</v>
      </c>
      <c r="C850" s="87">
        <v>0</v>
      </c>
      <c r="D850" s="87">
        <v>32642.52</v>
      </c>
      <c r="E850" s="87">
        <v>0</v>
      </c>
      <c r="F850" s="87">
        <v>32642.52</v>
      </c>
    </row>
    <row r="851" spans="1:6" ht="15" hidden="1" customHeight="1" x14ac:dyDescent="0.3">
      <c r="A851" s="202">
        <v>4306110</v>
      </c>
      <c r="B851" t="s">
        <v>466</v>
      </c>
      <c r="C851" s="87">
        <v>0</v>
      </c>
      <c r="D851" s="87">
        <v>32642.52</v>
      </c>
      <c r="E851" s="87">
        <v>0</v>
      </c>
      <c r="F851" s="87">
        <v>32642.52</v>
      </c>
    </row>
    <row r="852" spans="1:6" ht="15" hidden="1" customHeight="1" x14ac:dyDescent="0.3">
      <c r="A852" s="202">
        <v>430611001</v>
      </c>
      <c r="B852" t="s">
        <v>578</v>
      </c>
      <c r="C852" s="87">
        <v>0</v>
      </c>
      <c r="D852" s="87">
        <v>32642.52</v>
      </c>
      <c r="E852" s="87">
        <v>0</v>
      </c>
      <c r="F852" s="87">
        <v>32642.52</v>
      </c>
    </row>
    <row r="853" spans="1:6" ht="15" hidden="1" customHeight="1" x14ac:dyDescent="0.3">
      <c r="A853" s="202">
        <v>430612</v>
      </c>
      <c r="B853" t="s">
        <v>469</v>
      </c>
      <c r="C853" s="87">
        <v>0</v>
      </c>
      <c r="D853" s="87">
        <v>911.27</v>
      </c>
      <c r="E853" s="87">
        <v>0</v>
      </c>
      <c r="F853" s="87">
        <v>911.27</v>
      </c>
    </row>
    <row r="854" spans="1:6" ht="15" hidden="1" customHeight="1" x14ac:dyDescent="0.3">
      <c r="A854" s="202">
        <v>4306120</v>
      </c>
      <c r="B854" t="s">
        <v>469</v>
      </c>
      <c r="C854" s="87">
        <v>0</v>
      </c>
      <c r="D854" s="87">
        <v>911.27</v>
      </c>
      <c r="E854" s="87">
        <v>0</v>
      </c>
      <c r="F854" s="87">
        <v>911.27</v>
      </c>
    </row>
    <row r="855" spans="1:6" ht="15" hidden="1" customHeight="1" x14ac:dyDescent="0.3">
      <c r="A855" s="202">
        <v>430612001</v>
      </c>
      <c r="B855" t="s">
        <v>578</v>
      </c>
      <c r="C855" s="87">
        <v>0</v>
      </c>
      <c r="D855" s="87">
        <v>911.27</v>
      </c>
      <c r="E855" s="87">
        <v>0</v>
      </c>
      <c r="F855" s="87">
        <v>911.27</v>
      </c>
    </row>
    <row r="856" spans="1:6" ht="15" hidden="1" customHeight="1" x14ac:dyDescent="0.3">
      <c r="A856" s="202">
        <v>430614</v>
      </c>
      <c r="B856" t="s">
        <v>472</v>
      </c>
      <c r="C856" s="87">
        <v>0</v>
      </c>
      <c r="D856" s="87">
        <v>21385.95</v>
      </c>
      <c r="E856" s="87">
        <v>0</v>
      </c>
      <c r="F856" s="87">
        <v>21385.95</v>
      </c>
    </row>
    <row r="857" spans="1:6" ht="15" hidden="1" customHeight="1" x14ac:dyDescent="0.3">
      <c r="A857" s="202">
        <v>4306140</v>
      </c>
      <c r="B857" t="s">
        <v>472</v>
      </c>
      <c r="C857" s="87">
        <v>0</v>
      </c>
      <c r="D857" s="87">
        <v>21385.95</v>
      </c>
      <c r="E857" s="87">
        <v>0</v>
      </c>
      <c r="F857" s="87">
        <v>21385.95</v>
      </c>
    </row>
    <row r="858" spans="1:6" ht="15" hidden="1" customHeight="1" x14ac:dyDescent="0.3">
      <c r="A858" s="202">
        <v>430614001</v>
      </c>
      <c r="B858" t="s">
        <v>578</v>
      </c>
      <c r="C858" s="87">
        <v>0</v>
      </c>
      <c r="D858" s="87">
        <v>21385.95</v>
      </c>
      <c r="E858" s="87">
        <v>0</v>
      </c>
      <c r="F858" s="87">
        <v>21385.95</v>
      </c>
    </row>
    <row r="859" spans="1:6" ht="15" hidden="1" customHeight="1" x14ac:dyDescent="0.3">
      <c r="A859" s="202">
        <v>430618</v>
      </c>
      <c r="B859" t="s">
        <v>338</v>
      </c>
      <c r="C859" s="87">
        <v>0</v>
      </c>
      <c r="D859" s="87">
        <v>144612.73000000001</v>
      </c>
      <c r="E859" s="87">
        <v>76.48</v>
      </c>
      <c r="F859" s="87">
        <v>144536.25</v>
      </c>
    </row>
    <row r="860" spans="1:6" ht="15" hidden="1" customHeight="1" x14ac:dyDescent="0.3">
      <c r="A860" s="202">
        <v>4306180</v>
      </c>
      <c r="B860" t="s">
        <v>338</v>
      </c>
      <c r="C860" s="87">
        <v>0</v>
      </c>
      <c r="D860" s="87">
        <v>144612.73000000001</v>
      </c>
      <c r="E860" s="87">
        <v>76.48</v>
      </c>
      <c r="F860" s="87">
        <v>144536.25</v>
      </c>
    </row>
    <row r="861" spans="1:6" ht="15" hidden="1" customHeight="1" x14ac:dyDescent="0.3">
      <c r="A861" s="202">
        <v>430618001</v>
      </c>
      <c r="B861" t="s">
        <v>578</v>
      </c>
      <c r="C861" s="87">
        <v>0</v>
      </c>
      <c r="D861" s="87">
        <v>144612.73000000001</v>
      </c>
      <c r="E861" s="87">
        <v>76.48</v>
      </c>
      <c r="F861" s="87">
        <v>144536.25</v>
      </c>
    </row>
    <row r="862" spans="1:6" ht="15" hidden="1" customHeight="1" x14ac:dyDescent="0.3">
      <c r="A862" s="202">
        <v>430622</v>
      </c>
      <c r="B862" t="s">
        <v>480</v>
      </c>
      <c r="C862" s="87">
        <v>0</v>
      </c>
      <c r="D862" s="87">
        <v>5931.44</v>
      </c>
      <c r="E862" s="87">
        <v>0</v>
      </c>
      <c r="F862" s="87">
        <v>5931.44</v>
      </c>
    </row>
    <row r="863" spans="1:6" ht="15" hidden="1" customHeight="1" x14ac:dyDescent="0.3">
      <c r="A863" s="202">
        <v>4306220</v>
      </c>
      <c r="B863" t="s">
        <v>480</v>
      </c>
      <c r="C863" s="87">
        <v>0</v>
      </c>
      <c r="D863" s="87">
        <v>5931.44</v>
      </c>
      <c r="E863" s="87">
        <v>0</v>
      </c>
      <c r="F863" s="87">
        <v>5931.44</v>
      </c>
    </row>
    <row r="864" spans="1:6" ht="15" hidden="1" customHeight="1" x14ac:dyDescent="0.3">
      <c r="A864" s="202">
        <v>430622001</v>
      </c>
      <c r="B864" t="s">
        <v>578</v>
      </c>
      <c r="C864" s="87">
        <v>0</v>
      </c>
      <c r="D864" s="87">
        <v>5931.44</v>
      </c>
      <c r="E864" s="87">
        <v>0</v>
      </c>
      <c r="F864" s="87">
        <v>5931.44</v>
      </c>
    </row>
    <row r="865" spans="1:6" ht="15" hidden="1" customHeight="1" x14ac:dyDescent="0.3">
      <c r="A865" s="202">
        <v>430625</v>
      </c>
      <c r="B865" t="s">
        <v>195</v>
      </c>
      <c r="C865" s="87">
        <v>0</v>
      </c>
      <c r="D865" s="87">
        <v>240091.49</v>
      </c>
      <c r="E865" s="87">
        <v>240091.49</v>
      </c>
      <c r="F865" s="87">
        <v>0</v>
      </c>
    </row>
    <row r="866" spans="1:6" ht="15" hidden="1" customHeight="1" x14ac:dyDescent="0.3">
      <c r="A866" s="202">
        <v>4306250</v>
      </c>
      <c r="B866" t="s">
        <v>195</v>
      </c>
      <c r="C866" s="87">
        <v>0</v>
      </c>
      <c r="D866" s="87">
        <v>240091.49</v>
      </c>
      <c r="E866" s="87">
        <v>240091.49</v>
      </c>
      <c r="F866" s="87">
        <v>0</v>
      </c>
    </row>
    <row r="867" spans="1:6" ht="15" hidden="1" customHeight="1" x14ac:dyDescent="0.3">
      <c r="A867" s="202">
        <v>430625001</v>
      </c>
      <c r="B867" t="s">
        <v>578</v>
      </c>
      <c r="C867" s="87">
        <v>0</v>
      </c>
      <c r="D867" s="87">
        <v>240091.49</v>
      </c>
      <c r="E867" s="87">
        <v>240091.49</v>
      </c>
      <c r="F867" s="87">
        <v>0</v>
      </c>
    </row>
    <row r="868" spans="1:6" ht="15" hidden="1" customHeight="1" x14ac:dyDescent="0.3">
      <c r="A868" s="202">
        <v>4307</v>
      </c>
      <c r="B868" t="s">
        <v>228</v>
      </c>
      <c r="C868" s="87">
        <v>0</v>
      </c>
      <c r="D868" s="87">
        <v>1263153.7</v>
      </c>
      <c r="E868" s="87">
        <v>0</v>
      </c>
      <c r="F868" s="87">
        <v>1263153.7</v>
      </c>
    </row>
    <row r="869" spans="1:6" ht="15" hidden="1" customHeight="1" x14ac:dyDescent="0.3">
      <c r="A869" s="202">
        <v>430702</v>
      </c>
      <c r="B869" t="s">
        <v>197</v>
      </c>
      <c r="C869" s="87">
        <v>0</v>
      </c>
      <c r="D869" s="87">
        <v>1263153.7</v>
      </c>
      <c r="E869" s="87">
        <v>0</v>
      </c>
      <c r="F869" s="87">
        <v>1263153.7</v>
      </c>
    </row>
    <row r="870" spans="1:6" ht="15" hidden="1" customHeight="1" x14ac:dyDescent="0.3">
      <c r="A870" s="202">
        <v>4307020</v>
      </c>
      <c r="B870" t="s">
        <v>197</v>
      </c>
      <c r="C870" s="87">
        <v>0</v>
      </c>
      <c r="D870" s="87">
        <v>1263153.7</v>
      </c>
      <c r="E870" s="87">
        <v>0</v>
      </c>
      <c r="F870" s="87">
        <v>1263153.7</v>
      </c>
    </row>
    <row r="871" spans="1:6" ht="15" hidden="1" customHeight="1" x14ac:dyDescent="0.3">
      <c r="A871" s="202">
        <v>430702001</v>
      </c>
      <c r="B871" t="s">
        <v>575</v>
      </c>
      <c r="C871" s="87">
        <v>0</v>
      </c>
      <c r="D871" s="87">
        <v>1247017.6399999999</v>
      </c>
      <c r="E871" s="87">
        <v>0</v>
      </c>
      <c r="F871" s="87">
        <v>1247017.6399999999</v>
      </c>
    </row>
    <row r="872" spans="1:6" ht="15" hidden="1" customHeight="1" x14ac:dyDescent="0.3">
      <c r="A872" s="202">
        <v>430702002</v>
      </c>
      <c r="B872" t="s">
        <v>576</v>
      </c>
      <c r="C872" s="87">
        <v>0</v>
      </c>
      <c r="D872" s="87">
        <v>16136.06</v>
      </c>
      <c r="E872" s="87">
        <v>0</v>
      </c>
      <c r="F872" s="87">
        <v>16136.06</v>
      </c>
    </row>
    <row r="873" spans="1:6" ht="15" hidden="1" customHeight="1" x14ac:dyDescent="0.3">
      <c r="A873" s="202">
        <v>4308</v>
      </c>
      <c r="B873" t="s">
        <v>821</v>
      </c>
      <c r="C873" s="87">
        <v>0</v>
      </c>
      <c r="D873" s="87">
        <v>31801.38</v>
      </c>
      <c r="E873" s="87">
        <v>0</v>
      </c>
      <c r="F873" s="87">
        <v>31801.38</v>
      </c>
    </row>
    <row r="874" spans="1:6" ht="15" hidden="1" customHeight="1" x14ac:dyDescent="0.3">
      <c r="A874" s="202">
        <v>430801</v>
      </c>
      <c r="B874" t="s">
        <v>822</v>
      </c>
      <c r="C874" s="87">
        <v>0</v>
      </c>
      <c r="D874" s="87">
        <v>31801.38</v>
      </c>
      <c r="E874" s="87">
        <v>0</v>
      </c>
      <c r="F874" s="87">
        <v>31801.38</v>
      </c>
    </row>
    <row r="875" spans="1:6" ht="15" hidden="1" customHeight="1" x14ac:dyDescent="0.3">
      <c r="A875" s="202">
        <v>4309</v>
      </c>
      <c r="B875" t="s">
        <v>229</v>
      </c>
      <c r="C875" s="87">
        <v>0</v>
      </c>
      <c r="D875" s="87">
        <v>458974.47</v>
      </c>
      <c r="E875" s="87">
        <v>145095.04999999999</v>
      </c>
      <c r="F875" s="87">
        <v>313879.42</v>
      </c>
    </row>
    <row r="876" spans="1:6" ht="15" hidden="1" customHeight="1" x14ac:dyDescent="0.3">
      <c r="A876" s="202">
        <v>430904</v>
      </c>
      <c r="B876" t="s">
        <v>660</v>
      </c>
      <c r="C876" s="87">
        <v>0</v>
      </c>
      <c r="D876" s="87">
        <v>143980.94</v>
      </c>
      <c r="E876" s="87">
        <v>8538.07</v>
      </c>
      <c r="F876" s="87">
        <v>135442.87</v>
      </c>
    </row>
    <row r="877" spans="1:6" ht="15" hidden="1" customHeight="1" x14ac:dyDescent="0.3">
      <c r="A877" s="202">
        <v>4309040</v>
      </c>
      <c r="B877" t="s">
        <v>660</v>
      </c>
      <c r="C877" s="87">
        <v>0</v>
      </c>
      <c r="D877" s="87">
        <v>135442.87</v>
      </c>
      <c r="E877" s="87">
        <v>0</v>
      </c>
      <c r="F877" s="87">
        <v>135442.87</v>
      </c>
    </row>
    <row r="878" spans="1:6" ht="15" hidden="1" customHeight="1" x14ac:dyDescent="0.3">
      <c r="A878" s="202">
        <v>430904001</v>
      </c>
      <c r="B878" t="s">
        <v>354</v>
      </c>
      <c r="C878" s="87">
        <v>0</v>
      </c>
      <c r="D878" s="87">
        <v>134135.71</v>
      </c>
      <c r="E878" s="87">
        <v>0</v>
      </c>
      <c r="F878" s="87">
        <v>134135.71</v>
      </c>
    </row>
    <row r="879" spans="1:6" ht="15" hidden="1" customHeight="1" x14ac:dyDescent="0.3">
      <c r="A879" s="202">
        <v>43090400101</v>
      </c>
      <c r="B879" t="s">
        <v>439</v>
      </c>
      <c r="C879" s="87">
        <v>0</v>
      </c>
      <c r="D879" s="87">
        <v>134135.71</v>
      </c>
      <c r="E879" s="87">
        <v>0</v>
      </c>
      <c r="F879" s="87">
        <v>134135.71</v>
      </c>
    </row>
    <row r="880" spans="1:6" ht="15" hidden="1" customHeight="1" x14ac:dyDescent="0.3">
      <c r="A880" s="202">
        <v>43090400201</v>
      </c>
      <c r="B880" t="s">
        <v>834</v>
      </c>
      <c r="C880" s="87">
        <v>0</v>
      </c>
      <c r="D880" s="87">
        <v>1307.1600000000001</v>
      </c>
      <c r="E880" s="87">
        <v>0</v>
      </c>
      <c r="F880" s="87">
        <v>1307.1600000000001</v>
      </c>
    </row>
    <row r="881" spans="1:6" ht="15" hidden="1" customHeight="1" x14ac:dyDescent="0.3">
      <c r="A881" s="202">
        <v>430905</v>
      </c>
      <c r="B881" t="s">
        <v>661</v>
      </c>
      <c r="C881" s="87">
        <v>0</v>
      </c>
      <c r="D881" s="87">
        <v>249393.83</v>
      </c>
      <c r="E881" s="87">
        <v>134207.98000000001</v>
      </c>
      <c r="F881" s="87">
        <v>115185.85</v>
      </c>
    </row>
    <row r="882" spans="1:6" ht="15" hidden="1" customHeight="1" x14ac:dyDescent="0.3">
      <c r="A882" s="202">
        <v>4309050</v>
      </c>
      <c r="B882" t="s">
        <v>661</v>
      </c>
      <c r="C882" s="87">
        <v>0</v>
      </c>
      <c r="D882" s="87">
        <v>249393.83</v>
      </c>
      <c r="E882" s="87">
        <v>134207.98000000001</v>
      </c>
      <c r="F882" s="87">
        <v>115185.85</v>
      </c>
    </row>
    <row r="883" spans="1:6" ht="15" hidden="1" customHeight="1" x14ac:dyDescent="0.3">
      <c r="A883" s="202">
        <v>430905001</v>
      </c>
      <c r="B883" t="s">
        <v>192</v>
      </c>
      <c r="C883" s="87">
        <v>0</v>
      </c>
      <c r="D883" s="87">
        <v>249330.12</v>
      </c>
      <c r="E883" s="87">
        <v>134207.98000000001</v>
      </c>
      <c r="F883" s="87">
        <v>115122.14</v>
      </c>
    </row>
    <row r="884" spans="1:6" ht="15" hidden="1" customHeight="1" x14ac:dyDescent="0.3">
      <c r="A884" s="202">
        <v>43090500101</v>
      </c>
      <c r="B884" t="s">
        <v>441</v>
      </c>
      <c r="C884" s="87">
        <v>0</v>
      </c>
      <c r="D884" s="87">
        <v>115122.14</v>
      </c>
      <c r="E884" s="87">
        <v>0</v>
      </c>
      <c r="F884" s="87">
        <v>115122.14</v>
      </c>
    </row>
    <row r="885" spans="1:6" ht="15" hidden="1" customHeight="1" x14ac:dyDescent="0.3">
      <c r="A885" s="202">
        <v>43090500201</v>
      </c>
      <c r="B885" t="s">
        <v>835</v>
      </c>
      <c r="C885" s="87">
        <v>0</v>
      </c>
      <c r="D885" s="87">
        <v>63.71</v>
      </c>
      <c r="E885" s="87">
        <v>0</v>
      </c>
      <c r="F885" s="87">
        <v>63.71</v>
      </c>
    </row>
    <row r="886" spans="1:6" ht="15" hidden="1" customHeight="1" x14ac:dyDescent="0.3">
      <c r="A886" s="202">
        <v>430906</v>
      </c>
      <c r="B886" t="s">
        <v>210</v>
      </c>
      <c r="C886" s="87">
        <v>0</v>
      </c>
      <c r="D886" s="87">
        <v>31639.69</v>
      </c>
      <c r="E886" s="87">
        <v>2349</v>
      </c>
      <c r="F886" s="87">
        <v>29290.69</v>
      </c>
    </row>
    <row r="887" spans="1:6" ht="15" hidden="1" customHeight="1" x14ac:dyDescent="0.3">
      <c r="A887" s="202">
        <v>4309060</v>
      </c>
      <c r="B887" t="s">
        <v>210</v>
      </c>
      <c r="C887" s="87">
        <v>0</v>
      </c>
      <c r="D887" s="87">
        <v>31639.69</v>
      </c>
      <c r="E887" s="87">
        <v>2349</v>
      </c>
      <c r="F887" s="87">
        <v>29290.69</v>
      </c>
    </row>
    <row r="888" spans="1:6" ht="15" hidden="1" customHeight="1" x14ac:dyDescent="0.3">
      <c r="A888" s="202">
        <v>430906007</v>
      </c>
      <c r="B888" t="s">
        <v>459</v>
      </c>
      <c r="C888" s="87">
        <v>0</v>
      </c>
      <c r="D888" s="87">
        <v>820</v>
      </c>
      <c r="E888" s="87">
        <v>0</v>
      </c>
      <c r="F888" s="87">
        <v>820</v>
      </c>
    </row>
    <row r="889" spans="1:6" ht="15" hidden="1" customHeight="1" x14ac:dyDescent="0.3">
      <c r="A889" s="202">
        <v>43090600701</v>
      </c>
      <c r="B889" t="s">
        <v>461</v>
      </c>
      <c r="C889" s="87">
        <v>0</v>
      </c>
      <c r="D889" s="87">
        <v>820</v>
      </c>
      <c r="E889" s="87">
        <v>0</v>
      </c>
      <c r="F889" s="87">
        <v>820</v>
      </c>
    </row>
    <row r="890" spans="1:6" ht="15" hidden="1" customHeight="1" x14ac:dyDescent="0.3">
      <c r="A890" s="202">
        <v>430906008</v>
      </c>
      <c r="B890" t="s">
        <v>194</v>
      </c>
      <c r="C890" s="87">
        <v>0</v>
      </c>
      <c r="D890" s="87">
        <v>4440.6899999999996</v>
      </c>
      <c r="E890" s="87">
        <v>850</v>
      </c>
      <c r="F890" s="87">
        <v>3590.69</v>
      </c>
    </row>
    <row r="891" spans="1:6" ht="15" hidden="1" customHeight="1" x14ac:dyDescent="0.3">
      <c r="A891" s="202">
        <v>43090600801</v>
      </c>
      <c r="B891" t="s">
        <v>463</v>
      </c>
      <c r="C891" s="87">
        <v>0</v>
      </c>
      <c r="D891" s="87">
        <v>3590.69</v>
      </c>
      <c r="E891" s="87">
        <v>0</v>
      </c>
      <c r="F891" s="87">
        <v>3590.69</v>
      </c>
    </row>
    <row r="892" spans="1:6" ht="15" hidden="1" customHeight="1" x14ac:dyDescent="0.3">
      <c r="A892" s="202">
        <v>430906011</v>
      </c>
      <c r="B892" t="s">
        <v>842</v>
      </c>
      <c r="C892" s="87">
        <v>0</v>
      </c>
      <c r="D892" s="87">
        <v>14880</v>
      </c>
      <c r="E892" s="87">
        <v>0</v>
      </c>
      <c r="F892" s="87">
        <v>14880</v>
      </c>
    </row>
    <row r="893" spans="1:6" ht="15" hidden="1" customHeight="1" x14ac:dyDescent="0.3">
      <c r="A893" s="202">
        <v>43090601101</v>
      </c>
      <c r="B893" t="s">
        <v>843</v>
      </c>
      <c r="C893" s="87">
        <v>0</v>
      </c>
      <c r="D893" s="87">
        <v>14880</v>
      </c>
      <c r="E893" s="87">
        <v>0</v>
      </c>
      <c r="F893" s="87">
        <v>14880</v>
      </c>
    </row>
    <row r="894" spans="1:6" ht="15" hidden="1" customHeight="1" x14ac:dyDescent="0.3">
      <c r="A894" s="202">
        <v>430906014</v>
      </c>
      <c r="B894" t="s">
        <v>472</v>
      </c>
      <c r="C894" s="87">
        <v>0</v>
      </c>
      <c r="D894" s="87">
        <v>1499</v>
      </c>
      <c r="E894" s="87">
        <v>1499</v>
      </c>
      <c r="F894" s="87">
        <v>0</v>
      </c>
    </row>
    <row r="895" spans="1:6" ht="15" hidden="1" customHeight="1" x14ac:dyDescent="0.3">
      <c r="A895" s="202">
        <v>430906018</v>
      </c>
      <c r="B895" t="s">
        <v>338</v>
      </c>
      <c r="C895" s="87">
        <v>0</v>
      </c>
      <c r="D895" s="87">
        <v>10000</v>
      </c>
      <c r="E895" s="87">
        <v>0</v>
      </c>
      <c r="F895" s="87">
        <v>10000</v>
      </c>
    </row>
    <row r="896" spans="1:6" ht="15" hidden="1" customHeight="1" x14ac:dyDescent="0.3">
      <c r="A896" s="202">
        <v>43090601801</v>
      </c>
      <c r="B896" t="s">
        <v>479</v>
      </c>
      <c r="C896" s="87">
        <v>0</v>
      </c>
      <c r="D896" s="87">
        <v>10000</v>
      </c>
      <c r="E896" s="87">
        <v>0</v>
      </c>
      <c r="F896" s="87">
        <v>10000</v>
      </c>
    </row>
    <row r="897" spans="1:7" ht="15" hidden="1" customHeight="1" x14ac:dyDescent="0.3">
      <c r="A897" s="202">
        <v>430907</v>
      </c>
      <c r="B897" t="s">
        <v>201</v>
      </c>
      <c r="C897" s="87">
        <v>0</v>
      </c>
      <c r="D897" s="87">
        <v>33960.01</v>
      </c>
      <c r="E897" s="87">
        <v>0</v>
      </c>
      <c r="F897" s="87">
        <v>33960.01</v>
      </c>
    </row>
    <row r="898" spans="1:7" ht="15" hidden="1" customHeight="1" x14ac:dyDescent="0.3">
      <c r="A898" s="202">
        <v>4309070</v>
      </c>
      <c r="B898" t="s">
        <v>201</v>
      </c>
      <c r="C898" s="87">
        <v>0</v>
      </c>
      <c r="D898" s="87">
        <v>33960.01</v>
      </c>
      <c r="E898" s="87">
        <v>0</v>
      </c>
      <c r="F898" s="87">
        <v>33960.01</v>
      </c>
    </row>
    <row r="899" spans="1:7" ht="15" hidden="1" customHeight="1" x14ac:dyDescent="0.3">
      <c r="A899" s="202">
        <v>430907002</v>
      </c>
      <c r="B899" t="s">
        <v>197</v>
      </c>
      <c r="C899" s="87">
        <v>0</v>
      </c>
      <c r="D899" s="87">
        <v>33960.01</v>
      </c>
      <c r="E899" s="87">
        <v>0</v>
      </c>
      <c r="F899" s="87">
        <v>33960.01</v>
      </c>
    </row>
    <row r="900" spans="1:7" ht="15" hidden="1" customHeight="1" x14ac:dyDescent="0.3">
      <c r="A900" s="202">
        <v>43090700201</v>
      </c>
      <c r="B900" t="s">
        <v>844</v>
      </c>
      <c r="C900" s="87">
        <v>0</v>
      </c>
      <c r="D900" s="87">
        <v>33960.01</v>
      </c>
      <c r="E900" s="87">
        <v>0</v>
      </c>
      <c r="F900" s="87">
        <v>33960.01</v>
      </c>
    </row>
    <row r="901" spans="1:7" ht="15" hidden="1" customHeight="1" x14ac:dyDescent="0.3">
      <c r="A901" s="202">
        <v>45</v>
      </c>
      <c r="B901" t="s">
        <v>180</v>
      </c>
      <c r="C901" s="87">
        <v>0</v>
      </c>
      <c r="D901" s="87">
        <v>2412524.58</v>
      </c>
      <c r="E901" s="87">
        <v>778536.83</v>
      </c>
      <c r="F901" s="87">
        <v>1633987.75</v>
      </c>
    </row>
    <row r="902" spans="1:7" ht="15" hidden="1" customHeight="1" x14ac:dyDescent="0.3">
      <c r="A902" s="202">
        <v>4504</v>
      </c>
      <c r="B902" t="s">
        <v>299</v>
      </c>
      <c r="C902" s="87">
        <v>0</v>
      </c>
      <c r="D902" s="87">
        <v>362818.7</v>
      </c>
      <c r="E902" s="87">
        <v>101334.75</v>
      </c>
      <c r="F902" s="87">
        <v>261483.95</v>
      </c>
    </row>
    <row r="903" spans="1:7" ht="15" hidden="1" customHeight="1" x14ac:dyDescent="0.3">
      <c r="A903" s="202">
        <v>450401</v>
      </c>
      <c r="B903" t="s">
        <v>437</v>
      </c>
      <c r="C903" s="87">
        <v>0</v>
      </c>
      <c r="D903" s="87">
        <v>346248.06</v>
      </c>
      <c r="E903" s="87">
        <v>90888.91</v>
      </c>
      <c r="F903" s="87">
        <v>255359.15</v>
      </c>
    </row>
    <row r="904" spans="1:7" ht="15" hidden="1" customHeight="1" x14ac:dyDescent="0.3">
      <c r="A904" s="202">
        <v>4504010</v>
      </c>
      <c r="B904" t="s">
        <v>437</v>
      </c>
      <c r="C904" s="87">
        <v>0</v>
      </c>
      <c r="D904" s="87">
        <v>346248.06</v>
      </c>
      <c r="E904" s="87">
        <v>90888.91</v>
      </c>
      <c r="F904" s="87">
        <v>255359.15</v>
      </c>
    </row>
    <row r="905" spans="1:7" ht="15" hidden="1" customHeight="1" x14ac:dyDescent="0.3">
      <c r="A905" s="202">
        <v>450401001</v>
      </c>
      <c r="B905" t="s">
        <v>355</v>
      </c>
      <c r="C905" s="87">
        <v>0</v>
      </c>
      <c r="D905" s="87">
        <v>330936.15999999997</v>
      </c>
      <c r="E905" s="87">
        <v>86256.31</v>
      </c>
      <c r="F905" s="87">
        <v>244679.85</v>
      </c>
    </row>
    <row r="906" spans="1:7" ht="15" hidden="1" customHeight="1" x14ac:dyDescent="0.3">
      <c r="A906" s="202">
        <v>45040100101</v>
      </c>
      <c r="B906" t="s">
        <v>662</v>
      </c>
      <c r="C906" s="87">
        <v>0</v>
      </c>
      <c r="D906" s="87">
        <v>37802.68</v>
      </c>
      <c r="E906" s="87">
        <v>19252.16</v>
      </c>
      <c r="F906" s="87">
        <v>18550.52</v>
      </c>
    </row>
    <row r="907" spans="1:7" ht="15" hidden="1" customHeight="1" x14ac:dyDescent="0.3">
      <c r="A907" s="202">
        <v>4504010010101</v>
      </c>
      <c r="B907" t="s">
        <v>845</v>
      </c>
      <c r="C907" s="87">
        <v>0</v>
      </c>
      <c r="D907" s="87">
        <v>20467.84</v>
      </c>
      <c r="E907" s="87">
        <v>1917.32</v>
      </c>
      <c r="F907" s="87">
        <v>18550.52</v>
      </c>
    </row>
    <row r="908" spans="1:7" ht="15" hidden="1" customHeight="1" x14ac:dyDescent="0.3">
      <c r="A908" s="202">
        <v>45040100102</v>
      </c>
      <c r="B908" t="s">
        <v>663</v>
      </c>
      <c r="C908" s="87">
        <v>0</v>
      </c>
      <c r="D908" s="87">
        <v>153678.1</v>
      </c>
      <c r="E908" s="87">
        <v>67004.149999999994</v>
      </c>
      <c r="F908" s="87">
        <v>86673.95</v>
      </c>
      <c r="G908" s="132">
        <f>F908-F1258</f>
        <v>86494.54</v>
      </c>
    </row>
    <row r="909" spans="1:7" ht="15" hidden="1" customHeight="1" x14ac:dyDescent="0.3">
      <c r="A909" s="202">
        <v>4504010010201</v>
      </c>
      <c r="B909" t="s">
        <v>846</v>
      </c>
      <c r="C909" s="87">
        <v>0</v>
      </c>
      <c r="D909" s="87">
        <v>87624.79</v>
      </c>
      <c r="E909" s="87">
        <v>950.84</v>
      </c>
      <c r="F909" s="87">
        <v>86673.95</v>
      </c>
    </row>
    <row r="910" spans="1:7" ht="15" hidden="1" customHeight="1" x14ac:dyDescent="0.3">
      <c r="A910" s="202">
        <v>45040100103</v>
      </c>
      <c r="B910" t="s">
        <v>664</v>
      </c>
      <c r="C910" s="87">
        <v>0</v>
      </c>
      <c r="D910" s="87">
        <v>139455.38</v>
      </c>
      <c r="E910" s="87">
        <v>0</v>
      </c>
      <c r="F910" s="87">
        <v>139455.38</v>
      </c>
    </row>
    <row r="911" spans="1:7" ht="15" hidden="1" customHeight="1" x14ac:dyDescent="0.3">
      <c r="A911" s="202">
        <v>450401002</v>
      </c>
      <c r="B911" t="s">
        <v>572</v>
      </c>
      <c r="C911" s="87">
        <v>0</v>
      </c>
      <c r="D911" s="87">
        <v>15311.9</v>
      </c>
      <c r="E911" s="87">
        <v>4632.6000000000004</v>
      </c>
      <c r="F911" s="87">
        <v>10679.3</v>
      </c>
    </row>
    <row r="912" spans="1:7" ht="15" hidden="1" customHeight="1" x14ac:dyDescent="0.3">
      <c r="A912" s="202">
        <v>45040100201</v>
      </c>
      <c r="B912" t="s">
        <v>876</v>
      </c>
      <c r="C912" s="87">
        <v>0</v>
      </c>
      <c r="D912" s="87">
        <v>10679.3</v>
      </c>
      <c r="E912" s="87">
        <v>0</v>
      </c>
      <c r="F912" s="87">
        <v>10679.3</v>
      </c>
    </row>
    <row r="913" spans="1:6" ht="15" hidden="1" customHeight="1" x14ac:dyDescent="0.3">
      <c r="A913" s="202">
        <v>450402</v>
      </c>
      <c r="B913" t="s">
        <v>350</v>
      </c>
      <c r="C913" s="87">
        <v>0</v>
      </c>
      <c r="D913" s="87">
        <v>16570.64</v>
      </c>
      <c r="E913" s="87">
        <v>10445.84</v>
      </c>
      <c r="F913" s="87">
        <v>6124.8</v>
      </c>
    </row>
    <row r="914" spans="1:6" ht="15" hidden="1" customHeight="1" x14ac:dyDescent="0.3">
      <c r="A914" s="202">
        <v>4504020</v>
      </c>
      <c r="B914" t="s">
        <v>350</v>
      </c>
      <c r="C914" s="87">
        <v>0</v>
      </c>
      <c r="D914" s="87">
        <v>16570.64</v>
      </c>
      <c r="E914" s="87">
        <v>10445.84</v>
      </c>
      <c r="F914" s="87">
        <v>6124.8</v>
      </c>
    </row>
    <row r="915" spans="1:6" ht="15" hidden="1" customHeight="1" x14ac:dyDescent="0.3">
      <c r="A915" s="202">
        <v>450402001</v>
      </c>
      <c r="B915" t="s">
        <v>355</v>
      </c>
      <c r="C915" s="87">
        <v>0</v>
      </c>
      <c r="D915" s="87">
        <v>16570.64</v>
      </c>
      <c r="E915" s="87">
        <v>10445.84</v>
      </c>
      <c r="F915" s="87">
        <v>6124.8</v>
      </c>
    </row>
    <row r="916" spans="1:6" ht="15" hidden="1" customHeight="1" x14ac:dyDescent="0.3">
      <c r="A916" s="202">
        <v>45040200101</v>
      </c>
      <c r="B916" t="s">
        <v>662</v>
      </c>
      <c r="C916" s="87">
        <v>0</v>
      </c>
      <c r="D916" s="87">
        <v>16570.64</v>
      </c>
      <c r="E916" s="87">
        <v>10445.84</v>
      </c>
      <c r="F916" s="87">
        <v>6124.8</v>
      </c>
    </row>
    <row r="917" spans="1:6" ht="15" hidden="1" customHeight="1" x14ac:dyDescent="0.3">
      <c r="A917" s="202">
        <v>4504020010101</v>
      </c>
      <c r="B917" t="s">
        <v>944</v>
      </c>
      <c r="C917" s="87">
        <v>0</v>
      </c>
      <c r="D917" s="87">
        <v>6124.8</v>
      </c>
      <c r="E917" s="87">
        <v>0</v>
      </c>
      <c r="F917" s="87">
        <v>6124.8</v>
      </c>
    </row>
    <row r="918" spans="1:6" ht="15" hidden="1" customHeight="1" x14ac:dyDescent="0.3">
      <c r="A918" s="202">
        <v>450402002</v>
      </c>
      <c r="B918" t="s">
        <v>572</v>
      </c>
      <c r="C918" s="87">
        <v>0</v>
      </c>
      <c r="D918" s="87">
        <v>0</v>
      </c>
      <c r="E918" s="87">
        <v>0</v>
      </c>
      <c r="F918" s="87">
        <v>0</v>
      </c>
    </row>
    <row r="919" spans="1:6" ht="15" hidden="1" customHeight="1" x14ac:dyDescent="0.3">
      <c r="A919" s="202">
        <v>45040200201</v>
      </c>
      <c r="B919" t="s">
        <v>877</v>
      </c>
      <c r="C919" s="87">
        <v>0</v>
      </c>
      <c r="D919" s="87">
        <v>0</v>
      </c>
      <c r="E919" s="87">
        <v>0</v>
      </c>
      <c r="F919" s="87">
        <v>0</v>
      </c>
    </row>
    <row r="920" spans="1:6" ht="15" hidden="1" customHeight="1" x14ac:dyDescent="0.3">
      <c r="A920" s="202">
        <v>4505</v>
      </c>
      <c r="B920" t="s">
        <v>230</v>
      </c>
      <c r="C920" s="87">
        <v>0</v>
      </c>
      <c r="D920" s="87">
        <v>324560.78999999998</v>
      </c>
      <c r="E920" s="87">
        <v>145945.76</v>
      </c>
      <c r="F920" s="87">
        <v>178615.03</v>
      </c>
    </row>
    <row r="921" spans="1:6" ht="15" hidden="1" customHeight="1" x14ac:dyDescent="0.3">
      <c r="A921" s="202">
        <v>450501</v>
      </c>
      <c r="B921" t="s">
        <v>192</v>
      </c>
      <c r="C921" s="87">
        <v>0</v>
      </c>
      <c r="D921" s="87">
        <v>324560.78999999998</v>
      </c>
      <c r="E921" s="87">
        <v>145945.76</v>
      </c>
      <c r="F921" s="87">
        <v>178615.03</v>
      </c>
    </row>
    <row r="922" spans="1:6" ht="15" hidden="1" customHeight="1" x14ac:dyDescent="0.3">
      <c r="A922" s="202">
        <v>4505010</v>
      </c>
      <c r="B922" t="s">
        <v>192</v>
      </c>
      <c r="C922" s="87">
        <v>0</v>
      </c>
      <c r="D922" s="87">
        <v>324560.78999999998</v>
      </c>
      <c r="E922" s="87">
        <v>145945.76</v>
      </c>
      <c r="F922" s="87">
        <v>178615.03</v>
      </c>
    </row>
    <row r="923" spans="1:6" ht="15" hidden="1" customHeight="1" x14ac:dyDescent="0.3">
      <c r="A923" s="202">
        <v>450501001</v>
      </c>
      <c r="B923" t="s">
        <v>355</v>
      </c>
      <c r="C923" s="87">
        <v>0</v>
      </c>
      <c r="D923" s="87">
        <v>324560.78999999998</v>
      </c>
      <c r="E923" s="87">
        <v>145945.76</v>
      </c>
      <c r="F923" s="87">
        <v>178615.03</v>
      </c>
    </row>
    <row r="924" spans="1:6" ht="15" hidden="1" customHeight="1" x14ac:dyDescent="0.3">
      <c r="A924" s="202">
        <v>45050100101</v>
      </c>
      <c r="B924" t="s">
        <v>662</v>
      </c>
      <c r="C924" s="87">
        <v>0</v>
      </c>
      <c r="D924" s="87">
        <v>251750.81</v>
      </c>
      <c r="E924" s="87">
        <v>123020.22</v>
      </c>
      <c r="F924" s="87">
        <v>128730.59</v>
      </c>
    </row>
    <row r="925" spans="1:6" ht="15" hidden="1" customHeight="1" x14ac:dyDescent="0.3">
      <c r="A925" s="202">
        <v>4505010010101</v>
      </c>
      <c r="B925" t="s">
        <v>847</v>
      </c>
      <c r="C925" s="87">
        <v>0</v>
      </c>
      <c r="D925" s="87">
        <v>140350.1</v>
      </c>
      <c r="E925" s="87">
        <v>11619.5</v>
      </c>
      <c r="F925" s="87">
        <v>128730.6</v>
      </c>
    </row>
    <row r="926" spans="1:6" ht="15" hidden="1" customHeight="1" x14ac:dyDescent="0.3">
      <c r="A926" s="202">
        <v>45050100102</v>
      </c>
      <c r="B926" t="s">
        <v>663</v>
      </c>
      <c r="C926" s="87">
        <v>0</v>
      </c>
      <c r="D926" s="87">
        <v>68641.179999999993</v>
      </c>
      <c r="E926" s="87">
        <v>22925.54</v>
      </c>
      <c r="F926" s="87">
        <v>45715.64</v>
      </c>
    </row>
    <row r="927" spans="1:6" ht="15" hidden="1" customHeight="1" x14ac:dyDescent="0.3">
      <c r="A927" s="202">
        <v>4505010010201</v>
      </c>
      <c r="B927" t="s">
        <v>848</v>
      </c>
      <c r="C927" s="87">
        <v>0</v>
      </c>
      <c r="D927" s="87">
        <v>50734.64</v>
      </c>
      <c r="E927" s="87">
        <v>5019</v>
      </c>
      <c r="F927" s="87">
        <v>45715.64</v>
      </c>
    </row>
    <row r="928" spans="1:6" ht="15" hidden="1" customHeight="1" x14ac:dyDescent="0.3">
      <c r="A928" s="202">
        <v>45050100103</v>
      </c>
      <c r="B928" t="s">
        <v>664</v>
      </c>
      <c r="C928" s="87">
        <v>0</v>
      </c>
      <c r="D928" s="87">
        <v>4168.8</v>
      </c>
      <c r="E928" s="87">
        <v>0</v>
      </c>
      <c r="F928" s="87">
        <v>4168.8</v>
      </c>
    </row>
    <row r="929" spans="1:6" ht="15" hidden="1" customHeight="1" x14ac:dyDescent="0.3">
      <c r="A929" s="202">
        <v>4506</v>
      </c>
      <c r="B929" t="s">
        <v>231</v>
      </c>
      <c r="C929" s="87">
        <v>0</v>
      </c>
      <c r="D929" s="87">
        <v>847896.49</v>
      </c>
      <c r="E929" s="87">
        <v>121690.17</v>
      </c>
      <c r="F929" s="87">
        <v>726206.32</v>
      </c>
    </row>
    <row r="930" spans="1:6" ht="15" hidden="1" customHeight="1" x14ac:dyDescent="0.3">
      <c r="A930" s="202">
        <v>450601</v>
      </c>
      <c r="B930" t="s">
        <v>442</v>
      </c>
      <c r="C930" s="87">
        <v>0</v>
      </c>
      <c r="D930" s="87">
        <v>0</v>
      </c>
      <c r="E930" s="87">
        <v>0</v>
      </c>
      <c r="F930" s="87">
        <v>0</v>
      </c>
    </row>
    <row r="931" spans="1:6" ht="15" hidden="1" customHeight="1" x14ac:dyDescent="0.3">
      <c r="A931" s="202">
        <v>4506010</v>
      </c>
      <c r="B931" t="s">
        <v>442</v>
      </c>
      <c r="C931" s="87">
        <v>0</v>
      </c>
      <c r="D931" s="87">
        <v>0</v>
      </c>
      <c r="E931" s="87">
        <v>0</v>
      </c>
      <c r="F931" s="87">
        <v>0</v>
      </c>
    </row>
    <row r="932" spans="1:6" ht="15" hidden="1" customHeight="1" x14ac:dyDescent="0.3">
      <c r="A932" s="202">
        <v>450601001</v>
      </c>
      <c r="B932" t="s">
        <v>355</v>
      </c>
      <c r="C932" s="87">
        <v>0</v>
      </c>
      <c r="D932" s="87">
        <v>0</v>
      </c>
      <c r="E932" s="87">
        <v>0</v>
      </c>
      <c r="F932" s="87">
        <v>0</v>
      </c>
    </row>
    <row r="933" spans="1:6" ht="15" hidden="1" customHeight="1" x14ac:dyDescent="0.3">
      <c r="A933" s="202">
        <v>45060100101</v>
      </c>
      <c r="B933" t="s">
        <v>662</v>
      </c>
      <c r="C933" s="87">
        <v>0</v>
      </c>
      <c r="D933" s="87">
        <v>0</v>
      </c>
      <c r="E933" s="87">
        <v>0</v>
      </c>
      <c r="F933" s="87">
        <v>0</v>
      </c>
    </row>
    <row r="934" spans="1:6" ht="15" hidden="1" customHeight="1" x14ac:dyDescent="0.3">
      <c r="A934" s="202">
        <v>4506010010101</v>
      </c>
      <c r="B934" t="s">
        <v>849</v>
      </c>
      <c r="C934" s="87">
        <v>0</v>
      </c>
      <c r="D934" s="87">
        <v>0</v>
      </c>
      <c r="E934" s="87">
        <v>0</v>
      </c>
      <c r="F934" s="87">
        <v>0</v>
      </c>
    </row>
    <row r="935" spans="1:6" ht="15" hidden="1" customHeight="1" x14ac:dyDescent="0.3">
      <c r="A935" s="202">
        <v>45060100102</v>
      </c>
      <c r="B935" t="s">
        <v>663</v>
      </c>
      <c r="C935" s="87">
        <v>0</v>
      </c>
      <c r="D935" s="87">
        <v>0</v>
      </c>
      <c r="E935" s="87">
        <v>0</v>
      </c>
      <c r="F935" s="87">
        <v>0</v>
      </c>
    </row>
    <row r="936" spans="1:6" ht="15" hidden="1" customHeight="1" x14ac:dyDescent="0.3">
      <c r="A936" s="202">
        <v>4506010010201</v>
      </c>
      <c r="B936" t="s">
        <v>850</v>
      </c>
      <c r="C936" s="87">
        <v>0</v>
      </c>
      <c r="D936" s="87">
        <v>0</v>
      </c>
      <c r="E936" s="87">
        <v>0</v>
      </c>
      <c r="F936" s="87">
        <v>0</v>
      </c>
    </row>
    <row r="937" spans="1:6" ht="15" hidden="1" customHeight="1" x14ac:dyDescent="0.3">
      <c r="A937" s="202">
        <v>450602</v>
      </c>
      <c r="B937" t="s">
        <v>445</v>
      </c>
      <c r="C937" s="87">
        <v>0</v>
      </c>
      <c r="D937" s="87">
        <v>1736.96</v>
      </c>
      <c r="E937" s="87">
        <v>496.38</v>
      </c>
      <c r="F937" s="87">
        <v>1240.58</v>
      </c>
    </row>
    <row r="938" spans="1:6" ht="15" hidden="1" customHeight="1" x14ac:dyDescent="0.3">
      <c r="A938" s="202">
        <v>4506020</v>
      </c>
      <c r="B938" t="s">
        <v>445</v>
      </c>
      <c r="C938" s="87">
        <v>0</v>
      </c>
      <c r="D938" s="87">
        <v>1736.96</v>
      </c>
      <c r="E938" s="87">
        <v>496.38</v>
      </c>
      <c r="F938" s="87">
        <v>1240.58</v>
      </c>
    </row>
    <row r="939" spans="1:6" ht="15" hidden="1" customHeight="1" x14ac:dyDescent="0.3">
      <c r="A939" s="202">
        <v>450602001</v>
      </c>
      <c r="B939" t="s">
        <v>355</v>
      </c>
      <c r="C939" s="87">
        <v>0</v>
      </c>
      <c r="D939" s="87">
        <v>1736.96</v>
      </c>
      <c r="E939" s="87">
        <v>496.38</v>
      </c>
      <c r="F939" s="87">
        <v>1240.58</v>
      </c>
    </row>
    <row r="940" spans="1:6" ht="15" hidden="1" customHeight="1" x14ac:dyDescent="0.3">
      <c r="A940" s="202">
        <v>45060200101</v>
      </c>
      <c r="B940" t="s">
        <v>662</v>
      </c>
      <c r="C940" s="87">
        <v>0</v>
      </c>
      <c r="D940" s="87">
        <v>1736.96</v>
      </c>
      <c r="E940" s="87">
        <v>496.38</v>
      </c>
      <c r="F940" s="87">
        <v>1240.58</v>
      </c>
    </row>
    <row r="941" spans="1:6" ht="15" hidden="1" customHeight="1" x14ac:dyDescent="0.3">
      <c r="A941" s="202">
        <v>4506020010101</v>
      </c>
      <c r="B941" t="s">
        <v>851</v>
      </c>
      <c r="C941" s="87">
        <v>0</v>
      </c>
      <c r="D941" s="87">
        <v>1240.58</v>
      </c>
      <c r="E941" s="87">
        <v>0</v>
      </c>
      <c r="F941" s="87">
        <v>1240.58</v>
      </c>
    </row>
    <row r="942" spans="1:6" ht="15" hidden="1" customHeight="1" x14ac:dyDescent="0.3">
      <c r="A942" s="202">
        <v>45060200102</v>
      </c>
      <c r="B942" t="s">
        <v>663</v>
      </c>
      <c r="C942" s="87">
        <v>0</v>
      </c>
      <c r="D942" s="87">
        <v>0</v>
      </c>
      <c r="E942" s="87">
        <v>0</v>
      </c>
      <c r="F942" s="87">
        <v>0</v>
      </c>
    </row>
    <row r="943" spans="1:6" ht="15" hidden="1" customHeight="1" x14ac:dyDescent="0.3">
      <c r="A943" s="202">
        <v>4506020010201</v>
      </c>
      <c r="B943" t="s">
        <v>852</v>
      </c>
      <c r="C943" s="87">
        <v>0</v>
      </c>
      <c r="D943" s="87">
        <v>0</v>
      </c>
      <c r="E943" s="87">
        <v>0</v>
      </c>
      <c r="F943" s="87">
        <v>0</v>
      </c>
    </row>
    <row r="944" spans="1:6" ht="15" hidden="1" customHeight="1" x14ac:dyDescent="0.3">
      <c r="A944" s="202">
        <v>450602002</v>
      </c>
      <c r="B944" t="s">
        <v>572</v>
      </c>
      <c r="C944" s="87">
        <v>0</v>
      </c>
      <c r="D944" s="87">
        <v>0</v>
      </c>
      <c r="E944" s="87">
        <v>0</v>
      </c>
      <c r="F944" s="87">
        <v>0</v>
      </c>
    </row>
    <row r="945" spans="1:6" ht="15" hidden="1" customHeight="1" x14ac:dyDescent="0.3">
      <c r="A945" s="202">
        <v>45060200201</v>
      </c>
      <c r="B945" t="s">
        <v>900</v>
      </c>
      <c r="C945" s="87">
        <v>0</v>
      </c>
      <c r="D945" s="87">
        <v>0</v>
      </c>
      <c r="E945" s="87">
        <v>0</v>
      </c>
      <c r="F945" s="87">
        <v>0</v>
      </c>
    </row>
    <row r="946" spans="1:6" ht="15" hidden="1" customHeight="1" x14ac:dyDescent="0.3">
      <c r="A946" s="202">
        <v>450603</v>
      </c>
      <c r="B946" t="s">
        <v>343</v>
      </c>
      <c r="C946" s="87">
        <v>0</v>
      </c>
      <c r="D946" s="87">
        <v>13.67</v>
      </c>
      <c r="E946" s="87">
        <v>0</v>
      </c>
      <c r="F946" s="87">
        <v>13.67</v>
      </c>
    </row>
    <row r="947" spans="1:6" ht="15" hidden="1" customHeight="1" x14ac:dyDescent="0.3">
      <c r="A947" s="202">
        <v>4506030</v>
      </c>
      <c r="B947" t="s">
        <v>343</v>
      </c>
      <c r="C947" s="87">
        <v>0</v>
      </c>
      <c r="D947" s="87">
        <v>13.67</v>
      </c>
      <c r="E947" s="87">
        <v>0</v>
      </c>
      <c r="F947" s="87">
        <v>13.67</v>
      </c>
    </row>
    <row r="948" spans="1:6" ht="15" hidden="1" customHeight="1" x14ac:dyDescent="0.3">
      <c r="A948" s="202">
        <v>450603001</v>
      </c>
      <c r="B948" t="s">
        <v>355</v>
      </c>
      <c r="C948" s="87">
        <v>0</v>
      </c>
      <c r="D948" s="87">
        <v>13.67</v>
      </c>
      <c r="E948" s="87">
        <v>0</v>
      </c>
      <c r="F948" s="87">
        <v>13.67</v>
      </c>
    </row>
    <row r="949" spans="1:6" ht="15" hidden="1" customHeight="1" x14ac:dyDescent="0.3">
      <c r="A949" s="202">
        <v>45060300101</v>
      </c>
      <c r="B949" t="s">
        <v>662</v>
      </c>
      <c r="C949" s="87">
        <v>0</v>
      </c>
      <c r="D949" s="87">
        <v>13.67</v>
      </c>
      <c r="E949" s="87">
        <v>0</v>
      </c>
      <c r="F949" s="87">
        <v>13.67</v>
      </c>
    </row>
    <row r="950" spans="1:6" ht="15" hidden="1" customHeight="1" x14ac:dyDescent="0.3">
      <c r="A950" s="202">
        <v>4506030010101</v>
      </c>
      <c r="B950" t="s">
        <v>853</v>
      </c>
      <c r="C950" s="87">
        <v>0</v>
      </c>
      <c r="D950" s="87">
        <v>13.67</v>
      </c>
      <c r="E950" s="87">
        <v>0</v>
      </c>
      <c r="F950" s="87">
        <v>13.67</v>
      </c>
    </row>
    <row r="951" spans="1:6" ht="15" hidden="1" customHeight="1" x14ac:dyDescent="0.3">
      <c r="A951" s="202">
        <v>45060300102</v>
      </c>
      <c r="B951" t="s">
        <v>663</v>
      </c>
      <c r="C951" s="87">
        <v>0</v>
      </c>
      <c r="D951" s="87">
        <v>0</v>
      </c>
      <c r="E951" s="87">
        <v>0</v>
      </c>
      <c r="F951" s="87">
        <v>0</v>
      </c>
    </row>
    <row r="952" spans="1:6" ht="15" hidden="1" customHeight="1" x14ac:dyDescent="0.3">
      <c r="A952" s="202">
        <v>4506030010201</v>
      </c>
      <c r="B952" t="s">
        <v>854</v>
      </c>
      <c r="C952" s="87">
        <v>0</v>
      </c>
      <c r="D952" s="87">
        <v>0</v>
      </c>
      <c r="E952" s="87">
        <v>0</v>
      </c>
      <c r="F952" s="87">
        <v>0</v>
      </c>
    </row>
    <row r="953" spans="1:6" ht="15" hidden="1" customHeight="1" x14ac:dyDescent="0.3">
      <c r="A953" s="202">
        <v>450604</v>
      </c>
      <c r="B953" t="s">
        <v>450</v>
      </c>
      <c r="C953" s="87">
        <v>0</v>
      </c>
      <c r="D953" s="87">
        <v>1074.29</v>
      </c>
      <c r="E953" s="87">
        <v>435.69</v>
      </c>
      <c r="F953" s="87">
        <v>638.6</v>
      </c>
    </row>
    <row r="954" spans="1:6" ht="15" hidden="1" customHeight="1" x14ac:dyDescent="0.3">
      <c r="A954" s="202">
        <v>4506040</v>
      </c>
      <c r="B954" t="s">
        <v>450</v>
      </c>
      <c r="C954" s="87">
        <v>0</v>
      </c>
      <c r="D954" s="87">
        <v>1074.29</v>
      </c>
      <c r="E954" s="87">
        <v>435.69</v>
      </c>
      <c r="F954" s="87">
        <v>638.6</v>
      </c>
    </row>
    <row r="955" spans="1:6" ht="15" hidden="1" customHeight="1" x14ac:dyDescent="0.3">
      <c r="A955" s="202">
        <v>450604001</v>
      </c>
      <c r="B955" t="s">
        <v>355</v>
      </c>
      <c r="C955" s="87">
        <v>0</v>
      </c>
      <c r="D955" s="87">
        <v>1074.29</v>
      </c>
      <c r="E955" s="87">
        <v>435.69</v>
      </c>
      <c r="F955" s="87">
        <v>638.6</v>
      </c>
    </row>
    <row r="956" spans="1:6" ht="15" hidden="1" customHeight="1" x14ac:dyDescent="0.3">
      <c r="A956" s="202">
        <v>45060400101</v>
      </c>
      <c r="B956" t="s">
        <v>662</v>
      </c>
      <c r="C956" s="87">
        <v>0</v>
      </c>
      <c r="D956" s="87">
        <v>530.54</v>
      </c>
      <c r="E956" s="87">
        <v>229.44</v>
      </c>
      <c r="F956" s="87">
        <v>301.10000000000002</v>
      </c>
    </row>
    <row r="957" spans="1:6" ht="15" hidden="1" customHeight="1" x14ac:dyDescent="0.3">
      <c r="A957" s="202">
        <v>4506040010101</v>
      </c>
      <c r="B957" t="s">
        <v>855</v>
      </c>
      <c r="C957" s="87">
        <v>0</v>
      </c>
      <c r="D957" s="87">
        <v>301.10000000000002</v>
      </c>
      <c r="E957" s="87">
        <v>0</v>
      </c>
      <c r="F957" s="87">
        <v>301.10000000000002</v>
      </c>
    </row>
    <row r="958" spans="1:6" ht="15" hidden="1" customHeight="1" x14ac:dyDescent="0.3">
      <c r="A958" s="202">
        <v>45060400102</v>
      </c>
      <c r="B958" t="s">
        <v>663</v>
      </c>
      <c r="C958" s="87">
        <v>0</v>
      </c>
      <c r="D958" s="87">
        <v>543.75</v>
      </c>
      <c r="E958" s="87">
        <v>206.25</v>
      </c>
      <c r="F958" s="87">
        <v>337.5</v>
      </c>
    </row>
    <row r="959" spans="1:6" ht="15" hidden="1" customHeight="1" x14ac:dyDescent="0.3">
      <c r="A959" s="202">
        <v>4506040010201</v>
      </c>
      <c r="B959" t="s">
        <v>856</v>
      </c>
      <c r="C959" s="87">
        <v>0</v>
      </c>
      <c r="D959" s="87">
        <v>337.5</v>
      </c>
      <c r="E959" s="87">
        <v>0</v>
      </c>
      <c r="F959" s="87">
        <v>337.5</v>
      </c>
    </row>
    <row r="960" spans="1:6" ht="15" hidden="1" customHeight="1" x14ac:dyDescent="0.3">
      <c r="A960" s="202">
        <v>450605</v>
      </c>
      <c r="B960" t="s">
        <v>453</v>
      </c>
      <c r="C960" s="87">
        <v>0</v>
      </c>
      <c r="D960" s="87">
        <v>837.9</v>
      </c>
      <c r="E960" s="87">
        <v>47.6</v>
      </c>
      <c r="F960" s="87">
        <v>790.3</v>
      </c>
    </row>
    <row r="961" spans="1:6" ht="15" hidden="1" customHeight="1" x14ac:dyDescent="0.3">
      <c r="A961" s="202">
        <v>4506050</v>
      </c>
      <c r="B961" t="s">
        <v>453</v>
      </c>
      <c r="C961" s="87">
        <v>0</v>
      </c>
      <c r="D961" s="87">
        <v>837.9</v>
      </c>
      <c r="E961" s="87">
        <v>47.6</v>
      </c>
      <c r="F961" s="87">
        <v>790.3</v>
      </c>
    </row>
    <row r="962" spans="1:6" ht="15" hidden="1" customHeight="1" x14ac:dyDescent="0.3">
      <c r="A962" s="202">
        <v>450605001</v>
      </c>
      <c r="B962" t="s">
        <v>355</v>
      </c>
      <c r="C962" s="87">
        <v>0</v>
      </c>
      <c r="D962" s="87">
        <v>837.9</v>
      </c>
      <c r="E962" s="87">
        <v>47.6</v>
      </c>
      <c r="F962" s="87">
        <v>790.3</v>
      </c>
    </row>
    <row r="963" spans="1:6" ht="15" hidden="1" customHeight="1" x14ac:dyDescent="0.3">
      <c r="A963" s="202">
        <v>45060500101</v>
      </c>
      <c r="B963" t="s">
        <v>662</v>
      </c>
      <c r="C963" s="87">
        <v>0</v>
      </c>
      <c r="D963" s="87">
        <v>95.2</v>
      </c>
      <c r="E963" s="87">
        <v>47.6</v>
      </c>
      <c r="F963" s="87">
        <v>47.6</v>
      </c>
    </row>
    <row r="964" spans="1:6" ht="15" hidden="1" customHeight="1" x14ac:dyDescent="0.3">
      <c r="A964" s="202">
        <v>4506050010101</v>
      </c>
      <c r="B964" t="s">
        <v>901</v>
      </c>
      <c r="C964" s="87">
        <v>0</v>
      </c>
      <c r="D964" s="87">
        <v>47.6</v>
      </c>
      <c r="E964" s="87">
        <v>0</v>
      </c>
      <c r="F964" s="87">
        <v>47.6</v>
      </c>
    </row>
    <row r="965" spans="1:6" ht="15" hidden="1" customHeight="1" x14ac:dyDescent="0.3">
      <c r="A965" s="202">
        <v>45060500102</v>
      </c>
      <c r="B965" t="s">
        <v>663</v>
      </c>
      <c r="C965" s="87">
        <v>0</v>
      </c>
      <c r="D965" s="87">
        <v>742.7</v>
      </c>
      <c r="E965" s="87">
        <v>0</v>
      </c>
      <c r="F965" s="87">
        <v>742.7</v>
      </c>
    </row>
    <row r="966" spans="1:6" ht="15" hidden="1" customHeight="1" x14ac:dyDescent="0.3">
      <c r="A966" s="202">
        <v>4506050010201</v>
      </c>
      <c r="B966" t="s">
        <v>857</v>
      </c>
      <c r="C966" s="87">
        <v>0</v>
      </c>
      <c r="D966" s="87">
        <v>742.7</v>
      </c>
      <c r="E966" s="87">
        <v>0</v>
      </c>
      <c r="F966" s="87">
        <v>742.7</v>
      </c>
    </row>
    <row r="967" spans="1:6" ht="15" hidden="1" customHeight="1" x14ac:dyDescent="0.3">
      <c r="A967" s="202">
        <v>450606</v>
      </c>
      <c r="B967" t="s">
        <v>456</v>
      </c>
      <c r="C967" s="87">
        <v>0</v>
      </c>
      <c r="D967" s="87">
        <v>208</v>
      </c>
      <c r="E967" s="87">
        <v>0</v>
      </c>
      <c r="F967" s="87">
        <v>208</v>
      </c>
    </row>
    <row r="968" spans="1:6" ht="15" hidden="1" customHeight="1" x14ac:dyDescent="0.3">
      <c r="A968" s="202">
        <v>4506060</v>
      </c>
      <c r="B968" t="s">
        <v>456</v>
      </c>
      <c r="C968" s="87">
        <v>0</v>
      </c>
      <c r="D968" s="87">
        <v>208</v>
      </c>
      <c r="E968" s="87">
        <v>0</v>
      </c>
      <c r="F968" s="87">
        <v>208</v>
      </c>
    </row>
    <row r="969" spans="1:6" ht="15" hidden="1" customHeight="1" x14ac:dyDescent="0.3">
      <c r="A969" s="202">
        <v>450606001</v>
      </c>
      <c r="B969" t="s">
        <v>355</v>
      </c>
      <c r="C969" s="87">
        <v>0</v>
      </c>
      <c r="D969" s="87">
        <v>33</v>
      </c>
      <c r="E969" s="87">
        <v>0</v>
      </c>
      <c r="F969" s="87">
        <v>33</v>
      </c>
    </row>
    <row r="970" spans="1:6" ht="15" hidden="1" customHeight="1" x14ac:dyDescent="0.3">
      <c r="A970" s="202">
        <v>45060600101</v>
      </c>
      <c r="B970" t="s">
        <v>662</v>
      </c>
      <c r="C970" s="87">
        <v>0</v>
      </c>
      <c r="D970" s="87">
        <v>0</v>
      </c>
      <c r="E970" s="87">
        <v>0</v>
      </c>
      <c r="F970" s="87">
        <v>0</v>
      </c>
    </row>
    <row r="971" spans="1:6" ht="15" hidden="1" customHeight="1" x14ac:dyDescent="0.3">
      <c r="A971" s="202">
        <v>45060600102</v>
      </c>
      <c r="B971" t="s">
        <v>663</v>
      </c>
      <c r="C971" s="87">
        <v>0</v>
      </c>
      <c r="D971" s="87">
        <v>33</v>
      </c>
      <c r="E971" s="87">
        <v>0</v>
      </c>
      <c r="F971" s="87">
        <v>33</v>
      </c>
    </row>
    <row r="972" spans="1:6" ht="15" hidden="1" customHeight="1" x14ac:dyDescent="0.3">
      <c r="A972" s="202">
        <v>4506060010201</v>
      </c>
      <c r="B972" t="s">
        <v>945</v>
      </c>
      <c r="C972" s="87">
        <v>0</v>
      </c>
      <c r="D972" s="87">
        <v>33</v>
      </c>
      <c r="E972" s="87">
        <v>0</v>
      </c>
      <c r="F972" s="87">
        <v>33</v>
      </c>
    </row>
    <row r="973" spans="1:6" ht="15" hidden="1" customHeight="1" x14ac:dyDescent="0.3">
      <c r="A973" s="202">
        <v>450606002</v>
      </c>
      <c r="B973" t="s">
        <v>572</v>
      </c>
      <c r="C973" s="87">
        <v>0</v>
      </c>
      <c r="D973" s="87">
        <v>175</v>
      </c>
      <c r="E973" s="87">
        <v>0</v>
      </c>
      <c r="F973" s="87">
        <v>175</v>
      </c>
    </row>
    <row r="974" spans="1:6" ht="15" hidden="1" customHeight="1" x14ac:dyDescent="0.3">
      <c r="A974" s="202">
        <v>45060600201</v>
      </c>
      <c r="B974" t="s">
        <v>946</v>
      </c>
      <c r="C974" s="87">
        <v>0</v>
      </c>
      <c r="D974" s="87">
        <v>175</v>
      </c>
      <c r="E974" s="87">
        <v>0</v>
      </c>
      <c r="F974" s="87">
        <v>175</v>
      </c>
    </row>
    <row r="975" spans="1:6" ht="15" hidden="1" customHeight="1" x14ac:dyDescent="0.3">
      <c r="A975" s="202">
        <v>450607</v>
      </c>
      <c r="B975" t="s">
        <v>459</v>
      </c>
      <c r="C975" s="87">
        <v>0</v>
      </c>
      <c r="D975" s="87">
        <v>1881.5</v>
      </c>
      <c r="E975" s="87">
        <v>1258.5</v>
      </c>
      <c r="F975" s="87">
        <v>623</v>
      </c>
    </row>
    <row r="976" spans="1:6" ht="15" hidden="1" customHeight="1" x14ac:dyDescent="0.3">
      <c r="A976" s="202">
        <v>4506070</v>
      </c>
      <c r="B976" t="s">
        <v>459</v>
      </c>
      <c r="C976" s="87">
        <v>0</v>
      </c>
      <c r="D976" s="87">
        <v>1881.5</v>
      </c>
      <c r="E976" s="87">
        <v>1258.5</v>
      </c>
      <c r="F976" s="87">
        <v>623</v>
      </c>
    </row>
    <row r="977" spans="1:6" ht="15" hidden="1" customHeight="1" x14ac:dyDescent="0.3">
      <c r="A977" s="202">
        <v>450607001</v>
      </c>
      <c r="B977" t="s">
        <v>355</v>
      </c>
      <c r="C977" s="87">
        <v>0</v>
      </c>
      <c r="D977" s="87">
        <v>1881.5</v>
      </c>
      <c r="E977" s="87">
        <v>1258.5</v>
      </c>
      <c r="F977" s="87">
        <v>623</v>
      </c>
    </row>
    <row r="978" spans="1:6" ht="15" hidden="1" customHeight="1" x14ac:dyDescent="0.3">
      <c r="A978" s="202">
        <v>45060700101</v>
      </c>
      <c r="B978" t="s">
        <v>662</v>
      </c>
      <c r="C978" s="87">
        <v>0</v>
      </c>
      <c r="D978" s="87">
        <v>1070</v>
      </c>
      <c r="E978" s="87">
        <v>900</v>
      </c>
      <c r="F978" s="87">
        <v>170</v>
      </c>
    </row>
    <row r="979" spans="1:6" ht="15" hidden="1" customHeight="1" x14ac:dyDescent="0.3">
      <c r="A979" s="202">
        <v>4506070010101</v>
      </c>
      <c r="B979" t="s">
        <v>858</v>
      </c>
      <c r="C979" s="87">
        <v>0</v>
      </c>
      <c r="D979" s="87">
        <v>170</v>
      </c>
      <c r="E979" s="87">
        <v>0</v>
      </c>
      <c r="F979" s="87">
        <v>170</v>
      </c>
    </row>
    <row r="980" spans="1:6" ht="15" hidden="1" customHeight="1" x14ac:dyDescent="0.3">
      <c r="A980" s="202">
        <v>45060700102</v>
      </c>
      <c r="B980" t="s">
        <v>663</v>
      </c>
      <c r="C980" s="87">
        <v>0</v>
      </c>
      <c r="D980" s="87">
        <v>811.5</v>
      </c>
      <c r="E980" s="87">
        <v>358.5</v>
      </c>
      <c r="F980" s="87">
        <v>453</v>
      </c>
    </row>
    <row r="981" spans="1:6" ht="15" hidden="1" customHeight="1" x14ac:dyDescent="0.3">
      <c r="A981" s="202">
        <v>4506070010201</v>
      </c>
      <c r="B981" t="s">
        <v>859</v>
      </c>
      <c r="C981" s="87">
        <v>0</v>
      </c>
      <c r="D981" s="87">
        <v>453</v>
      </c>
      <c r="E981" s="87">
        <v>0</v>
      </c>
      <c r="F981" s="87">
        <v>453</v>
      </c>
    </row>
    <row r="982" spans="1:6" ht="15" hidden="1" customHeight="1" x14ac:dyDescent="0.3">
      <c r="A982" s="202">
        <v>450608</v>
      </c>
      <c r="B982" t="s">
        <v>194</v>
      </c>
      <c r="C982" s="87">
        <v>0</v>
      </c>
      <c r="D982" s="87">
        <v>1960.51</v>
      </c>
      <c r="E982" s="87">
        <v>1030</v>
      </c>
      <c r="F982" s="87">
        <v>930.51</v>
      </c>
    </row>
    <row r="983" spans="1:6" ht="15" hidden="1" customHeight="1" x14ac:dyDescent="0.3">
      <c r="A983" s="202">
        <v>4506080</v>
      </c>
      <c r="B983" t="s">
        <v>194</v>
      </c>
      <c r="C983" s="87">
        <v>0</v>
      </c>
      <c r="D983" s="87">
        <v>1960.51</v>
      </c>
      <c r="E983" s="87">
        <v>1030</v>
      </c>
      <c r="F983" s="87">
        <v>930.51</v>
      </c>
    </row>
    <row r="984" spans="1:6" ht="15" hidden="1" customHeight="1" x14ac:dyDescent="0.3">
      <c r="A984" s="202">
        <v>450608001</v>
      </c>
      <c r="B984" t="s">
        <v>355</v>
      </c>
      <c r="C984" s="87">
        <v>0</v>
      </c>
      <c r="D984" s="87">
        <v>1960.51</v>
      </c>
      <c r="E984" s="87">
        <v>1030</v>
      </c>
      <c r="F984" s="87">
        <v>930.51</v>
      </c>
    </row>
    <row r="985" spans="1:6" ht="15" hidden="1" customHeight="1" x14ac:dyDescent="0.3">
      <c r="A985" s="202">
        <v>45060800101</v>
      </c>
      <c r="B985" t="s">
        <v>662</v>
      </c>
      <c r="C985" s="87">
        <v>0</v>
      </c>
      <c r="D985" s="87">
        <v>1279.51</v>
      </c>
      <c r="E985" s="87">
        <v>730</v>
      </c>
      <c r="F985" s="87">
        <v>549.51</v>
      </c>
    </row>
    <row r="986" spans="1:6" ht="15" hidden="1" customHeight="1" x14ac:dyDescent="0.3">
      <c r="A986" s="202">
        <v>4506080010101</v>
      </c>
      <c r="B986" t="s">
        <v>903</v>
      </c>
      <c r="C986" s="87">
        <v>0</v>
      </c>
      <c r="D986" s="87">
        <v>549.51</v>
      </c>
      <c r="E986" s="87">
        <v>0</v>
      </c>
      <c r="F986" s="87">
        <v>549.51</v>
      </c>
    </row>
    <row r="987" spans="1:6" ht="15" hidden="1" customHeight="1" x14ac:dyDescent="0.3">
      <c r="A987" s="202">
        <v>45060800102</v>
      </c>
      <c r="B987" t="s">
        <v>663</v>
      </c>
      <c r="C987" s="87">
        <v>0</v>
      </c>
      <c r="D987" s="87">
        <v>681</v>
      </c>
      <c r="E987" s="87">
        <v>300</v>
      </c>
      <c r="F987" s="87">
        <v>381</v>
      </c>
    </row>
    <row r="988" spans="1:6" ht="15" hidden="1" customHeight="1" x14ac:dyDescent="0.3">
      <c r="A988" s="202">
        <v>4506080010201</v>
      </c>
      <c r="B988" t="s">
        <v>860</v>
      </c>
      <c r="C988" s="87">
        <v>0</v>
      </c>
      <c r="D988" s="87">
        <v>381</v>
      </c>
      <c r="E988" s="87">
        <v>0</v>
      </c>
      <c r="F988" s="87">
        <v>381</v>
      </c>
    </row>
    <row r="989" spans="1:6" ht="15" hidden="1" customHeight="1" x14ac:dyDescent="0.3">
      <c r="A989" s="202">
        <v>450610</v>
      </c>
      <c r="B989" t="s">
        <v>573</v>
      </c>
      <c r="C989" s="87">
        <v>0</v>
      </c>
      <c r="D989" s="87">
        <v>20000.13</v>
      </c>
      <c r="E989" s="87">
        <v>8720.7800000000007</v>
      </c>
      <c r="F989" s="87">
        <v>11279.35</v>
      </c>
    </row>
    <row r="990" spans="1:6" ht="15" hidden="1" customHeight="1" x14ac:dyDescent="0.3">
      <c r="A990" s="202">
        <v>4506100</v>
      </c>
      <c r="B990" t="s">
        <v>573</v>
      </c>
      <c r="C990" s="87">
        <v>0</v>
      </c>
      <c r="D990" s="87">
        <v>20000.13</v>
      </c>
      <c r="E990" s="87">
        <v>8720.7800000000007</v>
      </c>
      <c r="F990" s="87">
        <v>11279.35</v>
      </c>
    </row>
    <row r="991" spans="1:6" ht="15" hidden="1" customHeight="1" x14ac:dyDescent="0.3">
      <c r="A991" s="202">
        <v>450610001</v>
      </c>
      <c r="B991" t="s">
        <v>355</v>
      </c>
      <c r="C991" s="87">
        <v>0</v>
      </c>
      <c r="D991" s="87">
        <v>20000.13</v>
      </c>
      <c r="E991" s="87">
        <v>8720.7800000000007</v>
      </c>
      <c r="F991" s="87">
        <v>11279.35</v>
      </c>
    </row>
    <row r="992" spans="1:6" ht="15" hidden="1" customHeight="1" x14ac:dyDescent="0.3">
      <c r="A992" s="202">
        <v>45061000101</v>
      </c>
      <c r="B992" t="s">
        <v>662</v>
      </c>
      <c r="C992" s="87">
        <v>0</v>
      </c>
      <c r="D992" s="87">
        <v>15885.8</v>
      </c>
      <c r="E992" s="87">
        <v>8606.18</v>
      </c>
      <c r="F992" s="87">
        <v>7279.62</v>
      </c>
    </row>
    <row r="993" spans="1:6" ht="15" hidden="1" customHeight="1" x14ac:dyDescent="0.3">
      <c r="A993" s="202">
        <v>4506100010101</v>
      </c>
      <c r="B993" t="s">
        <v>861</v>
      </c>
      <c r="C993" s="87">
        <v>0</v>
      </c>
      <c r="D993" s="87">
        <v>7279.62</v>
      </c>
      <c r="E993" s="87">
        <v>0</v>
      </c>
      <c r="F993" s="87">
        <v>7279.62</v>
      </c>
    </row>
    <row r="994" spans="1:6" ht="15" hidden="1" customHeight="1" x14ac:dyDescent="0.3">
      <c r="A994" s="202">
        <v>45061000102</v>
      </c>
      <c r="B994" t="s">
        <v>663</v>
      </c>
      <c r="C994" s="87">
        <v>0</v>
      </c>
      <c r="D994" s="87">
        <v>229.2</v>
      </c>
      <c r="E994" s="87">
        <v>114.6</v>
      </c>
      <c r="F994" s="87">
        <v>114.6</v>
      </c>
    </row>
    <row r="995" spans="1:6" ht="15" hidden="1" customHeight="1" x14ac:dyDescent="0.3">
      <c r="A995" s="202">
        <v>4506100010201</v>
      </c>
      <c r="B995" t="s">
        <v>905</v>
      </c>
      <c r="C995" s="87">
        <v>0</v>
      </c>
      <c r="D995" s="87">
        <v>114.6</v>
      </c>
      <c r="E995" s="87">
        <v>0</v>
      </c>
      <c r="F995" s="87">
        <v>114.6</v>
      </c>
    </row>
    <row r="996" spans="1:6" ht="15" hidden="1" customHeight="1" x14ac:dyDescent="0.3">
      <c r="A996" s="202">
        <v>45061000103</v>
      </c>
      <c r="B996" t="s">
        <v>862</v>
      </c>
      <c r="C996" s="87">
        <v>0</v>
      </c>
      <c r="D996" s="87">
        <v>3885.13</v>
      </c>
      <c r="E996" s="87">
        <v>0</v>
      </c>
      <c r="F996" s="87">
        <v>3885.13</v>
      </c>
    </row>
    <row r="997" spans="1:6" ht="15" hidden="1" customHeight="1" x14ac:dyDescent="0.3">
      <c r="A997" s="202">
        <v>450611</v>
      </c>
      <c r="B997" t="s">
        <v>466</v>
      </c>
      <c r="C997" s="87">
        <v>0</v>
      </c>
      <c r="D997" s="87">
        <v>7102.65</v>
      </c>
      <c r="E997" s="87">
        <v>2354.0100000000002</v>
      </c>
      <c r="F997" s="87">
        <v>4748.6400000000003</v>
      </c>
    </row>
    <row r="998" spans="1:6" ht="15" hidden="1" customHeight="1" x14ac:dyDescent="0.3">
      <c r="A998" s="202">
        <v>4506110</v>
      </c>
      <c r="B998" t="s">
        <v>466</v>
      </c>
      <c r="C998" s="87">
        <v>0</v>
      </c>
      <c r="D998" s="87">
        <v>7102.65</v>
      </c>
      <c r="E998" s="87">
        <v>2354.0100000000002</v>
      </c>
      <c r="F998" s="87">
        <v>4748.6400000000003</v>
      </c>
    </row>
    <row r="999" spans="1:6" ht="15" hidden="1" customHeight="1" x14ac:dyDescent="0.3">
      <c r="A999" s="202">
        <v>450611001</v>
      </c>
      <c r="B999" t="s">
        <v>355</v>
      </c>
      <c r="C999" s="87">
        <v>0</v>
      </c>
      <c r="D999" s="87">
        <v>7102.65</v>
      </c>
      <c r="E999" s="87">
        <v>2354.0100000000002</v>
      </c>
      <c r="F999" s="87">
        <v>4748.6400000000003</v>
      </c>
    </row>
    <row r="1000" spans="1:6" ht="15" hidden="1" customHeight="1" x14ac:dyDescent="0.3">
      <c r="A1000" s="202">
        <v>45061100101</v>
      </c>
      <c r="B1000" t="s">
        <v>662</v>
      </c>
      <c r="C1000" s="87">
        <v>0</v>
      </c>
      <c r="D1000" s="87">
        <v>4257.6400000000003</v>
      </c>
      <c r="E1000" s="87">
        <v>1595.59</v>
      </c>
      <c r="F1000" s="87">
        <v>2662.05</v>
      </c>
    </row>
    <row r="1001" spans="1:6" ht="15" hidden="1" customHeight="1" x14ac:dyDescent="0.3">
      <c r="A1001" s="202">
        <v>4506110010101</v>
      </c>
      <c r="B1001" t="s">
        <v>863</v>
      </c>
      <c r="C1001" s="87">
        <v>0</v>
      </c>
      <c r="D1001" s="87">
        <v>2801.55</v>
      </c>
      <c r="E1001" s="87">
        <v>139.5</v>
      </c>
      <c r="F1001" s="87">
        <v>2662.05</v>
      </c>
    </row>
    <row r="1002" spans="1:6" ht="15" hidden="1" customHeight="1" x14ac:dyDescent="0.3">
      <c r="A1002" s="202">
        <v>45061100102</v>
      </c>
      <c r="B1002" t="s">
        <v>663</v>
      </c>
      <c r="C1002" s="87">
        <v>0</v>
      </c>
      <c r="D1002" s="87">
        <v>2845.01</v>
      </c>
      <c r="E1002" s="87">
        <v>758.42</v>
      </c>
      <c r="F1002" s="87">
        <v>2086.59</v>
      </c>
    </row>
    <row r="1003" spans="1:6" ht="15" hidden="1" customHeight="1" x14ac:dyDescent="0.3">
      <c r="A1003" s="202">
        <v>4506110010201</v>
      </c>
      <c r="B1003" t="s">
        <v>864</v>
      </c>
      <c r="C1003" s="87">
        <v>0</v>
      </c>
      <c r="D1003" s="87">
        <v>2086.59</v>
      </c>
      <c r="E1003" s="87">
        <v>0</v>
      </c>
      <c r="F1003" s="87">
        <v>2086.59</v>
      </c>
    </row>
    <row r="1004" spans="1:6" ht="15" hidden="1" customHeight="1" x14ac:dyDescent="0.3">
      <c r="A1004" s="202">
        <v>450612</v>
      </c>
      <c r="B1004" t="s">
        <v>469</v>
      </c>
      <c r="C1004" s="87">
        <v>0</v>
      </c>
      <c r="D1004" s="87">
        <v>267.42</v>
      </c>
      <c r="E1004" s="87">
        <v>134.81</v>
      </c>
      <c r="F1004" s="87">
        <v>132.61000000000001</v>
      </c>
    </row>
    <row r="1005" spans="1:6" ht="15" hidden="1" customHeight="1" x14ac:dyDescent="0.3">
      <c r="A1005" s="202">
        <v>4506120</v>
      </c>
      <c r="B1005" t="s">
        <v>469</v>
      </c>
      <c r="C1005" s="87">
        <v>0</v>
      </c>
      <c r="D1005" s="87">
        <v>267.42</v>
      </c>
      <c r="E1005" s="87">
        <v>134.81</v>
      </c>
      <c r="F1005" s="87">
        <v>132.61000000000001</v>
      </c>
    </row>
    <row r="1006" spans="1:6" ht="15" hidden="1" customHeight="1" x14ac:dyDescent="0.3">
      <c r="A1006" s="202">
        <v>450612001</v>
      </c>
      <c r="B1006" t="s">
        <v>355</v>
      </c>
      <c r="C1006" s="87">
        <v>0</v>
      </c>
      <c r="D1006" s="87">
        <v>267.42</v>
      </c>
      <c r="E1006" s="87">
        <v>134.81</v>
      </c>
      <c r="F1006" s="87">
        <v>132.61000000000001</v>
      </c>
    </row>
    <row r="1007" spans="1:6" ht="15" hidden="1" customHeight="1" x14ac:dyDescent="0.3">
      <c r="A1007" s="202">
        <v>45061200101</v>
      </c>
      <c r="B1007" t="s">
        <v>662</v>
      </c>
      <c r="C1007" s="87">
        <v>0</v>
      </c>
      <c r="D1007" s="87">
        <v>67.42</v>
      </c>
      <c r="E1007" s="87">
        <v>34.81</v>
      </c>
      <c r="F1007" s="87">
        <v>32.61</v>
      </c>
    </row>
    <row r="1008" spans="1:6" ht="15" hidden="1" customHeight="1" x14ac:dyDescent="0.3">
      <c r="A1008" s="202">
        <v>4506120010101</v>
      </c>
      <c r="B1008" t="s">
        <v>865</v>
      </c>
      <c r="C1008" s="87">
        <v>0</v>
      </c>
      <c r="D1008" s="87">
        <v>32.61</v>
      </c>
      <c r="E1008" s="87">
        <v>0</v>
      </c>
      <c r="F1008" s="87">
        <v>32.61</v>
      </c>
    </row>
    <row r="1009" spans="1:6" ht="15" hidden="1" customHeight="1" x14ac:dyDescent="0.3">
      <c r="A1009" s="202">
        <v>45061200102</v>
      </c>
      <c r="B1009" t="s">
        <v>663</v>
      </c>
      <c r="C1009" s="87">
        <v>0</v>
      </c>
      <c r="D1009" s="87">
        <v>200</v>
      </c>
      <c r="E1009" s="87">
        <v>100</v>
      </c>
      <c r="F1009" s="87">
        <v>100</v>
      </c>
    </row>
    <row r="1010" spans="1:6" ht="14.4" hidden="1" x14ac:dyDescent="0.3">
      <c r="A1010" s="202">
        <v>4506120010201</v>
      </c>
      <c r="B1010" t="s">
        <v>866</v>
      </c>
      <c r="C1010" s="87">
        <v>0</v>
      </c>
      <c r="D1010" s="87">
        <v>100</v>
      </c>
      <c r="E1010" s="87">
        <v>0</v>
      </c>
      <c r="F1010" s="87">
        <v>100</v>
      </c>
    </row>
    <row r="1011" spans="1:6" ht="15" hidden="1" customHeight="1" x14ac:dyDescent="0.3">
      <c r="A1011" s="202">
        <v>450614</v>
      </c>
      <c r="B1011" t="s">
        <v>472</v>
      </c>
      <c r="C1011" s="87">
        <v>0</v>
      </c>
      <c r="D1011" s="87">
        <v>706.47</v>
      </c>
      <c r="E1011" s="87">
        <v>289.99</v>
      </c>
      <c r="F1011" s="87">
        <v>416.48</v>
      </c>
    </row>
    <row r="1012" spans="1:6" ht="15" hidden="1" customHeight="1" x14ac:dyDescent="0.3">
      <c r="A1012" s="202">
        <v>4506140</v>
      </c>
      <c r="B1012" t="s">
        <v>472</v>
      </c>
      <c r="C1012" s="87">
        <v>0</v>
      </c>
      <c r="D1012" s="87">
        <v>706.47</v>
      </c>
      <c r="E1012" s="87">
        <v>289.99</v>
      </c>
      <c r="F1012" s="87">
        <v>416.48</v>
      </c>
    </row>
    <row r="1013" spans="1:6" ht="15" hidden="1" customHeight="1" x14ac:dyDescent="0.3">
      <c r="A1013" s="202">
        <v>450614001</v>
      </c>
      <c r="B1013" t="s">
        <v>355</v>
      </c>
      <c r="C1013" s="87">
        <v>0</v>
      </c>
      <c r="D1013" s="87">
        <v>706.47</v>
      </c>
      <c r="E1013" s="87">
        <v>289.99</v>
      </c>
      <c r="F1013" s="87">
        <v>416.48</v>
      </c>
    </row>
    <row r="1014" spans="1:6" ht="15" hidden="1" customHeight="1" x14ac:dyDescent="0.3">
      <c r="A1014" s="202">
        <v>45061400101</v>
      </c>
      <c r="B1014" t="s">
        <v>662</v>
      </c>
      <c r="C1014" s="87">
        <v>0</v>
      </c>
      <c r="D1014" s="87">
        <v>260.91000000000003</v>
      </c>
      <c r="E1014" s="87">
        <v>111.24</v>
      </c>
      <c r="F1014" s="87">
        <v>149.66999999999999</v>
      </c>
    </row>
    <row r="1015" spans="1:6" ht="15" hidden="1" customHeight="1" x14ac:dyDescent="0.3">
      <c r="A1015" s="202">
        <v>4506140010101</v>
      </c>
      <c r="B1015" t="s">
        <v>867</v>
      </c>
      <c r="C1015" s="87">
        <v>0</v>
      </c>
      <c r="D1015" s="87">
        <v>149.66999999999999</v>
      </c>
      <c r="E1015" s="87">
        <v>0</v>
      </c>
      <c r="F1015" s="87">
        <v>149.66999999999999</v>
      </c>
    </row>
    <row r="1016" spans="1:6" ht="15" hidden="1" customHeight="1" x14ac:dyDescent="0.3">
      <c r="A1016" s="202">
        <v>45061400102</v>
      </c>
      <c r="B1016" t="s">
        <v>663</v>
      </c>
      <c r="C1016" s="87">
        <v>0</v>
      </c>
      <c r="D1016" s="87">
        <v>445.56</v>
      </c>
      <c r="E1016" s="87">
        <v>178.75</v>
      </c>
      <c r="F1016" s="87">
        <v>266.81</v>
      </c>
    </row>
    <row r="1017" spans="1:6" ht="15" hidden="1" customHeight="1" x14ac:dyDescent="0.3">
      <c r="A1017" s="202">
        <v>4506140010201</v>
      </c>
      <c r="B1017" t="s">
        <v>868</v>
      </c>
      <c r="C1017" s="87">
        <v>0</v>
      </c>
      <c r="D1017" s="87">
        <v>266.81</v>
      </c>
      <c r="E1017" s="87">
        <v>0</v>
      </c>
      <c r="F1017" s="87">
        <v>266.81</v>
      </c>
    </row>
    <row r="1018" spans="1:6" ht="15" hidden="1" customHeight="1" x14ac:dyDescent="0.3">
      <c r="A1018" s="202">
        <v>450618</v>
      </c>
      <c r="B1018" t="s">
        <v>338</v>
      </c>
      <c r="C1018" s="87">
        <v>0</v>
      </c>
      <c r="D1018" s="87">
        <v>67310.02</v>
      </c>
      <c r="E1018" s="87">
        <v>27039.38</v>
      </c>
      <c r="F1018" s="87">
        <v>40270.639999999999</v>
      </c>
    </row>
    <row r="1019" spans="1:6" ht="15" hidden="1" customHeight="1" x14ac:dyDescent="0.3">
      <c r="A1019" s="202">
        <v>4506180</v>
      </c>
      <c r="B1019" t="s">
        <v>338</v>
      </c>
      <c r="C1019" s="87">
        <v>0</v>
      </c>
      <c r="D1019" s="87">
        <v>67310.02</v>
      </c>
      <c r="E1019" s="87">
        <v>27039.38</v>
      </c>
      <c r="F1019" s="87">
        <v>40270.639999999999</v>
      </c>
    </row>
    <row r="1020" spans="1:6" ht="15" hidden="1" customHeight="1" x14ac:dyDescent="0.3">
      <c r="A1020" s="202">
        <v>450618001</v>
      </c>
      <c r="B1020" t="s">
        <v>355</v>
      </c>
      <c r="C1020" s="87">
        <v>0</v>
      </c>
      <c r="D1020" s="87">
        <v>67310.02</v>
      </c>
      <c r="E1020" s="87">
        <v>27039.38</v>
      </c>
      <c r="F1020" s="87">
        <v>40270.639999999999</v>
      </c>
    </row>
    <row r="1021" spans="1:6" ht="15" hidden="1" customHeight="1" x14ac:dyDescent="0.3">
      <c r="A1021" s="202">
        <v>45061800101</v>
      </c>
      <c r="B1021" t="s">
        <v>662</v>
      </c>
      <c r="C1021" s="87">
        <v>0</v>
      </c>
      <c r="D1021" s="87">
        <v>43600.18</v>
      </c>
      <c r="E1021" s="87">
        <v>23651.35</v>
      </c>
      <c r="F1021" s="87">
        <v>19948.830000000002</v>
      </c>
    </row>
    <row r="1022" spans="1:6" ht="15" hidden="1" customHeight="1" x14ac:dyDescent="0.3">
      <c r="A1022" s="202">
        <v>4506180010101</v>
      </c>
      <c r="B1022" t="s">
        <v>869</v>
      </c>
      <c r="C1022" s="87">
        <v>0</v>
      </c>
      <c r="D1022" s="87">
        <v>19948.830000000002</v>
      </c>
      <c r="E1022" s="87">
        <v>0</v>
      </c>
      <c r="F1022" s="87">
        <v>19948.830000000002</v>
      </c>
    </row>
    <row r="1023" spans="1:6" ht="15" hidden="1" customHeight="1" x14ac:dyDescent="0.3">
      <c r="A1023" s="202">
        <v>45061800102</v>
      </c>
      <c r="B1023" t="s">
        <v>663</v>
      </c>
      <c r="C1023" s="87">
        <v>0</v>
      </c>
      <c r="D1023" s="87">
        <v>23709.84</v>
      </c>
      <c r="E1023" s="87">
        <v>3388.03</v>
      </c>
      <c r="F1023" s="87">
        <v>20321.810000000001</v>
      </c>
    </row>
    <row r="1024" spans="1:6" ht="15" hidden="1" customHeight="1" x14ac:dyDescent="0.3">
      <c r="A1024" s="202">
        <v>4506180010201</v>
      </c>
      <c r="B1024" t="s">
        <v>870</v>
      </c>
      <c r="C1024" s="87">
        <v>0</v>
      </c>
      <c r="D1024" s="87">
        <v>20321.810000000001</v>
      </c>
      <c r="E1024" s="87">
        <v>0</v>
      </c>
      <c r="F1024" s="87">
        <v>20321.810000000001</v>
      </c>
    </row>
    <row r="1025" spans="1:6" ht="15" hidden="1" customHeight="1" x14ac:dyDescent="0.3">
      <c r="A1025" s="202">
        <v>450622</v>
      </c>
      <c r="B1025" t="s">
        <v>480</v>
      </c>
      <c r="C1025" s="87">
        <v>0</v>
      </c>
      <c r="D1025" s="87">
        <v>2198.84</v>
      </c>
      <c r="E1025" s="87">
        <v>872.53</v>
      </c>
      <c r="F1025" s="87">
        <v>1326.31</v>
      </c>
    </row>
    <row r="1026" spans="1:6" ht="15" hidden="1" customHeight="1" x14ac:dyDescent="0.3">
      <c r="A1026" s="202">
        <v>4506220</v>
      </c>
      <c r="B1026" t="s">
        <v>480</v>
      </c>
      <c r="C1026" s="87">
        <v>0</v>
      </c>
      <c r="D1026" s="87">
        <v>2198.84</v>
      </c>
      <c r="E1026" s="87">
        <v>872.53</v>
      </c>
      <c r="F1026" s="87">
        <v>1326.31</v>
      </c>
    </row>
    <row r="1027" spans="1:6" ht="15" hidden="1" customHeight="1" x14ac:dyDescent="0.3">
      <c r="A1027" s="202">
        <v>450622001</v>
      </c>
      <c r="B1027" t="s">
        <v>355</v>
      </c>
      <c r="C1027" s="87">
        <v>0</v>
      </c>
      <c r="D1027" s="87">
        <v>2198.84</v>
      </c>
      <c r="E1027" s="87">
        <v>872.53</v>
      </c>
      <c r="F1027" s="87">
        <v>1326.31</v>
      </c>
    </row>
    <row r="1028" spans="1:6" ht="15" hidden="1" customHeight="1" x14ac:dyDescent="0.3">
      <c r="A1028" s="202">
        <v>45062200101</v>
      </c>
      <c r="B1028" t="s">
        <v>662</v>
      </c>
      <c r="C1028" s="87">
        <v>0</v>
      </c>
      <c r="D1028" s="87">
        <v>1368.24</v>
      </c>
      <c r="E1028" s="87">
        <v>585.59</v>
      </c>
      <c r="F1028" s="87">
        <v>782.65</v>
      </c>
    </row>
    <row r="1029" spans="1:6" ht="15" hidden="1" customHeight="1" x14ac:dyDescent="0.3">
      <c r="A1029" s="202">
        <v>4506220010101</v>
      </c>
      <c r="B1029" t="s">
        <v>871</v>
      </c>
      <c r="C1029" s="87">
        <v>0</v>
      </c>
      <c r="D1029" s="87">
        <v>832.52</v>
      </c>
      <c r="E1029" s="87">
        <v>49.87</v>
      </c>
      <c r="F1029" s="87">
        <v>782.65</v>
      </c>
    </row>
    <row r="1030" spans="1:6" ht="15" hidden="1" customHeight="1" x14ac:dyDescent="0.3">
      <c r="A1030" s="202">
        <v>45062200102</v>
      </c>
      <c r="B1030" t="s">
        <v>663</v>
      </c>
      <c r="C1030" s="87">
        <v>0</v>
      </c>
      <c r="D1030" s="87">
        <v>830.6</v>
      </c>
      <c r="E1030" s="87">
        <v>286.94</v>
      </c>
      <c r="F1030" s="87">
        <v>543.66</v>
      </c>
    </row>
    <row r="1031" spans="1:6" ht="15" hidden="1" customHeight="1" x14ac:dyDescent="0.3">
      <c r="A1031" s="202">
        <v>4506220010201</v>
      </c>
      <c r="B1031" t="s">
        <v>872</v>
      </c>
      <c r="C1031" s="87">
        <v>0</v>
      </c>
      <c r="D1031" s="87">
        <v>543.66</v>
      </c>
      <c r="E1031" s="87">
        <v>0</v>
      </c>
      <c r="F1031" s="87">
        <v>543.66</v>
      </c>
    </row>
    <row r="1032" spans="1:6" ht="15" hidden="1" customHeight="1" x14ac:dyDescent="0.3">
      <c r="A1032" s="202">
        <v>450625</v>
      </c>
      <c r="B1032" t="s">
        <v>483</v>
      </c>
      <c r="C1032" s="87">
        <v>0</v>
      </c>
      <c r="D1032" s="87">
        <v>742598.13</v>
      </c>
      <c r="E1032" s="87">
        <v>79010.5</v>
      </c>
      <c r="F1032" s="87">
        <v>663587.63</v>
      </c>
    </row>
    <row r="1033" spans="1:6" ht="15" hidden="1" customHeight="1" x14ac:dyDescent="0.3">
      <c r="A1033" s="202">
        <v>4506250</v>
      </c>
      <c r="B1033" t="s">
        <v>483</v>
      </c>
      <c r="C1033" s="87">
        <v>0</v>
      </c>
      <c r="D1033" s="87">
        <v>742598.13</v>
      </c>
      <c r="E1033" s="87">
        <v>79010.5</v>
      </c>
      <c r="F1033" s="87">
        <v>663587.63</v>
      </c>
    </row>
    <row r="1034" spans="1:6" ht="15" hidden="1" customHeight="1" x14ac:dyDescent="0.3">
      <c r="A1034" s="202">
        <v>450625001</v>
      </c>
      <c r="B1034" t="s">
        <v>355</v>
      </c>
      <c r="C1034" s="87">
        <v>0</v>
      </c>
      <c r="D1034" s="87">
        <v>742598.13</v>
      </c>
      <c r="E1034" s="87">
        <v>79010.5</v>
      </c>
      <c r="F1034" s="87">
        <v>663587.63</v>
      </c>
    </row>
    <row r="1035" spans="1:6" ht="15" hidden="1" customHeight="1" x14ac:dyDescent="0.3">
      <c r="A1035" s="202">
        <v>45062500101</v>
      </c>
      <c r="B1035" t="s">
        <v>662</v>
      </c>
      <c r="C1035" s="87">
        <v>0</v>
      </c>
      <c r="D1035" s="87">
        <v>146394.82999999999</v>
      </c>
      <c r="E1035" s="87">
        <v>73296.2</v>
      </c>
      <c r="F1035" s="87">
        <v>73098.63</v>
      </c>
    </row>
    <row r="1036" spans="1:6" ht="15" hidden="1" customHeight="1" x14ac:dyDescent="0.3">
      <c r="A1036" s="202">
        <v>4506250010101</v>
      </c>
      <c r="B1036" t="s">
        <v>909</v>
      </c>
      <c r="C1036" s="87">
        <v>0</v>
      </c>
      <c r="D1036" s="87">
        <v>73098.63</v>
      </c>
      <c r="E1036" s="87">
        <v>0</v>
      </c>
      <c r="F1036" s="87">
        <v>73098.63</v>
      </c>
    </row>
    <row r="1037" spans="1:6" ht="15" hidden="1" customHeight="1" x14ac:dyDescent="0.3">
      <c r="A1037" s="202">
        <v>45062500102</v>
      </c>
      <c r="B1037" t="s">
        <v>663</v>
      </c>
      <c r="C1037" s="87">
        <v>0</v>
      </c>
      <c r="D1037" s="87">
        <v>596203.30000000005</v>
      </c>
      <c r="E1037" s="87">
        <v>5714.3</v>
      </c>
      <c r="F1037" s="87">
        <v>590489</v>
      </c>
    </row>
    <row r="1038" spans="1:6" ht="15" hidden="1" customHeight="1" x14ac:dyDescent="0.3">
      <c r="A1038" s="202">
        <v>4506250010201</v>
      </c>
      <c r="B1038" t="s">
        <v>873</v>
      </c>
      <c r="C1038" s="87">
        <v>0</v>
      </c>
      <c r="D1038" s="87">
        <v>590489</v>
      </c>
      <c r="E1038" s="87">
        <v>0</v>
      </c>
      <c r="F1038" s="87">
        <v>590489</v>
      </c>
    </row>
    <row r="1039" spans="1:6" ht="15" hidden="1" customHeight="1" x14ac:dyDescent="0.3">
      <c r="A1039" s="202">
        <v>4507</v>
      </c>
      <c r="B1039" t="s">
        <v>232</v>
      </c>
      <c r="C1039" s="87">
        <v>0</v>
      </c>
      <c r="D1039" s="87">
        <v>458201.25</v>
      </c>
      <c r="E1039" s="87">
        <v>269346.43</v>
      </c>
      <c r="F1039" s="87">
        <v>188854.82</v>
      </c>
    </row>
    <row r="1040" spans="1:6" ht="15" hidden="1" customHeight="1" x14ac:dyDescent="0.3">
      <c r="A1040" s="202">
        <v>450702</v>
      </c>
      <c r="B1040" t="s">
        <v>197</v>
      </c>
      <c r="C1040" s="87">
        <v>0</v>
      </c>
      <c r="D1040" s="87">
        <v>458201.25</v>
      </c>
      <c r="E1040" s="87">
        <v>269346.43</v>
      </c>
      <c r="F1040" s="87">
        <v>188854.82</v>
      </c>
    </row>
    <row r="1041" spans="1:6" ht="15" hidden="1" customHeight="1" x14ac:dyDescent="0.3">
      <c r="A1041" s="202">
        <v>4507020</v>
      </c>
      <c r="B1041" t="s">
        <v>197</v>
      </c>
      <c r="C1041" s="87">
        <v>0</v>
      </c>
      <c r="D1041" s="87">
        <v>458201.25</v>
      </c>
      <c r="E1041" s="87">
        <v>269346.43</v>
      </c>
      <c r="F1041" s="87">
        <v>188854.82</v>
      </c>
    </row>
    <row r="1042" spans="1:6" ht="15" hidden="1" customHeight="1" x14ac:dyDescent="0.3">
      <c r="A1042" s="202">
        <v>450702001</v>
      </c>
      <c r="B1042" t="s">
        <v>575</v>
      </c>
      <c r="C1042" s="87">
        <v>0</v>
      </c>
      <c r="D1042" s="87">
        <v>448618.19</v>
      </c>
      <c r="E1042" s="87">
        <v>264554.90000000002</v>
      </c>
      <c r="F1042" s="87">
        <v>184063.29</v>
      </c>
    </row>
    <row r="1043" spans="1:6" ht="15" hidden="1" customHeight="1" x14ac:dyDescent="0.3">
      <c r="A1043" s="202">
        <v>45070200101</v>
      </c>
      <c r="B1043" t="s">
        <v>662</v>
      </c>
      <c r="C1043" s="87">
        <v>0</v>
      </c>
      <c r="D1043" s="87">
        <v>420155.34</v>
      </c>
      <c r="E1043" s="87">
        <v>241046.02</v>
      </c>
      <c r="F1043" s="87">
        <v>179109.32</v>
      </c>
    </row>
    <row r="1044" spans="1:6" ht="15" hidden="1" customHeight="1" x14ac:dyDescent="0.3">
      <c r="A1044" s="202">
        <v>4507020010101</v>
      </c>
      <c r="B1044" t="s">
        <v>874</v>
      </c>
      <c r="C1044" s="87">
        <v>0</v>
      </c>
      <c r="D1044" s="87">
        <v>221088.94</v>
      </c>
      <c r="E1044" s="87">
        <v>41979.62</v>
      </c>
      <c r="F1044" s="87">
        <v>179109.32</v>
      </c>
    </row>
    <row r="1045" spans="1:6" ht="15" hidden="1" customHeight="1" x14ac:dyDescent="0.3">
      <c r="A1045" s="202">
        <v>45070200102</v>
      </c>
      <c r="B1045" t="s">
        <v>663</v>
      </c>
      <c r="C1045" s="87">
        <v>0</v>
      </c>
      <c r="D1045" s="87">
        <v>28462.85</v>
      </c>
      <c r="E1045" s="87">
        <v>23508.880000000001</v>
      </c>
      <c r="F1045" s="87">
        <v>4953.97</v>
      </c>
    </row>
    <row r="1046" spans="1:6" ht="15" hidden="1" customHeight="1" x14ac:dyDescent="0.3">
      <c r="A1046" s="202">
        <v>4507020010201</v>
      </c>
      <c r="B1046" t="s">
        <v>947</v>
      </c>
      <c r="C1046" s="87">
        <v>0</v>
      </c>
      <c r="D1046" s="87">
        <v>4953.97</v>
      </c>
      <c r="E1046" s="87">
        <v>0</v>
      </c>
      <c r="F1046" s="87">
        <v>4953.97</v>
      </c>
    </row>
    <row r="1047" spans="1:6" ht="15" hidden="1" customHeight="1" x14ac:dyDescent="0.3">
      <c r="A1047" s="202">
        <v>450702002</v>
      </c>
      <c r="B1047" t="s">
        <v>576</v>
      </c>
      <c r="C1047" s="87">
        <v>0</v>
      </c>
      <c r="D1047" s="87">
        <v>9583.06</v>
      </c>
      <c r="E1047" s="87">
        <v>4791.53</v>
      </c>
      <c r="F1047" s="87">
        <v>4791.53</v>
      </c>
    </row>
    <row r="1048" spans="1:6" ht="15" hidden="1" customHeight="1" x14ac:dyDescent="0.3">
      <c r="A1048" s="202">
        <v>45070200201</v>
      </c>
      <c r="B1048" t="s">
        <v>948</v>
      </c>
      <c r="C1048" s="87">
        <v>0</v>
      </c>
      <c r="D1048" s="87">
        <v>4791.53</v>
      </c>
      <c r="E1048" s="87">
        <v>0</v>
      </c>
      <c r="F1048" s="87">
        <v>4791.53</v>
      </c>
    </row>
    <row r="1049" spans="1:6" ht="15" hidden="1" customHeight="1" x14ac:dyDescent="0.3">
      <c r="A1049" s="202">
        <v>4515</v>
      </c>
      <c r="B1049" t="s">
        <v>234</v>
      </c>
      <c r="C1049" s="87">
        <v>0</v>
      </c>
      <c r="D1049" s="87">
        <v>419047.35</v>
      </c>
      <c r="E1049" s="87">
        <v>140219.72</v>
      </c>
      <c r="F1049" s="87">
        <v>278827.63</v>
      </c>
    </row>
    <row r="1050" spans="1:6" ht="15" hidden="1" customHeight="1" x14ac:dyDescent="0.3">
      <c r="A1050" s="202">
        <v>451503</v>
      </c>
      <c r="B1050" t="s">
        <v>617</v>
      </c>
      <c r="C1050" s="87">
        <v>0</v>
      </c>
      <c r="D1050" s="87">
        <v>46783.4</v>
      </c>
      <c r="E1050" s="87">
        <v>4300</v>
      </c>
      <c r="F1050" s="87">
        <v>42483.4</v>
      </c>
    </row>
    <row r="1051" spans="1:6" ht="15" hidden="1" customHeight="1" x14ac:dyDescent="0.3">
      <c r="A1051" s="202">
        <v>4515030</v>
      </c>
      <c r="B1051" t="s">
        <v>617</v>
      </c>
      <c r="C1051" s="87">
        <v>0</v>
      </c>
      <c r="D1051" s="87">
        <v>46783.4</v>
      </c>
      <c r="E1051" s="87">
        <v>4300</v>
      </c>
      <c r="F1051" s="87">
        <v>42483.4</v>
      </c>
    </row>
    <row r="1052" spans="1:6" ht="15" hidden="1" customHeight="1" x14ac:dyDescent="0.3">
      <c r="A1052" s="202">
        <v>451503002</v>
      </c>
      <c r="B1052" t="s">
        <v>665</v>
      </c>
      <c r="C1052" s="87">
        <v>0</v>
      </c>
      <c r="D1052" s="87">
        <v>46783.4</v>
      </c>
      <c r="E1052" s="87">
        <v>4300</v>
      </c>
      <c r="F1052" s="87">
        <v>42483.4</v>
      </c>
    </row>
    <row r="1053" spans="1:6" ht="15" hidden="1" customHeight="1" x14ac:dyDescent="0.3">
      <c r="A1053" s="202">
        <v>451508</v>
      </c>
      <c r="B1053" t="s">
        <v>75</v>
      </c>
      <c r="C1053" s="87">
        <v>0</v>
      </c>
      <c r="D1053" s="87">
        <v>16135.52</v>
      </c>
      <c r="E1053" s="87">
        <v>710.58</v>
      </c>
      <c r="F1053" s="87">
        <v>15424.94</v>
      </c>
    </row>
    <row r="1054" spans="1:6" ht="15" hidden="1" customHeight="1" x14ac:dyDescent="0.3">
      <c r="A1054" s="202">
        <v>451509</v>
      </c>
      <c r="B1054" t="s">
        <v>666</v>
      </c>
      <c r="C1054" s="87">
        <v>0</v>
      </c>
      <c r="D1054" s="87">
        <v>226947.69</v>
      </c>
      <c r="E1054" s="87">
        <v>116626.55</v>
      </c>
      <c r="F1054" s="87">
        <v>110321.14</v>
      </c>
    </row>
    <row r="1055" spans="1:6" ht="15" hidden="1" customHeight="1" x14ac:dyDescent="0.3">
      <c r="A1055" s="202">
        <v>451511</v>
      </c>
      <c r="B1055" t="s">
        <v>699</v>
      </c>
      <c r="C1055" s="87">
        <v>0</v>
      </c>
      <c r="D1055" s="87">
        <v>7047.4</v>
      </c>
      <c r="E1055" s="87">
        <v>0</v>
      </c>
      <c r="F1055" s="87">
        <v>7047.4</v>
      </c>
    </row>
    <row r="1056" spans="1:6" ht="15" hidden="1" customHeight="1" x14ac:dyDescent="0.3">
      <c r="A1056" s="202">
        <v>4515110</v>
      </c>
      <c r="B1056" t="s">
        <v>699</v>
      </c>
      <c r="C1056" s="87">
        <v>0</v>
      </c>
      <c r="D1056" s="87">
        <v>7047.4</v>
      </c>
      <c r="E1056" s="87">
        <v>0</v>
      </c>
      <c r="F1056" s="87">
        <v>7047.4</v>
      </c>
    </row>
    <row r="1057" spans="1:6" ht="15" hidden="1" customHeight="1" x14ac:dyDescent="0.3">
      <c r="A1057" s="202">
        <v>451511002</v>
      </c>
      <c r="B1057" t="s">
        <v>875</v>
      </c>
      <c r="C1057" s="87">
        <v>0</v>
      </c>
      <c r="D1057" s="87">
        <v>7047.4</v>
      </c>
      <c r="E1057" s="87">
        <v>0</v>
      </c>
      <c r="F1057" s="87">
        <v>7047.4</v>
      </c>
    </row>
    <row r="1058" spans="1:6" ht="15" hidden="1" customHeight="1" x14ac:dyDescent="0.3">
      <c r="A1058" s="202">
        <v>451513</v>
      </c>
      <c r="B1058" t="s">
        <v>667</v>
      </c>
      <c r="C1058" s="87">
        <v>0</v>
      </c>
      <c r="D1058" s="87">
        <v>18881.02</v>
      </c>
      <c r="E1058" s="87">
        <v>371.68</v>
      </c>
      <c r="F1058" s="87">
        <v>18509.34</v>
      </c>
    </row>
    <row r="1059" spans="1:6" ht="15" hidden="1" customHeight="1" x14ac:dyDescent="0.3">
      <c r="A1059" s="202">
        <v>451517</v>
      </c>
      <c r="B1059" t="s">
        <v>668</v>
      </c>
      <c r="C1059" s="87">
        <v>0</v>
      </c>
      <c r="D1059" s="87">
        <v>559.72</v>
      </c>
      <c r="E1059" s="87">
        <v>0</v>
      </c>
      <c r="F1059" s="87">
        <v>559.72</v>
      </c>
    </row>
    <row r="1060" spans="1:6" ht="15" hidden="1" customHeight="1" x14ac:dyDescent="0.3">
      <c r="A1060" s="202">
        <v>4515170</v>
      </c>
      <c r="B1060" t="s">
        <v>668</v>
      </c>
      <c r="C1060" s="87">
        <v>0</v>
      </c>
      <c r="D1060" s="87">
        <v>559.72</v>
      </c>
      <c r="E1060" s="87">
        <v>0</v>
      </c>
      <c r="F1060" s="87">
        <v>559.72</v>
      </c>
    </row>
    <row r="1061" spans="1:6" ht="15" hidden="1" customHeight="1" x14ac:dyDescent="0.3">
      <c r="A1061" s="202">
        <v>451517004</v>
      </c>
      <c r="B1061" t="s">
        <v>192</v>
      </c>
      <c r="C1061" s="87">
        <v>0</v>
      </c>
      <c r="D1061" s="87">
        <v>559.72</v>
      </c>
      <c r="E1061" s="87">
        <v>0</v>
      </c>
      <c r="F1061" s="87">
        <v>559.72</v>
      </c>
    </row>
    <row r="1062" spans="1:6" ht="15" hidden="1" customHeight="1" x14ac:dyDescent="0.3">
      <c r="A1062" s="202">
        <v>451518</v>
      </c>
      <c r="B1062" t="s">
        <v>669</v>
      </c>
      <c r="C1062" s="87">
        <v>0</v>
      </c>
      <c r="D1062" s="87">
        <v>3712.85</v>
      </c>
      <c r="E1062" s="87">
        <v>483.2</v>
      </c>
      <c r="F1062" s="87">
        <v>3229.65</v>
      </c>
    </row>
    <row r="1063" spans="1:6" ht="15" hidden="1" customHeight="1" x14ac:dyDescent="0.3">
      <c r="A1063" s="202">
        <v>4515180</v>
      </c>
      <c r="B1063" t="s">
        <v>669</v>
      </c>
      <c r="C1063" s="87">
        <v>0</v>
      </c>
      <c r="D1063" s="87">
        <v>3712.85</v>
      </c>
      <c r="E1063" s="87">
        <v>483.2</v>
      </c>
      <c r="F1063" s="87">
        <v>3229.65</v>
      </c>
    </row>
    <row r="1064" spans="1:6" ht="15" hidden="1" customHeight="1" x14ac:dyDescent="0.3">
      <c r="A1064" s="202">
        <v>451518010</v>
      </c>
      <c r="B1064" t="s">
        <v>669</v>
      </c>
      <c r="C1064" s="87">
        <v>0</v>
      </c>
      <c r="D1064" s="87">
        <v>3434.92</v>
      </c>
      <c r="E1064" s="87">
        <v>483.2</v>
      </c>
      <c r="F1064" s="87">
        <v>2951.72</v>
      </c>
    </row>
    <row r="1065" spans="1:6" ht="15" hidden="1" customHeight="1" x14ac:dyDescent="0.3">
      <c r="A1065" s="202">
        <v>451518020</v>
      </c>
      <c r="B1065" t="s">
        <v>670</v>
      </c>
      <c r="C1065" s="87">
        <v>0</v>
      </c>
      <c r="D1065" s="87">
        <v>277.93</v>
      </c>
      <c r="E1065" s="87">
        <v>0</v>
      </c>
      <c r="F1065" s="87">
        <v>277.93</v>
      </c>
    </row>
    <row r="1066" spans="1:6" ht="15" hidden="1" customHeight="1" x14ac:dyDescent="0.3">
      <c r="A1066" s="202">
        <v>451528</v>
      </c>
      <c r="B1066" t="s">
        <v>671</v>
      </c>
      <c r="C1066" s="87">
        <v>0</v>
      </c>
      <c r="D1066" s="87">
        <v>121.45</v>
      </c>
      <c r="E1066" s="87">
        <v>0</v>
      </c>
      <c r="F1066" s="87">
        <v>121.45</v>
      </c>
    </row>
    <row r="1067" spans="1:6" ht="15" hidden="1" customHeight="1" x14ac:dyDescent="0.3">
      <c r="A1067" s="202">
        <v>451599</v>
      </c>
      <c r="B1067" t="s">
        <v>233</v>
      </c>
      <c r="C1067" s="87">
        <v>0</v>
      </c>
      <c r="D1067" s="87">
        <v>98858.3</v>
      </c>
      <c r="E1067" s="87">
        <v>17727.71</v>
      </c>
      <c r="F1067" s="87">
        <v>81130.59</v>
      </c>
    </row>
    <row r="1068" spans="1:6" ht="15" hidden="1" customHeight="1" x14ac:dyDescent="0.3">
      <c r="A1068" s="202">
        <v>4515990</v>
      </c>
      <c r="B1068" t="s">
        <v>233</v>
      </c>
      <c r="C1068" s="87">
        <v>0</v>
      </c>
      <c r="D1068" s="87">
        <v>98858.3</v>
      </c>
      <c r="E1068" s="87">
        <v>17727.71</v>
      </c>
      <c r="F1068" s="87">
        <v>81130.59</v>
      </c>
    </row>
    <row r="1069" spans="1:6" ht="15" hidden="1" customHeight="1" x14ac:dyDescent="0.3">
      <c r="A1069" s="202">
        <v>451599001</v>
      </c>
      <c r="B1069" t="s">
        <v>672</v>
      </c>
      <c r="C1069" s="87">
        <v>0</v>
      </c>
      <c r="D1069" s="87">
        <v>40946.83</v>
      </c>
      <c r="E1069" s="87">
        <v>17426.28</v>
      </c>
      <c r="F1069" s="87">
        <v>23520.55</v>
      </c>
    </row>
    <row r="1070" spans="1:6" ht="15" hidden="1" customHeight="1" x14ac:dyDescent="0.3">
      <c r="A1070" s="202">
        <v>451599004</v>
      </c>
      <c r="B1070" t="s">
        <v>673</v>
      </c>
      <c r="C1070" s="87">
        <v>0</v>
      </c>
      <c r="D1070" s="87">
        <v>57911.47</v>
      </c>
      <c r="E1070" s="87">
        <v>301.43</v>
      </c>
      <c r="F1070" s="87">
        <v>57610.04</v>
      </c>
    </row>
    <row r="1071" spans="1:6" ht="15" hidden="1" customHeight="1" x14ac:dyDescent="0.3">
      <c r="A1071" s="202">
        <v>45159900404</v>
      </c>
      <c r="B1071" t="s">
        <v>949</v>
      </c>
      <c r="C1071" s="87">
        <v>0</v>
      </c>
      <c r="D1071" s="87">
        <v>345</v>
      </c>
      <c r="E1071" s="87">
        <v>0</v>
      </c>
      <c r="F1071" s="87">
        <v>345</v>
      </c>
    </row>
    <row r="1072" spans="1:6" ht="15" hidden="1" customHeight="1" x14ac:dyDescent="0.3">
      <c r="A1072" s="202">
        <v>4515990040401</v>
      </c>
      <c r="B1072" t="s">
        <v>950</v>
      </c>
      <c r="C1072" s="87">
        <v>0</v>
      </c>
      <c r="D1072" s="87">
        <v>345</v>
      </c>
      <c r="E1072" s="87">
        <v>0</v>
      </c>
      <c r="F1072" s="87">
        <v>345</v>
      </c>
    </row>
    <row r="1073" spans="1:6" ht="15" hidden="1" customHeight="1" x14ac:dyDescent="0.3">
      <c r="A1073" s="202">
        <v>45159900405</v>
      </c>
      <c r="B1073" t="s">
        <v>951</v>
      </c>
      <c r="C1073" s="87">
        <v>0</v>
      </c>
      <c r="D1073" s="87">
        <v>3636.93</v>
      </c>
      <c r="E1073" s="87">
        <v>0</v>
      </c>
      <c r="F1073" s="87">
        <v>3636.93</v>
      </c>
    </row>
    <row r="1074" spans="1:6" ht="15" hidden="1" customHeight="1" x14ac:dyDescent="0.3">
      <c r="A1074" s="202">
        <v>4515990040501</v>
      </c>
      <c r="B1074" t="s">
        <v>952</v>
      </c>
      <c r="C1074" s="87">
        <v>0</v>
      </c>
      <c r="D1074" s="87">
        <v>3636.93</v>
      </c>
      <c r="E1074" s="87">
        <v>0</v>
      </c>
      <c r="F1074" s="87">
        <v>3636.93</v>
      </c>
    </row>
    <row r="1075" spans="1:6" ht="15" hidden="1" customHeight="1" x14ac:dyDescent="0.3">
      <c r="A1075" s="202">
        <v>45159900406</v>
      </c>
      <c r="B1075" t="s">
        <v>953</v>
      </c>
      <c r="C1075" s="87">
        <v>0</v>
      </c>
      <c r="D1075" s="87">
        <v>505</v>
      </c>
      <c r="E1075" s="87">
        <v>0</v>
      </c>
      <c r="F1075" s="87">
        <v>505</v>
      </c>
    </row>
    <row r="1076" spans="1:6" ht="15" hidden="1" customHeight="1" x14ac:dyDescent="0.3">
      <c r="A1076" s="202">
        <v>4515990040607</v>
      </c>
      <c r="B1076" t="s">
        <v>954</v>
      </c>
      <c r="C1076" s="87">
        <v>0</v>
      </c>
      <c r="D1076" s="87">
        <v>505</v>
      </c>
      <c r="E1076" s="87">
        <v>0</v>
      </c>
      <c r="F1076" s="87">
        <v>505</v>
      </c>
    </row>
    <row r="1077" spans="1:6" ht="15" hidden="1" customHeight="1" x14ac:dyDescent="0.3">
      <c r="A1077" s="202">
        <v>45159900407</v>
      </c>
      <c r="B1077" t="s">
        <v>955</v>
      </c>
      <c r="C1077" s="87">
        <v>0</v>
      </c>
      <c r="D1077" s="87">
        <v>4200</v>
      </c>
      <c r="E1077" s="87">
        <v>0</v>
      </c>
      <c r="F1077" s="87">
        <v>4200</v>
      </c>
    </row>
    <row r="1078" spans="1:6" ht="15" hidden="1" customHeight="1" x14ac:dyDescent="0.3">
      <c r="A1078" s="202">
        <v>4515990040701</v>
      </c>
      <c r="B1078" t="s">
        <v>956</v>
      </c>
      <c r="C1078" s="87">
        <v>0</v>
      </c>
      <c r="D1078" s="87">
        <v>4200</v>
      </c>
      <c r="E1078" s="87">
        <v>0</v>
      </c>
      <c r="F1078" s="87">
        <v>4200</v>
      </c>
    </row>
    <row r="1079" spans="1:6" ht="15" hidden="1" customHeight="1" x14ac:dyDescent="0.3">
      <c r="A1079" s="202">
        <v>46</v>
      </c>
      <c r="B1079" t="s">
        <v>181</v>
      </c>
      <c r="C1079" s="87">
        <v>0</v>
      </c>
      <c r="D1079" s="87">
        <v>692899.45</v>
      </c>
      <c r="E1079" s="87">
        <v>480970.58</v>
      </c>
      <c r="F1079" s="87">
        <v>211928.87</v>
      </c>
    </row>
    <row r="1080" spans="1:6" ht="15" hidden="1" customHeight="1" x14ac:dyDescent="0.3">
      <c r="A1080" s="202">
        <v>4604</v>
      </c>
      <c r="B1080" t="s">
        <v>264</v>
      </c>
      <c r="C1080" s="87">
        <v>0</v>
      </c>
      <c r="D1080" s="87">
        <v>193984.21</v>
      </c>
      <c r="E1080" s="87">
        <v>117680.3</v>
      </c>
      <c r="F1080" s="87">
        <v>76303.91</v>
      </c>
    </row>
    <row r="1081" spans="1:6" ht="15" hidden="1" customHeight="1" x14ac:dyDescent="0.3">
      <c r="A1081" s="202">
        <v>460401</v>
      </c>
      <c r="B1081" t="s">
        <v>437</v>
      </c>
      <c r="C1081" s="87">
        <v>0</v>
      </c>
      <c r="D1081" s="87">
        <v>133628.35</v>
      </c>
      <c r="E1081" s="87">
        <v>57334.2</v>
      </c>
      <c r="F1081" s="87">
        <v>76294.149999999994</v>
      </c>
    </row>
    <row r="1082" spans="1:6" ht="15" hidden="1" customHeight="1" x14ac:dyDescent="0.3">
      <c r="A1082" s="202">
        <v>4604010</v>
      </c>
      <c r="B1082" t="s">
        <v>437</v>
      </c>
      <c r="C1082" s="87">
        <v>0</v>
      </c>
      <c r="D1082" s="87">
        <v>133628.35</v>
      </c>
      <c r="E1082" s="87">
        <v>57334.2</v>
      </c>
      <c r="F1082" s="87">
        <v>76294.149999999994</v>
      </c>
    </row>
    <row r="1083" spans="1:6" ht="15" hidden="1" customHeight="1" x14ac:dyDescent="0.3">
      <c r="A1083" s="202">
        <v>460401001</v>
      </c>
      <c r="B1083" t="s">
        <v>355</v>
      </c>
      <c r="C1083" s="87">
        <v>0</v>
      </c>
      <c r="D1083" s="87">
        <v>133608.82999999999</v>
      </c>
      <c r="E1083" s="87">
        <v>57324.44</v>
      </c>
      <c r="F1083" s="87">
        <v>76284.39</v>
      </c>
    </row>
    <row r="1084" spans="1:6" ht="15" hidden="1" customHeight="1" x14ac:dyDescent="0.3">
      <c r="A1084" s="202">
        <v>46040100101</v>
      </c>
      <c r="B1084" t="s">
        <v>662</v>
      </c>
      <c r="C1084" s="87">
        <v>0</v>
      </c>
      <c r="D1084" s="87">
        <v>83256.59</v>
      </c>
      <c r="E1084" s="87">
        <v>57324.44</v>
      </c>
      <c r="F1084" s="87">
        <v>25932.15</v>
      </c>
    </row>
    <row r="1085" spans="1:6" ht="15" hidden="1" customHeight="1" x14ac:dyDescent="0.3">
      <c r="A1085" s="202">
        <v>4604010010101</v>
      </c>
      <c r="B1085" t="s">
        <v>845</v>
      </c>
      <c r="C1085" s="87">
        <v>0</v>
      </c>
      <c r="D1085" s="87">
        <v>25932.33</v>
      </c>
      <c r="E1085" s="87">
        <v>0.18</v>
      </c>
      <c r="F1085" s="87">
        <v>25932.15</v>
      </c>
    </row>
    <row r="1086" spans="1:6" ht="15" hidden="1" customHeight="1" x14ac:dyDescent="0.3">
      <c r="A1086" s="202">
        <v>46040100102</v>
      </c>
      <c r="B1086" t="s">
        <v>663</v>
      </c>
      <c r="C1086" s="87">
        <v>0</v>
      </c>
      <c r="D1086" s="87">
        <v>50352.24</v>
      </c>
      <c r="E1086" s="87">
        <v>0</v>
      </c>
      <c r="F1086" s="87">
        <v>50352.24</v>
      </c>
    </row>
    <row r="1087" spans="1:6" ht="15" hidden="1" customHeight="1" x14ac:dyDescent="0.3">
      <c r="A1087" s="202">
        <v>4604010010201</v>
      </c>
      <c r="B1087" t="s">
        <v>846</v>
      </c>
      <c r="C1087" s="87">
        <v>0</v>
      </c>
      <c r="D1087" s="87">
        <v>50352.24</v>
      </c>
      <c r="E1087" s="87">
        <v>0</v>
      </c>
      <c r="F1087" s="87">
        <v>50352.24</v>
      </c>
    </row>
    <row r="1088" spans="1:6" ht="15" hidden="1" customHeight="1" x14ac:dyDescent="0.3">
      <c r="A1088" s="202">
        <v>460401002</v>
      </c>
      <c r="B1088" t="s">
        <v>572</v>
      </c>
      <c r="C1088" s="87">
        <v>0</v>
      </c>
      <c r="D1088" s="87">
        <v>19.52</v>
      </c>
      <c r="E1088" s="87">
        <v>9.76</v>
      </c>
      <c r="F1088" s="87">
        <v>9.76</v>
      </c>
    </row>
    <row r="1089" spans="1:7" ht="15" hidden="1" customHeight="1" x14ac:dyDescent="0.3">
      <c r="A1089" s="202">
        <v>46040100201</v>
      </c>
      <c r="B1089" t="s">
        <v>876</v>
      </c>
      <c r="C1089" s="87">
        <v>0</v>
      </c>
      <c r="D1089" s="87">
        <v>9.76</v>
      </c>
      <c r="E1089" s="87">
        <v>0</v>
      </c>
      <c r="F1089" s="87">
        <v>9.76</v>
      </c>
    </row>
    <row r="1090" spans="1:7" ht="15" hidden="1" customHeight="1" x14ac:dyDescent="0.3">
      <c r="A1090" s="202">
        <v>460402</v>
      </c>
      <c r="B1090" t="s">
        <v>350</v>
      </c>
      <c r="C1090" s="87">
        <v>0</v>
      </c>
      <c r="D1090" s="87">
        <v>60355.86</v>
      </c>
      <c r="E1090" s="87">
        <v>60346.1</v>
      </c>
      <c r="F1090" s="87">
        <v>9.76</v>
      </c>
    </row>
    <row r="1091" spans="1:7" ht="15" hidden="1" customHeight="1" x14ac:dyDescent="0.3">
      <c r="A1091" s="202">
        <v>4604020</v>
      </c>
      <c r="B1091" t="s">
        <v>350</v>
      </c>
      <c r="C1091" s="87">
        <v>0</v>
      </c>
      <c r="D1091" s="87">
        <v>60355.86</v>
      </c>
      <c r="E1091" s="87">
        <v>60346.1</v>
      </c>
      <c r="F1091" s="87">
        <v>9.76</v>
      </c>
    </row>
    <row r="1092" spans="1:7" ht="15" hidden="1" customHeight="1" x14ac:dyDescent="0.3">
      <c r="A1092" s="202">
        <v>460402001</v>
      </c>
      <c r="B1092" t="s">
        <v>355</v>
      </c>
      <c r="C1092" s="87">
        <v>0</v>
      </c>
      <c r="D1092" s="87">
        <v>60336.34</v>
      </c>
      <c r="E1092" s="87">
        <v>60336.34</v>
      </c>
      <c r="F1092" s="87">
        <v>0</v>
      </c>
    </row>
    <row r="1093" spans="1:7" ht="15" hidden="1" customHeight="1" x14ac:dyDescent="0.3">
      <c r="A1093" s="202">
        <v>46040200101</v>
      </c>
      <c r="B1093" t="s">
        <v>662</v>
      </c>
      <c r="C1093" s="87">
        <v>0</v>
      </c>
      <c r="D1093" s="87">
        <v>60336.34</v>
      </c>
      <c r="E1093" s="87">
        <v>60336.34</v>
      </c>
      <c r="F1093" s="87">
        <v>0</v>
      </c>
    </row>
    <row r="1094" spans="1:7" ht="15" hidden="1" customHeight="1" x14ac:dyDescent="0.3">
      <c r="A1094" s="202">
        <v>460402002</v>
      </c>
      <c r="B1094" t="s">
        <v>572</v>
      </c>
      <c r="C1094" s="87">
        <v>0</v>
      </c>
      <c r="D1094" s="87">
        <v>19.52</v>
      </c>
      <c r="E1094" s="87">
        <v>9.76</v>
      </c>
      <c r="F1094" s="87">
        <v>9.76</v>
      </c>
    </row>
    <row r="1095" spans="1:7" ht="15" hidden="1" customHeight="1" x14ac:dyDescent="0.3">
      <c r="A1095" s="202">
        <v>46040200201</v>
      </c>
      <c r="B1095" t="s">
        <v>877</v>
      </c>
      <c r="C1095" s="87">
        <v>0</v>
      </c>
      <c r="D1095" s="87">
        <v>9.76</v>
      </c>
      <c r="E1095" s="87">
        <v>0</v>
      </c>
      <c r="F1095" s="87">
        <v>9.76</v>
      </c>
    </row>
    <row r="1096" spans="1:7" ht="15" hidden="1" customHeight="1" x14ac:dyDescent="0.3">
      <c r="A1096" s="202">
        <v>4605</v>
      </c>
      <c r="B1096" t="s">
        <v>235</v>
      </c>
      <c r="C1096" s="87">
        <v>0</v>
      </c>
      <c r="D1096" s="87">
        <v>269211.36</v>
      </c>
      <c r="E1096" s="87">
        <v>173278.89</v>
      </c>
      <c r="F1096" s="87">
        <v>95932.47</v>
      </c>
    </row>
    <row r="1097" spans="1:7" ht="15" hidden="1" customHeight="1" x14ac:dyDescent="0.3">
      <c r="A1097" s="202">
        <v>460501</v>
      </c>
      <c r="B1097" t="s">
        <v>192</v>
      </c>
      <c r="C1097" s="87">
        <v>0</v>
      </c>
      <c r="D1097" s="87">
        <v>269211.36</v>
      </c>
      <c r="E1097" s="87">
        <v>173278.89</v>
      </c>
      <c r="F1097" s="87">
        <v>95932.47</v>
      </c>
    </row>
    <row r="1098" spans="1:7" ht="15" hidden="1" customHeight="1" x14ac:dyDescent="0.3">
      <c r="A1098" s="202">
        <v>4605010</v>
      </c>
      <c r="B1098" t="s">
        <v>192</v>
      </c>
      <c r="C1098" s="87">
        <v>0</v>
      </c>
      <c r="D1098" s="87">
        <v>269211.36</v>
      </c>
      <c r="E1098" s="87">
        <v>173278.89</v>
      </c>
      <c r="F1098" s="87">
        <v>95932.47</v>
      </c>
    </row>
    <row r="1099" spans="1:7" ht="15" hidden="1" customHeight="1" x14ac:dyDescent="0.3">
      <c r="A1099" s="202">
        <v>460501001</v>
      </c>
      <c r="B1099" t="s">
        <v>355</v>
      </c>
      <c r="C1099" s="87">
        <v>0</v>
      </c>
      <c r="D1099" s="87">
        <v>269211.36</v>
      </c>
      <c r="E1099" s="87">
        <v>173278.89</v>
      </c>
      <c r="F1099" s="87">
        <v>95932.47</v>
      </c>
    </row>
    <row r="1100" spans="1:7" ht="15" hidden="1" customHeight="1" x14ac:dyDescent="0.3">
      <c r="A1100" s="202">
        <v>46050100101</v>
      </c>
      <c r="B1100" t="s">
        <v>662</v>
      </c>
      <c r="C1100" s="87">
        <v>0</v>
      </c>
      <c r="D1100" s="87">
        <v>243066.42</v>
      </c>
      <c r="E1100" s="87">
        <v>170440.11</v>
      </c>
      <c r="F1100" s="87">
        <v>72626.31</v>
      </c>
      <c r="G1100" s="126">
        <v>-14858019.939999999</v>
      </c>
    </row>
    <row r="1101" spans="1:7" ht="15" hidden="1" customHeight="1" x14ac:dyDescent="0.3">
      <c r="A1101" s="202">
        <v>4605010010101</v>
      </c>
      <c r="B1101" t="s">
        <v>847</v>
      </c>
      <c r="C1101" s="87">
        <v>0</v>
      </c>
      <c r="D1101" s="87">
        <v>72626.31</v>
      </c>
      <c r="E1101" s="87">
        <v>0</v>
      </c>
      <c r="F1101" s="87">
        <v>72626.31</v>
      </c>
      <c r="G1101" s="131">
        <f>SUM(ER!D14-F1356-F1396-F1404+F971)</f>
        <v>19874309.16</v>
      </c>
    </row>
    <row r="1102" spans="1:7" ht="15" hidden="1" customHeight="1" x14ac:dyDescent="0.3">
      <c r="A1102" s="202">
        <v>46050100102</v>
      </c>
      <c r="B1102" t="s">
        <v>663</v>
      </c>
      <c r="C1102" s="87">
        <v>0</v>
      </c>
      <c r="D1102" s="87">
        <v>26144.94</v>
      </c>
      <c r="E1102" s="87">
        <v>2838.78</v>
      </c>
      <c r="F1102" s="87">
        <v>23306.16</v>
      </c>
      <c r="G1102" s="132">
        <f>SUM(G1100:G1101)</f>
        <v>5016289.2200000007</v>
      </c>
    </row>
    <row r="1103" spans="1:7" ht="15" hidden="1" customHeight="1" x14ac:dyDescent="0.3">
      <c r="A1103" s="202">
        <v>4605010010201</v>
      </c>
      <c r="B1103" t="s">
        <v>848</v>
      </c>
      <c r="C1103" s="87">
        <v>0</v>
      </c>
      <c r="D1103" s="87">
        <v>26144.94</v>
      </c>
      <c r="E1103" s="87">
        <v>2838.78</v>
      </c>
      <c r="F1103" s="87">
        <v>23306.16</v>
      </c>
    </row>
    <row r="1104" spans="1:7" ht="15" hidden="1" customHeight="1" x14ac:dyDescent="0.3">
      <c r="A1104" s="202">
        <v>4606</v>
      </c>
      <c r="B1104" t="s">
        <v>200</v>
      </c>
      <c r="C1104" s="87">
        <v>0</v>
      </c>
      <c r="D1104" s="87">
        <v>38471.42</v>
      </c>
      <c r="E1104" s="87">
        <v>32199.39</v>
      </c>
      <c r="F1104" s="87">
        <v>6272.03</v>
      </c>
    </row>
    <row r="1105" spans="1:6" ht="15" hidden="1" customHeight="1" x14ac:dyDescent="0.3">
      <c r="A1105" s="202">
        <v>460602</v>
      </c>
      <c r="B1105" t="s">
        <v>445</v>
      </c>
      <c r="C1105" s="87">
        <v>0</v>
      </c>
      <c r="D1105" s="87">
        <v>372.27</v>
      </c>
      <c r="E1105" s="87">
        <v>372.27</v>
      </c>
      <c r="F1105" s="87">
        <v>0</v>
      </c>
    </row>
    <row r="1106" spans="1:6" ht="15" hidden="1" customHeight="1" x14ac:dyDescent="0.3">
      <c r="A1106" s="202">
        <v>4606020</v>
      </c>
      <c r="B1106" t="s">
        <v>445</v>
      </c>
      <c r="C1106" s="87">
        <v>0</v>
      </c>
      <c r="D1106" s="87">
        <v>372.27</v>
      </c>
      <c r="E1106" s="87">
        <v>372.27</v>
      </c>
      <c r="F1106" s="87">
        <v>0</v>
      </c>
    </row>
    <row r="1107" spans="1:6" ht="15" hidden="1" customHeight="1" x14ac:dyDescent="0.3">
      <c r="A1107" s="202">
        <v>460602001</v>
      </c>
      <c r="B1107" t="s">
        <v>355</v>
      </c>
      <c r="C1107" s="87">
        <v>0</v>
      </c>
      <c r="D1107" s="87">
        <v>372.27</v>
      </c>
      <c r="E1107" s="87">
        <v>372.27</v>
      </c>
      <c r="F1107" s="87">
        <v>0</v>
      </c>
    </row>
    <row r="1108" spans="1:6" ht="15" hidden="1" customHeight="1" x14ac:dyDescent="0.3">
      <c r="A1108" s="202">
        <v>46060200101</v>
      </c>
      <c r="B1108" t="s">
        <v>662</v>
      </c>
      <c r="C1108" s="87">
        <v>0</v>
      </c>
      <c r="D1108" s="87">
        <v>372.27</v>
      </c>
      <c r="E1108" s="87">
        <v>372.27</v>
      </c>
      <c r="F1108" s="87">
        <v>0</v>
      </c>
    </row>
    <row r="1109" spans="1:6" ht="15" hidden="1" customHeight="1" x14ac:dyDescent="0.3">
      <c r="A1109" s="202">
        <v>460604</v>
      </c>
      <c r="B1109" t="s">
        <v>450</v>
      </c>
      <c r="C1109" s="87">
        <v>0</v>
      </c>
      <c r="D1109" s="87">
        <v>389.73</v>
      </c>
      <c r="E1109" s="87">
        <v>389.73</v>
      </c>
      <c r="F1109" s="87">
        <v>0</v>
      </c>
    </row>
    <row r="1110" spans="1:6" ht="15" hidden="1" customHeight="1" x14ac:dyDescent="0.3">
      <c r="A1110" s="202">
        <v>4606040</v>
      </c>
      <c r="B1110" t="s">
        <v>450</v>
      </c>
      <c r="C1110" s="87">
        <v>0</v>
      </c>
      <c r="D1110" s="87">
        <v>389.73</v>
      </c>
      <c r="E1110" s="87">
        <v>389.73</v>
      </c>
      <c r="F1110" s="87">
        <v>0</v>
      </c>
    </row>
    <row r="1111" spans="1:6" ht="15" hidden="1" customHeight="1" x14ac:dyDescent="0.3">
      <c r="A1111" s="202">
        <v>460604001</v>
      </c>
      <c r="B1111" t="s">
        <v>355</v>
      </c>
      <c r="C1111" s="87">
        <v>0</v>
      </c>
      <c r="D1111" s="87">
        <v>389.73</v>
      </c>
      <c r="E1111" s="87">
        <v>389.73</v>
      </c>
      <c r="F1111" s="87">
        <v>0</v>
      </c>
    </row>
    <row r="1112" spans="1:6" ht="15" hidden="1" customHeight="1" x14ac:dyDescent="0.3">
      <c r="A1112" s="202">
        <v>46060400101</v>
      </c>
      <c r="B1112" t="s">
        <v>662</v>
      </c>
      <c r="C1112" s="87">
        <v>0</v>
      </c>
      <c r="D1112" s="87">
        <v>389.73</v>
      </c>
      <c r="E1112" s="87">
        <v>389.73</v>
      </c>
      <c r="F1112" s="87">
        <v>0</v>
      </c>
    </row>
    <row r="1113" spans="1:6" ht="15" hidden="1" customHeight="1" x14ac:dyDescent="0.3">
      <c r="A1113" s="202">
        <v>460607</v>
      </c>
      <c r="B1113" t="s">
        <v>459</v>
      </c>
      <c r="C1113" s="87">
        <v>0</v>
      </c>
      <c r="D1113" s="87">
        <v>11535</v>
      </c>
      <c r="E1113" s="87">
        <v>6935</v>
      </c>
      <c r="F1113" s="87">
        <v>4600</v>
      </c>
    </row>
    <row r="1114" spans="1:6" ht="15" hidden="1" customHeight="1" x14ac:dyDescent="0.3">
      <c r="A1114" s="202">
        <v>4606070</v>
      </c>
      <c r="B1114" t="s">
        <v>459</v>
      </c>
      <c r="C1114" s="87">
        <v>0</v>
      </c>
      <c r="D1114" s="87">
        <v>11535</v>
      </c>
      <c r="E1114" s="87">
        <v>6935</v>
      </c>
      <c r="F1114" s="87">
        <v>4600</v>
      </c>
    </row>
    <row r="1115" spans="1:6" ht="15" hidden="1" customHeight="1" x14ac:dyDescent="0.3">
      <c r="A1115" s="202">
        <v>460607001</v>
      </c>
      <c r="B1115" t="s">
        <v>355</v>
      </c>
      <c r="C1115" s="87">
        <v>0</v>
      </c>
      <c r="D1115" s="87">
        <v>11535</v>
      </c>
      <c r="E1115" s="87">
        <v>6935</v>
      </c>
      <c r="F1115" s="87">
        <v>4600</v>
      </c>
    </row>
    <row r="1116" spans="1:6" ht="15" hidden="1" customHeight="1" x14ac:dyDescent="0.3">
      <c r="A1116" s="202">
        <v>46060700101</v>
      </c>
      <c r="B1116" t="s">
        <v>662</v>
      </c>
      <c r="C1116" s="87">
        <v>0</v>
      </c>
      <c r="D1116" s="87">
        <v>11535</v>
      </c>
      <c r="E1116" s="87">
        <v>6935</v>
      </c>
      <c r="F1116" s="87">
        <v>4600</v>
      </c>
    </row>
    <row r="1117" spans="1:6" ht="15" hidden="1" customHeight="1" x14ac:dyDescent="0.3">
      <c r="A1117" s="202">
        <v>4606070010101</v>
      </c>
      <c r="B1117" t="s">
        <v>858</v>
      </c>
      <c r="C1117" s="87">
        <v>0</v>
      </c>
      <c r="D1117" s="87">
        <v>4600</v>
      </c>
      <c r="E1117" s="87">
        <v>0</v>
      </c>
      <c r="F1117" s="87">
        <v>4600</v>
      </c>
    </row>
    <row r="1118" spans="1:6" ht="15" hidden="1" customHeight="1" x14ac:dyDescent="0.3">
      <c r="A1118" s="202">
        <v>460608</v>
      </c>
      <c r="B1118" t="s">
        <v>194</v>
      </c>
      <c r="C1118" s="87">
        <v>0</v>
      </c>
      <c r="D1118" s="87">
        <v>1714.68</v>
      </c>
      <c r="E1118" s="87">
        <v>1714.68</v>
      </c>
      <c r="F1118" s="87">
        <v>0</v>
      </c>
    </row>
    <row r="1119" spans="1:6" ht="15" hidden="1" customHeight="1" x14ac:dyDescent="0.3">
      <c r="A1119" s="202">
        <v>4606080</v>
      </c>
      <c r="B1119" t="s">
        <v>194</v>
      </c>
      <c r="C1119" s="87">
        <v>0</v>
      </c>
      <c r="D1119" s="87">
        <v>1714.68</v>
      </c>
      <c r="E1119" s="87">
        <v>1714.68</v>
      </c>
      <c r="F1119" s="87">
        <v>0</v>
      </c>
    </row>
    <row r="1120" spans="1:6" ht="15" hidden="1" customHeight="1" x14ac:dyDescent="0.3">
      <c r="A1120" s="202">
        <v>460608001</v>
      </c>
      <c r="B1120" t="s">
        <v>355</v>
      </c>
      <c r="C1120" s="87">
        <v>0</v>
      </c>
      <c r="D1120" s="87">
        <v>1714.68</v>
      </c>
      <c r="E1120" s="87">
        <v>1714.68</v>
      </c>
      <c r="F1120" s="87">
        <v>0</v>
      </c>
    </row>
    <row r="1121" spans="1:6" ht="15" hidden="1" customHeight="1" x14ac:dyDescent="0.3">
      <c r="A1121" s="202">
        <v>46060800101</v>
      </c>
      <c r="B1121" t="s">
        <v>662</v>
      </c>
      <c r="C1121" s="87">
        <v>0</v>
      </c>
      <c r="D1121" s="87">
        <v>1714.68</v>
      </c>
      <c r="E1121" s="87">
        <v>1714.68</v>
      </c>
      <c r="F1121" s="87">
        <v>0</v>
      </c>
    </row>
    <row r="1122" spans="1:6" ht="15" hidden="1" customHeight="1" x14ac:dyDescent="0.3">
      <c r="A1122" s="202">
        <v>460610</v>
      </c>
      <c r="B1122" t="s">
        <v>345</v>
      </c>
      <c r="C1122" s="87">
        <v>0</v>
      </c>
      <c r="D1122" s="87">
        <v>3390</v>
      </c>
      <c r="E1122" s="87">
        <v>3390</v>
      </c>
      <c r="F1122" s="87">
        <v>0</v>
      </c>
    </row>
    <row r="1123" spans="1:6" ht="15" hidden="1" customHeight="1" x14ac:dyDescent="0.3">
      <c r="A1123" s="202">
        <v>4606100</v>
      </c>
      <c r="B1123" t="s">
        <v>345</v>
      </c>
      <c r="C1123" s="87">
        <v>0</v>
      </c>
      <c r="D1123" s="87">
        <v>3390</v>
      </c>
      <c r="E1123" s="87">
        <v>3390</v>
      </c>
      <c r="F1123" s="87">
        <v>0</v>
      </c>
    </row>
    <row r="1124" spans="1:6" ht="15" hidden="1" customHeight="1" x14ac:dyDescent="0.3">
      <c r="A1124" s="202">
        <v>460610001</v>
      </c>
      <c r="B1124" t="s">
        <v>355</v>
      </c>
      <c r="C1124" s="87">
        <v>0</v>
      </c>
      <c r="D1124" s="87">
        <v>3390</v>
      </c>
      <c r="E1124" s="87">
        <v>3390</v>
      </c>
      <c r="F1124" s="87">
        <v>0</v>
      </c>
    </row>
    <row r="1125" spans="1:6" ht="15" hidden="1" customHeight="1" x14ac:dyDescent="0.3">
      <c r="A1125" s="202">
        <v>46061000101</v>
      </c>
      <c r="B1125" t="s">
        <v>662</v>
      </c>
      <c r="C1125" s="87">
        <v>0</v>
      </c>
      <c r="D1125" s="87">
        <v>3390</v>
      </c>
      <c r="E1125" s="87">
        <v>3390</v>
      </c>
      <c r="F1125" s="87">
        <v>0</v>
      </c>
    </row>
    <row r="1126" spans="1:6" ht="15" hidden="1" customHeight="1" x14ac:dyDescent="0.3">
      <c r="A1126" s="202">
        <v>460611</v>
      </c>
      <c r="B1126" t="s">
        <v>466</v>
      </c>
      <c r="C1126" s="87">
        <v>0</v>
      </c>
      <c r="D1126" s="87">
        <v>8513.58</v>
      </c>
      <c r="E1126" s="87">
        <v>7118.61</v>
      </c>
      <c r="F1126" s="87">
        <v>1394.97</v>
      </c>
    </row>
    <row r="1127" spans="1:6" ht="15" hidden="1" customHeight="1" x14ac:dyDescent="0.3">
      <c r="A1127" s="202">
        <v>4606110</v>
      </c>
      <c r="B1127" t="s">
        <v>466</v>
      </c>
      <c r="C1127" s="87">
        <v>0</v>
      </c>
      <c r="D1127" s="87">
        <v>8513.58</v>
      </c>
      <c r="E1127" s="87">
        <v>7118.61</v>
      </c>
      <c r="F1127" s="87">
        <v>1394.97</v>
      </c>
    </row>
    <row r="1128" spans="1:6" ht="15" hidden="1" customHeight="1" x14ac:dyDescent="0.3">
      <c r="A1128" s="202">
        <v>460611001</v>
      </c>
      <c r="B1128" t="s">
        <v>355</v>
      </c>
      <c r="C1128" s="87">
        <v>0</v>
      </c>
      <c r="D1128" s="87">
        <v>8513.58</v>
      </c>
      <c r="E1128" s="87">
        <v>7118.61</v>
      </c>
      <c r="F1128" s="87">
        <v>1394.97</v>
      </c>
    </row>
    <row r="1129" spans="1:6" ht="15" hidden="1" customHeight="1" x14ac:dyDescent="0.3">
      <c r="A1129" s="202">
        <v>46061100101</v>
      </c>
      <c r="B1129" t="s">
        <v>662</v>
      </c>
      <c r="C1129" s="87">
        <v>0</v>
      </c>
      <c r="D1129" s="87">
        <v>8513.58</v>
      </c>
      <c r="E1129" s="87">
        <v>7118.61</v>
      </c>
      <c r="F1129" s="87">
        <v>1394.97</v>
      </c>
    </row>
    <row r="1130" spans="1:6" ht="15" hidden="1" customHeight="1" x14ac:dyDescent="0.3">
      <c r="A1130" s="202">
        <v>4606110010101</v>
      </c>
      <c r="B1130" t="s">
        <v>878</v>
      </c>
      <c r="C1130" s="87">
        <v>0</v>
      </c>
      <c r="D1130" s="87">
        <v>1394.97</v>
      </c>
      <c r="E1130" s="87">
        <v>0</v>
      </c>
      <c r="F1130" s="87">
        <v>1394.97</v>
      </c>
    </row>
    <row r="1131" spans="1:6" ht="15" hidden="1" customHeight="1" x14ac:dyDescent="0.3">
      <c r="A1131" s="202">
        <v>460612</v>
      </c>
      <c r="B1131" t="s">
        <v>469</v>
      </c>
      <c r="C1131" s="87">
        <v>0</v>
      </c>
      <c r="D1131" s="87">
        <v>338.21</v>
      </c>
      <c r="E1131" s="87">
        <v>338.21</v>
      </c>
      <c r="F1131" s="87">
        <v>0</v>
      </c>
    </row>
    <row r="1132" spans="1:6" ht="15" hidden="1" customHeight="1" x14ac:dyDescent="0.3">
      <c r="A1132" s="202">
        <v>4606120</v>
      </c>
      <c r="B1132" t="s">
        <v>469</v>
      </c>
      <c r="C1132" s="87">
        <v>0</v>
      </c>
      <c r="D1132" s="87">
        <v>338.21</v>
      </c>
      <c r="E1132" s="87">
        <v>338.21</v>
      </c>
      <c r="F1132" s="87">
        <v>0</v>
      </c>
    </row>
    <row r="1133" spans="1:6" ht="15" hidden="1" customHeight="1" x14ac:dyDescent="0.3">
      <c r="A1133" s="202">
        <v>460612001</v>
      </c>
      <c r="B1133" t="s">
        <v>355</v>
      </c>
      <c r="C1133" s="87">
        <v>0</v>
      </c>
      <c r="D1133" s="87">
        <v>338.21</v>
      </c>
      <c r="E1133" s="87">
        <v>338.21</v>
      </c>
      <c r="F1133" s="87">
        <v>0</v>
      </c>
    </row>
    <row r="1134" spans="1:6" ht="15" hidden="1" customHeight="1" x14ac:dyDescent="0.3">
      <c r="A1134" s="202">
        <v>46061200101</v>
      </c>
      <c r="B1134" t="s">
        <v>662</v>
      </c>
      <c r="C1134" s="87">
        <v>0</v>
      </c>
      <c r="D1134" s="87">
        <v>338.21</v>
      </c>
      <c r="E1134" s="87">
        <v>338.21</v>
      </c>
      <c r="F1134" s="87">
        <v>0</v>
      </c>
    </row>
    <row r="1135" spans="1:6" ht="15" hidden="1" customHeight="1" x14ac:dyDescent="0.3">
      <c r="A1135" s="202">
        <v>460618</v>
      </c>
      <c r="B1135" t="s">
        <v>338</v>
      </c>
      <c r="C1135" s="87">
        <v>0</v>
      </c>
      <c r="D1135" s="87">
        <v>9873.7199999999993</v>
      </c>
      <c r="E1135" s="87">
        <v>9873.7199999999993</v>
      </c>
      <c r="F1135" s="87">
        <v>0</v>
      </c>
    </row>
    <row r="1136" spans="1:6" ht="15" hidden="1" customHeight="1" x14ac:dyDescent="0.3">
      <c r="A1136" s="202">
        <v>4606180</v>
      </c>
      <c r="B1136" t="s">
        <v>338</v>
      </c>
      <c r="C1136" s="87">
        <v>0</v>
      </c>
      <c r="D1136" s="87">
        <v>9873.7199999999993</v>
      </c>
      <c r="E1136" s="87">
        <v>9873.7199999999993</v>
      </c>
      <c r="F1136" s="87">
        <v>0</v>
      </c>
    </row>
    <row r="1137" spans="1:6" ht="15" hidden="1" customHeight="1" x14ac:dyDescent="0.3">
      <c r="A1137" s="202">
        <v>460618001</v>
      </c>
      <c r="B1137" t="s">
        <v>355</v>
      </c>
      <c r="C1137" s="87">
        <v>0</v>
      </c>
      <c r="D1137" s="87">
        <v>9873.7199999999993</v>
      </c>
      <c r="E1137" s="87">
        <v>9873.7199999999993</v>
      </c>
      <c r="F1137" s="87">
        <v>0</v>
      </c>
    </row>
    <row r="1138" spans="1:6" ht="15" hidden="1" customHeight="1" x14ac:dyDescent="0.3">
      <c r="A1138" s="202">
        <v>46061800101</v>
      </c>
      <c r="B1138" t="s">
        <v>662</v>
      </c>
      <c r="C1138" s="87">
        <v>0</v>
      </c>
      <c r="D1138" s="87">
        <v>9873.7199999999993</v>
      </c>
      <c r="E1138" s="87">
        <v>9873.7199999999993</v>
      </c>
      <c r="F1138" s="87">
        <v>0</v>
      </c>
    </row>
    <row r="1139" spans="1:6" ht="15" hidden="1" customHeight="1" x14ac:dyDescent="0.3">
      <c r="A1139" s="202">
        <v>460622</v>
      </c>
      <c r="B1139" t="s">
        <v>480</v>
      </c>
      <c r="C1139" s="87">
        <v>0</v>
      </c>
      <c r="D1139" s="87">
        <v>277.06</v>
      </c>
      <c r="E1139" s="87">
        <v>0</v>
      </c>
      <c r="F1139" s="87">
        <v>277.06</v>
      </c>
    </row>
    <row r="1140" spans="1:6" ht="15" hidden="1" customHeight="1" x14ac:dyDescent="0.3">
      <c r="A1140" s="202">
        <v>4606220</v>
      </c>
      <c r="B1140" t="s">
        <v>480</v>
      </c>
      <c r="C1140" s="87">
        <v>0</v>
      </c>
      <c r="D1140" s="87">
        <v>277.06</v>
      </c>
      <c r="E1140" s="87">
        <v>0</v>
      </c>
      <c r="F1140" s="87">
        <v>277.06</v>
      </c>
    </row>
    <row r="1141" spans="1:6" ht="15" hidden="1" customHeight="1" x14ac:dyDescent="0.3">
      <c r="A1141" s="202">
        <v>460622001</v>
      </c>
      <c r="B1141" t="s">
        <v>355</v>
      </c>
      <c r="C1141" s="87">
        <v>0</v>
      </c>
      <c r="D1141" s="87">
        <v>277.06</v>
      </c>
      <c r="E1141" s="87">
        <v>0</v>
      </c>
      <c r="F1141" s="87">
        <v>277.06</v>
      </c>
    </row>
    <row r="1142" spans="1:6" ht="15" hidden="1" customHeight="1" x14ac:dyDescent="0.3">
      <c r="A1142" s="202">
        <v>46062200101</v>
      </c>
      <c r="B1142" t="s">
        <v>662</v>
      </c>
      <c r="C1142" s="87">
        <v>0</v>
      </c>
      <c r="D1142" s="87">
        <v>277.06</v>
      </c>
      <c r="E1142" s="87">
        <v>0</v>
      </c>
      <c r="F1142" s="87">
        <v>277.06</v>
      </c>
    </row>
    <row r="1143" spans="1:6" ht="15" hidden="1" customHeight="1" x14ac:dyDescent="0.3">
      <c r="A1143" s="202">
        <v>4606220010101</v>
      </c>
      <c r="B1143" t="s">
        <v>871</v>
      </c>
      <c r="C1143" s="87">
        <v>0</v>
      </c>
      <c r="D1143" s="87">
        <v>277.06</v>
      </c>
      <c r="E1143" s="87">
        <v>0</v>
      </c>
      <c r="F1143" s="87">
        <v>277.06</v>
      </c>
    </row>
    <row r="1144" spans="1:6" ht="15" hidden="1" customHeight="1" x14ac:dyDescent="0.3">
      <c r="A1144" s="202">
        <v>460625</v>
      </c>
      <c r="B1144" t="s">
        <v>195</v>
      </c>
      <c r="C1144" s="87">
        <v>0</v>
      </c>
      <c r="D1144" s="87">
        <v>2067.17</v>
      </c>
      <c r="E1144" s="87">
        <v>2067.17</v>
      </c>
      <c r="F1144" s="87">
        <v>0</v>
      </c>
    </row>
    <row r="1145" spans="1:6" ht="15" hidden="1" customHeight="1" x14ac:dyDescent="0.3">
      <c r="A1145" s="202">
        <v>4606250</v>
      </c>
      <c r="B1145" t="s">
        <v>195</v>
      </c>
      <c r="C1145" s="87">
        <v>0</v>
      </c>
      <c r="D1145" s="87">
        <v>2067.17</v>
      </c>
      <c r="E1145" s="87">
        <v>2067.17</v>
      </c>
      <c r="F1145" s="87">
        <v>0</v>
      </c>
    </row>
    <row r="1146" spans="1:6" ht="15" hidden="1" customHeight="1" x14ac:dyDescent="0.3">
      <c r="A1146" s="202">
        <v>460625001</v>
      </c>
      <c r="B1146" t="s">
        <v>355</v>
      </c>
      <c r="C1146" s="87">
        <v>0</v>
      </c>
      <c r="D1146" s="87">
        <v>2067.17</v>
      </c>
      <c r="E1146" s="87">
        <v>2067.17</v>
      </c>
      <c r="F1146" s="87">
        <v>0</v>
      </c>
    </row>
    <row r="1147" spans="1:6" ht="15" hidden="1" customHeight="1" x14ac:dyDescent="0.3">
      <c r="A1147" s="202">
        <v>46062500101</v>
      </c>
      <c r="B1147" t="s">
        <v>662</v>
      </c>
      <c r="C1147" s="87">
        <v>0</v>
      </c>
      <c r="D1147" s="87">
        <v>2067.17</v>
      </c>
      <c r="E1147" s="87">
        <v>2067.17</v>
      </c>
      <c r="F1147" s="87">
        <v>0</v>
      </c>
    </row>
    <row r="1148" spans="1:6" ht="15" hidden="1" customHeight="1" x14ac:dyDescent="0.3">
      <c r="A1148" s="202">
        <v>4607</v>
      </c>
      <c r="B1148" t="s">
        <v>211</v>
      </c>
      <c r="C1148" s="87">
        <v>0</v>
      </c>
      <c r="D1148" s="87">
        <v>166359.71</v>
      </c>
      <c r="E1148" s="87">
        <v>132939.25</v>
      </c>
      <c r="F1148" s="87">
        <v>33420.46</v>
      </c>
    </row>
    <row r="1149" spans="1:6" ht="15" hidden="1" customHeight="1" x14ac:dyDescent="0.3">
      <c r="A1149" s="202">
        <v>460701</v>
      </c>
      <c r="B1149" t="s">
        <v>201</v>
      </c>
      <c r="C1149" s="87">
        <v>0</v>
      </c>
      <c r="D1149" s="87">
        <v>103640.55</v>
      </c>
      <c r="E1149" s="87">
        <v>103640.55</v>
      </c>
      <c r="F1149" s="87">
        <v>0</v>
      </c>
    </row>
    <row r="1150" spans="1:6" ht="15" hidden="1" customHeight="1" x14ac:dyDescent="0.3">
      <c r="A1150" s="202">
        <v>4607010</v>
      </c>
      <c r="B1150" t="s">
        <v>201</v>
      </c>
      <c r="C1150" s="87">
        <v>0</v>
      </c>
      <c r="D1150" s="87">
        <v>103640.55</v>
      </c>
      <c r="E1150" s="87">
        <v>103640.55</v>
      </c>
      <c r="F1150" s="87">
        <v>0</v>
      </c>
    </row>
    <row r="1151" spans="1:6" ht="15" hidden="1" customHeight="1" x14ac:dyDescent="0.3">
      <c r="A1151" s="202">
        <v>460701001</v>
      </c>
      <c r="B1151" t="s">
        <v>575</v>
      </c>
      <c r="C1151" s="87">
        <v>0</v>
      </c>
      <c r="D1151" s="87">
        <v>103640.55</v>
      </c>
      <c r="E1151" s="87">
        <v>103640.55</v>
      </c>
      <c r="F1151" s="87">
        <v>0</v>
      </c>
    </row>
    <row r="1152" spans="1:6" ht="15" hidden="1" customHeight="1" x14ac:dyDescent="0.3">
      <c r="A1152" s="202">
        <v>46070100101</v>
      </c>
      <c r="B1152" t="s">
        <v>662</v>
      </c>
      <c r="C1152" s="87">
        <v>0</v>
      </c>
      <c r="D1152" s="87">
        <v>103640.55</v>
      </c>
      <c r="E1152" s="87">
        <v>103640.55</v>
      </c>
      <c r="F1152" s="87">
        <v>0</v>
      </c>
    </row>
    <row r="1153" spans="1:6" ht="15" hidden="1" customHeight="1" x14ac:dyDescent="0.3">
      <c r="A1153" s="202">
        <v>460702</v>
      </c>
      <c r="B1153" t="s">
        <v>197</v>
      </c>
      <c r="C1153" s="87">
        <v>0</v>
      </c>
      <c r="D1153" s="87">
        <v>62719.16</v>
      </c>
      <c r="E1153" s="87">
        <v>29298.7</v>
      </c>
      <c r="F1153" s="87">
        <v>33420.46</v>
      </c>
    </row>
    <row r="1154" spans="1:6" ht="15" hidden="1" customHeight="1" x14ac:dyDescent="0.3">
      <c r="A1154" s="202">
        <v>4607020</v>
      </c>
      <c r="B1154" t="s">
        <v>197</v>
      </c>
      <c r="C1154" s="87">
        <v>0</v>
      </c>
      <c r="D1154" s="87">
        <v>62719.16</v>
      </c>
      <c r="E1154" s="87">
        <v>29298.7</v>
      </c>
      <c r="F1154" s="87">
        <v>33420.46</v>
      </c>
    </row>
    <row r="1155" spans="1:6" ht="15" hidden="1" customHeight="1" x14ac:dyDescent="0.3">
      <c r="A1155" s="202">
        <v>460702001</v>
      </c>
      <c r="B1155" t="s">
        <v>575</v>
      </c>
      <c r="C1155" s="87">
        <v>0</v>
      </c>
      <c r="D1155" s="87">
        <v>62719.16</v>
      </c>
      <c r="E1155" s="87">
        <v>29298.7</v>
      </c>
      <c r="F1155" s="87">
        <v>33420.46</v>
      </c>
    </row>
    <row r="1156" spans="1:6" ht="15" hidden="1" customHeight="1" x14ac:dyDescent="0.3">
      <c r="A1156" s="202">
        <v>46070200101</v>
      </c>
      <c r="B1156" t="s">
        <v>662</v>
      </c>
      <c r="C1156" s="87">
        <v>0</v>
      </c>
      <c r="D1156" s="87">
        <v>62719.16</v>
      </c>
      <c r="E1156" s="87">
        <v>29298.7</v>
      </c>
      <c r="F1156" s="87">
        <v>33420.46</v>
      </c>
    </row>
    <row r="1157" spans="1:6" ht="15" hidden="1" customHeight="1" x14ac:dyDescent="0.3">
      <c r="A1157" s="202">
        <v>4607020010101</v>
      </c>
      <c r="B1157" t="s">
        <v>879</v>
      </c>
      <c r="C1157" s="87">
        <v>0</v>
      </c>
      <c r="D1157" s="87">
        <v>62719.16</v>
      </c>
      <c r="E1157" s="87">
        <v>29298.7</v>
      </c>
      <c r="F1157" s="87">
        <v>33420.46</v>
      </c>
    </row>
    <row r="1158" spans="1:6" ht="15" hidden="1" customHeight="1" x14ac:dyDescent="0.3">
      <c r="A1158" s="202">
        <v>4699</v>
      </c>
      <c r="B1158" t="s">
        <v>233</v>
      </c>
      <c r="C1158" s="87">
        <v>0</v>
      </c>
      <c r="D1158" s="87">
        <v>24872.75</v>
      </c>
      <c r="E1158" s="87">
        <v>24872.75</v>
      </c>
      <c r="F1158" s="87">
        <v>0</v>
      </c>
    </row>
    <row r="1159" spans="1:6" ht="15" hidden="1" customHeight="1" x14ac:dyDescent="0.3">
      <c r="A1159" s="202">
        <v>469901</v>
      </c>
      <c r="B1159" t="s">
        <v>233</v>
      </c>
      <c r="C1159" s="87">
        <v>0</v>
      </c>
      <c r="D1159" s="87">
        <v>24872.75</v>
      </c>
      <c r="E1159" s="87">
        <v>24872.75</v>
      </c>
      <c r="F1159" s="87">
        <v>0</v>
      </c>
    </row>
    <row r="1160" spans="1:6" ht="15" hidden="1" customHeight="1" x14ac:dyDescent="0.3">
      <c r="A1160" s="202">
        <v>4699010</v>
      </c>
      <c r="B1160" t="s">
        <v>233</v>
      </c>
      <c r="C1160" s="87">
        <v>0</v>
      </c>
      <c r="D1160" s="87">
        <v>24872.75</v>
      </c>
      <c r="E1160" s="87">
        <v>24872.75</v>
      </c>
      <c r="F1160" s="87">
        <v>0</v>
      </c>
    </row>
    <row r="1161" spans="1:6" ht="15" hidden="1" customHeight="1" x14ac:dyDescent="0.3">
      <c r="A1161" s="202">
        <v>4699010400101</v>
      </c>
      <c r="B1161" t="s">
        <v>880</v>
      </c>
      <c r="C1161" s="87">
        <v>0</v>
      </c>
      <c r="D1161" s="87">
        <v>4296.6000000000004</v>
      </c>
      <c r="E1161" s="87">
        <v>4296.6000000000004</v>
      </c>
      <c r="F1161" s="87">
        <v>0</v>
      </c>
    </row>
    <row r="1162" spans="1:6" ht="15" hidden="1" customHeight="1" x14ac:dyDescent="0.3">
      <c r="A1162" s="202">
        <v>4699010400102</v>
      </c>
      <c r="B1162" t="s">
        <v>881</v>
      </c>
      <c r="C1162" s="87">
        <v>0</v>
      </c>
      <c r="D1162" s="87">
        <v>2517.62</v>
      </c>
      <c r="E1162" s="87">
        <v>2517.62</v>
      </c>
      <c r="F1162" s="87">
        <v>0</v>
      </c>
    </row>
    <row r="1163" spans="1:6" ht="15" hidden="1" customHeight="1" x14ac:dyDescent="0.3">
      <c r="A1163" s="202">
        <v>4699010400201</v>
      </c>
      <c r="B1163" t="s">
        <v>882</v>
      </c>
      <c r="C1163" s="87">
        <v>0</v>
      </c>
      <c r="D1163" s="87">
        <v>3175.6</v>
      </c>
      <c r="E1163" s="87">
        <v>3175.6</v>
      </c>
      <c r="F1163" s="87">
        <v>0</v>
      </c>
    </row>
    <row r="1164" spans="1:6" ht="15" hidden="1" customHeight="1" x14ac:dyDescent="0.3">
      <c r="A1164" s="202">
        <v>4699010500101</v>
      </c>
      <c r="B1164" t="s">
        <v>883</v>
      </c>
      <c r="C1164" s="87">
        <v>0</v>
      </c>
      <c r="D1164" s="87">
        <v>11797.37</v>
      </c>
      <c r="E1164" s="87">
        <v>11797.37</v>
      </c>
      <c r="F1164" s="87">
        <v>0</v>
      </c>
    </row>
    <row r="1165" spans="1:6" ht="15" hidden="1" customHeight="1" x14ac:dyDescent="0.3">
      <c r="A1165" s="202">
        <v>4699010500102</v>
      </c>
      <c r="B1165" t="s">
        <v>884</v>
      </c>
      <c r="C1165" s="87">
        <v>0</v>
      </c>
      <c r="D1165" s="87">
        <v>1307.25</v>
      </c>
      <c r="E1165" s="87">
        <v>1307.25</v>
      </c>
      <c r="F1165" s="87">
        <v>0</v>
      </c>
    </row>
    <row r="1166" spans="1:6" ht="15" hidden="1" customHeight="1" x14ac:dyDescent="0.3">
      <c r="A1166" s="202">
        <v>4699010600201</v>
      </c>
      <c r="B1166" t="s">
        <v>885</v>
      </c>
      <c r="C1166" s="87">
        <v>0</v>
      </c>
      <c r="D1166" s="87">
        <v>19.59</v>
      </c>
      <c r="E1166" s="87">
        <v>19.59</v>
      </c>
      <c r="F1166" s="87">
        <v>0</v>
      </c>
    </row>
    <row r="1167" spans="1:6" ht="15" hidden="1" customHeight="1" x14ac:dyDescent="0.3">
      <c r="A1167" s="202">
        <v>4699010600401</v>
      </c>
      <c r="B1167" t="s">
        <v>886</v>
      </c>
      <c r="C1167" s="87">
        <v>0</v>
      </c>
      <c r="D1167" s="87">
        <v>20.51</v>
      </c>
      <c r="E1167" s="87">
        <v>20.51</v>
      </c>
      <c r="F1167" s="87">
        <v>0</v>
      </c>
    </row>
    <row r="1168" spans="1:6" ht="15" hidden="1" customHeight="1" x14ac:dyDescent="0.3">
      <c r="A1168" s="202">
        <v>4699010600701</v>
      </c>
      <c r="B1168" t="s">
        <v>887</v>
      </c>
      <c r="C1168" s="87">
        <v>0</v>
      </c>
      <c r="D1168" s="87">
        <v>365</v>
      </c>
      <c r="E1168" s="87">
        <v>365</v>
      </c>
      <c r="F1168" s="87">
        <v>0</v>
      </c>
    </row>
    <row r="1169" spans="1:6" ht="15" hidden="1" customHeight="1" x14ac:dyDescent="0.3">
      <c r="A1169" s="202">
        <v>4699010600801</v>
      </c>
      <c r="B1169" t="s">
        <v>888</v>
      </c>
      <c r="C1169" s="87">
        <v>0</v>
      </c>
      <c r="D1169" s="87">
        <v>90.25</v>
      </c>
      <c r="E1169" s="87">
        <v>90.25</v>
      </c>
      <c r="F1169" s="87">
        <v>0</v>
      </c>
    </row>
    <row r="1170" spans="1:6" ht="15" hidden="1" customHeight="1" x14ac:dyDescent="0.3">
      <c r="A1170" s="202">
        <v>4699010601001</v>
      </c>
      <c r="B1170" t="s">
        <v>889</v>
      </c>
      <c r="C1170" s="87">
        <v>0</v>
      </c>
      <c r="D1170" s="87">
        <v>178.42</v>
      </c>
      <c r="E1170" s="87">
        <v>178.42</v>
      </c>
      <c r="F1170" s="87">
        <v>0</v>
      </c>
    </row>
    <row r="1171" spans="1:6" ht="15" hidden="1" customHeight="1" x14ac:dyDescent="0.3">
      <c r="A1171" s="202">
        <v>4699010601101</v>
      </c>
      <c r="B1171" t="s">
        <v>890</v>
      </c>
      <c r="C1171" s="87">
        <v>0</v>
      </c>
      <c r="D1171" s="87">
        <v>444.41</v>
      </c>
      <c r="E1171" s="87">
        <v>444.41</v>
      </c>
      <c r="F1171" s="87">
        <v>0</v>
      </c>
    </row>
    <row r="1172" spans="1:6" ht="15" hidden="1" customHeight="1" x14ac:dyDescent="0.3">
      <c r="A1172" s="202">
        <v>4699010601201</v>
      </c>
      <c r="B1172" t="s">
        <v>891</v>
      </c>
      <c r="C1172" s="87">
        <v>0</v>
      </c>
      <c r="D1172" s="87">
        <v>17.8</v>
      </c>
      <c r="E1172" s="87">
        <v>17.8</v>
      </c>
      <c r="F1172" s="87">
        <v>0</v>
      </c>
    </row>
    <row r="1173" spans="1:6" ht="15" hidden="1" customHeight="1" x14ac:dyDescent="0.3">
      <c r="A1173" s="202">
        <v>4699010601801</v>
      </c>
      <c r="B1173" t="s">
        <v>892</v>
      </c>
      <c r="C1173" s="87">
        <v>0</v>
      </c>
      <c r="D1173" s="87">
        <v>519.66999999999996</v>
      </c>
      <c r="E1173" s="87">
        <v>519.66999999999996</v>
      </c>
      <c r="F1173" s="87">
        <v>0</v>
      </c>
    </row>
    <row r="1174" spans="1:6" ht="15" hidden="1" customHeight="1" x14ac:dyDescent="0.3">
      <c r="A1174" s="202">
        <v>4699010602201</v>
      </c>
      <c r="B1174" t="s">
        <v>893</v>
      </c>
      <c r="C1174" s="87">
        <v>0</v>
      </c>
      <c r="D1174" s="87">
        <v>13.86</v>
      </c>
      <c r="E1174" s="87">
        <v>13.86</v>
      </c>
      <c r="F1174" s="87">
        <v>0</v>
      </c>
    </row>
    <row r="1175" spans="1:6" ht="15" hidden="1" customHeight="1" x14ac:dyDescent="0.3">
      <c r="A1175" s="202">
        <v>4699010602501</v>
      </c>
      <c r="B1175" t="s">
        <v>894</v>
      </c>
      <c r="C1175" s="87">
        <v>0</v>
      </c>
      <c r="D1175" s="87">
        <v>108.8</v>
      </c>
      <c r="E1175" s="87">
        <v>108.8</v>
      </c>
      <c r="F1175" s="87">
        <v>0</v>
      </c>
    </row>
    <row r="1176" spans="1:6" ht="15" hidden="1" customHeight="1" x14ac:dyDescent="0.3">
      <c r="A1176" s="202">
        <v>4699010700101</v>
      </c>
      <c r="B1176" t="s">
        <v>895</v>
      </c>
      <c r="C1176" s="87">
        <v>0</v>
      </c>
      <c r="D1176" s="87">
        <v>0</v>
      </c>
      <c r="E1176" s="87">
        <v>0</v>
      </c>
      <c r="F1176" s="87">
        <v>0</v>
      </c>
    </row>
    <row r="1177" spans="1:6" ht="15" hidden="1" customHeight="1" x14ac:dyDescent="0.3">
      <c r="A1177" s="202">
        <v>47</v>
      </c>
      <c r="B1177" t="s">
        <v>10</v>
      </c>
      <c r="C1177" s="87">
        <v>0</v>
      </c>
      <c r="D1177" s="87">
        <v>698044.35</v>
      </c>
      <c r="E1177" s="87">
        <v>195904.68</v>
      </c>
      <c r="F1177" s="87">
        <v>502139.67</v>
      </c>
    </row>
    <row r="1178" spans="1:6" ht="15" hidden="1" customHeight="1" x14ac:dyDescent="0.3">
      <c r="A1178" s="202">
        <v>4701</v>
      </c>
      <c r="B1178" t="s">
        <v>11</v>
      </c>
      <c r="C1178" s="87">
        <v>0</v>
      </c>
      <c r="D1178" s="87">
        <v>26187.57</v>
      </c>
      <c r="E1178" s="87">
        <v>2267.6799999999998</v>
      </c>
      <c r="F1178" s="87">
        <v>23919.89</v>
      </c>
    </row>
    <row r="1179" spans="1:6" ht="15" hidden="1" customHeight="1" x14ac:dyDescent="0.3">
      <c r="A1179" s="202">
        <v>470101</v>
      </c>
      <c r="B1179" t="s">
        <v>682</v>
      </c>
      <c r="C1179" s="87">
        <v>0</v>
      </c>
      <c r="D1179" s="87">
        <v>15909.77</v>
      </c>
      <c r="E1179" s="87">
        <v>2267.6799999999998</v>
      </c>
      <c r="F1179" s="87">
        <v>13642.09</v>
      </c>
    </row>
    <row r="1180" spans="1:6" ht="15" hidden="1" customHeight="1" x14ac:dyDescent="0.3">
      <c r="A1180" s="202">
        <v>4701010</v>
      </c>
      <c r="B1180" t="s">
        <v>682</v>
      </c>
      <c r="C1180" s="87">
        <v>0</v>
      </c>
      <c r="D1180" s="87">
        <v>15909.77</v>
      </c>
      <c r="E1180" s="87">
        <v>2267.6799999999998</v>
      </c>
      <c r="F1180" s="87">
        <v>13642.09</v>
      </c>
    </row>
    <row r="1181" spans="1:6" ht="15" hidden="1" customHeight="1" x14ac:dyDescent="0.3">
      <c r="A1181" s="202">
        <v>470101001</v>
      </c>
      <c r="B1181" t="s">
        <v>685</v>
      </c>
      <c r="C1181" s="87">
        <v>0</v>
      </c>
      <c r="D1181" s="87">
        <v>75.33</v>
      </c>
      <c r="E1181" s="87">
        <v>0</v>
      </c>
      <c r="F1181" s="87">
        <v>75.33</v>
      </c>
    </row>
    <row r="1182" spans="1:6" ht="15" hidden="1" customHeight="1" x14ac:dyDescent="0.3">
      <c r="A1182" s="202">
        <v>470101002</v>
      </c>
      <c r="B1182" t="s">
        <v>683</v>
      </c>
      <c r="C1182" s="87">
        <v>0</v>
      </c>
      <c r="D1182" s="87">
        <v>15834.44</v>
      </c>
      <c r="E1182" s="87">
        <v>2267.6799999999998</v>
      </c>
      <c r="F1182" s="87">
        <v>13566.76</v>
      </c>
    </row>
    <row r="1183" spans="1:6" ht="15" hidden="1" customHeight="1" x14ac:dyDescent="0.3">
      <c r="A1183" s="202">
        <v>470103</v>
      </c>
      <c r="B1183" t="s">
        <v>684</v>
      </c>
      <c r="C1183" s="87">
        <v>0</v>
      </c>
      <c r="D1183" s="87">
        <v>10277.799999999999</v>
      </c>
      <c r="E1183" s="87">
        <v>0</v>
      </c>
      <c r="F1183" s="87">
        <v>10277.799999999999</v>
      </c>
    </row>
    <row r="1184" spans="1:6" ht="15" hidden="1" customHeight="1" x14ac:dyDescent="0.3">
      <c r="A1184" s="202">
        <v>4701030</v>
      </c>
      <c r="B1184" t="s">
        <v>684</v>
      </c>
      <c r="C1184" s="87">
        <v>0</v>
      </c>
      <c r="D1184" s="87">
        <v>10277.799999999999</v>
      </c>
      <c r="E1184" s="87">
        <v>0</v>
      </c>
      <c r="F1184" s="87">
        <v>10277.799999999999</v>
      </c>
    </row>
    <row r="1185" spans="1:6" ht="15" hidden="1" customHeight="1" x14ac:dyDescent="0.3">
      <c r="A1185" s="202">
        <v>470103001</v>
      </c>
      <c r="B1185" t="s">
        <v>685</v>
      </c>
      <c r="C1185" s="87">
        <v>0</v>
      </c>
      <c r="D1185" s="87">
        <v>10277.799999999999</v>
      </c>
      <c r="E1185" s="87">
        <v>0</v>
      </c>
      <c r="F1185" s="87">
        <v>10277.799999999999</v>
      </c>
    </row>
    <row r="1186" spans="1:6" ht="15" hidden="1" customHeight="1" x14ac:dyDescent="0.3">
      <c r="A1186" s="202">
        <v>4704</v>
      </c>
      <c r="B1186" t="s">
        <v>300</v>
      </c>
      <c r="C1186" s="87">
        <v>0</v>
      </c>
      <c r="D1186" s="87">
        <v>671856.78</v>
      </c>
      <c r="E1186" s="87">
        <v>193637</v>
      </c>
      <c r="F1186" s="87">
        <v>478219.78</v>
      </c>
    </row>
    <row r="1187" spans="1:6" ht="15" hidden="1" customHeight="1" x14ac:dyDescent="0.3">
      <c r="A1187" s="202">
        <v>470403</v>
      </c>
      <c r="B1187" t="s">
        <v>236</v>
      </c>
      <c r="C1187" s="87">
        <v>0</v>
      </c>
      <c r="D1187" s="87">
        <v>671856.78</v>
      </c>
      <c r="E1187" s="87">
        <v>193637</v>
      </c>
      <c r="F1187" s="87">
        <v>478219.78</v>
      </c>
    </row>
    <row r="1188" spans="1:6" ht="15" hidden="1" customHeight="1" x14ac:dyDescent="0.3">
      <c r="A1188" s="202">
        <v>48</v>
      </c>
      <c r="B1188" t="s">
        <v>12</v>
      </c>
      <c r="C1188" s="87">
        <v>0</v>
      </c>
      <c r="D1188" s="87">
        <v>3848240.51</v>
      </c>
      <c r="E1188" s="87">
        <v>1039457.24</v>
      </c>
      <c r="F1188" s="87">
        <v>2808783.27</v>
      </c>
    </row>
    <row r="1189" spans="1:6" ht="15" hidden="1" customHeight="1" x14ac:dyDescent="0.3">
      <c r="A1189" s="202">
        <v>4801</v>
      </c>
      <c r="B1189" t="s">
        <v>66</v>
      </c>
      <c r="C1189" s="87">
        <v>0</v>
      </c>
      <c r="D1189" s="87">
        <v>1191978.6299999999</v>
      </c>
      <c r="E1189" s="87">
        <v>219571.73</v>
      </c>
      <c r="F1189" s="87">
        <v>972406.9</v>
      </c>
    </row>
    <row r="1190" spans="1:6" ht="15" hidden="1" customHeight="1" x14ac:dyDescent="0.3">
      <c r="A1190" s="202">
        <v>480101</v>
      </c>
      <c r="B1190" t="s">
        <v>686</v>
      </c>
      <c r="C1190" s="87">
        <v>0</v>
      </c>
      <c r="D1190" s="87">
        <v>602586.05000000005</v>
      </c>
      <c r="E1190" s="87">
        <v>96647.24</v>
      </c>
      <c r="F1190" s="87">
        <v>505938.81</v>
      </c>
    </row>
    <row r="1191" spans="1:6" ht="15" hidden="1" customHeight="1" x14ac:dyDescent="0.3">
      <c r="A1191" s="202">
        <v>4801010</v>
      </c>
      <c r="B1191" t="s">
        <v>686</v>
      </c>
      <c r="C1191" s="87">
        <v>0</v>
      </c>
      <c r="D1191" s="87">
        <v>602586.05000000005</v>
      </c>
      <c r="E1191" s="87">
        <v>96647.24</v>
      </c>
      <c r="F1191" s="87">
        <v>505938.81</v>
      </c>
    </row>
    <row r="1192" spans="1:6" ht="15" hidden="1" customHeight="1" x14ac:dyDescent="0.3">
      <c r="A1192" s="202">
        <v>480101001</v>
      </c>
      <c r="B1192" t="s">
        <v>687</v>
      </c>
      <c r="C1192" s="87">
        <v>0</v>
      </c>
      <c r="D1192" s="87">
        <v>602586.05000000005</v>
      </c>
      <c r="E1192" s="87">
        <v>96647.24</v>
      </c>
      <c r="F1192" s="87">
        <v>505938.81</v>
      </c>
    </row>
    <row r="1193" spans="1:6" ht="15" hidden="1" customHeight="1" x14ac:dyDescent="0.3">
      <c r="A1193" s="202">
        <v>480103</v>
      </c>
      <c r="B1193" t="s">
        <v>617</v>
      </c>
      <c r="C1193" s="87">
        <v>0</v>
      </c>
      <c r="D1193" s="87">
        <v>291417.15999999997</v>
      </c>
      <c r="E1193" s="87">
        <v>37945.730000000003</v>
      </c>
      <c r="F1193" s="87">
        <v>253471.43</v>
      </c>
    </row>
    <row r="1194" spans="1:6" ht="15" hidden="1" customHeight="1" x14ac:dyDescent="0.3">
      <c r="A1194" s="202">
        <v>4801030</v>
      </c>
      <c r="B1194" t="s">
        <v>617</v>
      </c>
      <c r="C1194" s="87">
        <v>0</v>
      </c>
      <c r="D1194" s="87">
        <v>291417.15999999997</v>
      </c>
      <c r="E1194" s="87">
        <v>37945.730000000003</v>
      </c>
      <c r="F1194" s="87">
        <v>253471.43</v>
      </c>
    </row>
    <row r="1195" spans="1:6" ht="15" hidden="1" customHeight="1" x14ac:dyDescent="0.3">
      <c r="A1195" s="202">
        <v>480103001</v>
      </c>
      <c r="B1195" t="s">
        <v>688</v>
      </c>
      <c r="C1195" s="87">
        <v>0</v>
      </c>
      <c r="D1195" s="87">
        <v>267651.83</v>
      </c>
      <c r="E1195" s="87">
        <v>37945.730000000003</v>
      </c>
      <c r="F1195" s="87">
        <v>229706.1</v>
      </c>
    </row>
    <row r="1196" spans="1:6" ht="15" hidden="1" customHeight="1" x14ac:dyDescent="0.3">
      <c r="A1196" s="202">
        <v>48010300101</v>
      </c>
      <c r="B1196" t="s">
        <v>689</v>
      </c>
      <c r="C1196" s="87">
        <v>0</v>
      </c>
      <c r="D1196" s="87">
        <v>267651.83</v>
      </c>
      <c r="E1196" s="87">
        <v>37945.730000000003</v>
      </c>
      <c r="F1196" s="87">
        <v>229706.1</v>
      </c>
    </row>
    <row r="1197" spans="1:6" ht="15" hidden="1" customHeight="1" x14ac:dyDescent="0.3">
      <c r="A1197" s="202">
        <v>480103002</v>
      </c>
      <c r="B1197" t="s">
        <v>665</v>
      </c>
      <c r="C1197" s="87">
        <v>0</v>
      </c>
      <c r="D1197" s="87">
        <v>23765.33</v>
      </c>
      <c r="E1197" s="87">
        <v>0</v>
      </c>
      <c r="F1197" s="87">
        <v>23765.33</v>
      </c>
    </row>
    <row r="1198" spans="1:6" ht="15" hidden="1" customHeight="1" x14ac:dyDescent="0.3">
      <c r="A1198" s="202">
        <v>48010300201</v>
      </c>
      <c r="B1198" t="s">
        <v>687</v>
      </c>
      <c r="C1198" s="87">
        <v>0</v>
      </c>
      <c r="D1198" s="87">
        <v>23765.33</v>
      </c>
      <c r="E1198" s="87">
        <v>0</v>
      </c>
      <c r="F1198" s="87">
        <v>23765.33</v>
      </c>
    </row>
    <row r="1199" spans="1:6" ht="15" hidden="1" customHeight="1" x14ac:dyDescent="0.3">
      <c r="A1199" s="202">
        <v>480104</v>
      </c>
      <c r="B1199" t="s">
        <v>690</v>
      </c>
      <c r="C1199" s="87">
        <v>0</v>
      </c>
      <c r="D1199" s="87">
        <v>65752.91</v>
      </c>
      <c r="E1199" s="87">
        <v>36727.800000000003</v>
      </c>
      <c r="F1199" s="87">
        <v>29025.11</v>
      </c>
    </row>
    <row r="1200" spans="1:6" ht="15" hidden="1" customHeight="1" x14ac:dyDescent="0.3">
      <c r="A1200" s="202">
        <v>4801040</v>
      </c>
      <c r="B1200" t="s">
        <v>690</v>
      </c>
      <c r="C1200" s="87">
        <v>0</v>
      </c>
      <c r="D1200" s="87">
        <v>65752.91</v>
      </c>
      <c r="E1200" s="87">
        <v>36727.800000000003</v>
      </c>
      <c r="F1200" s="87">
        <v>29025.11</v>
      </c>
    </row>
    <row r="1201" spans="1:6" ht="15" hidden="1" customHeight="1" x14ac:dyDescent="0.3">
      <c r="A1201" s="202">
        <v>480104001</v>
      </c>
      <c r="B1201" t="s">
        <v>687</v>
      </c>
      <c r="C1201" s="87">
        <v>0</v>
      </c>
      <c r="D1201" s="87">
        <v>65752.91</v>
      </c>
      <c r="E1201" s="87">
        <v>36727.800000000003</v>
      </c>
      <c r="F1201" s="87">
        <v>29025.11</v>
      </c>
    </row>
    <row r="1202" spans="1:6" ht="15" hidden="1" customHeight="1" x14ac:dyDescent="0.3">
      <c r="A1202" s="202">
        <v>480105</v>
      </c>
      <c r="B1202" t="s">
        <v>74</v>
      </c>
      <c r="C1202" s="87">
        <v>0</v>
      </c>
      <c r="D1202" s="87">
        <v>13516.8</v>
      </c>
      <c r="E1202" s="87">
        <v>1906.36</v>
      </c>
      <c r="F1202" s="87">
        <v>11610.44</v>
      </c>
    </row>
    <row r="1203" spans="1:6" ht="15" hidden="1" customHeight="1" x14ac:dyDescent="0.3">
      <c r="A1203" s="202">
        <v>480106</v>
      </c>
      <c r="B1203" t="s">
        <v>692</v>
      </c>
      <c r="C1203" s="87">
        <v>0</v>
      </c>
      <c r="D1203" s="87">
        <v>56274.3</v>
      </c>
      <c r="E1203" s="87">
        <v>9555.5400000000009</v>
      </c>
      <c r="F1203" s="87">
        <v>46718.76</v>
      </c>
    </row>
    <row r="1204" spans="1:6" ht="15" hidden="1" customHeight="1" x14ac:dyDescent="0.3">
      <c r="A1204" s="202">
        <v>4801060</v>
      </c>
      <c r="B1204" t="s">
        <v>692</v>
      </c>
      <c r="C1204" s="87">
        <v>0</v>
      </c>
      <c r="D1204" s="87">
        <v>56274.3</v>
      </c>
      <c r="E1204" s="87">
        <v>9555.5400000000009</v>
      </c>
      <c r="F1204" s="87">
        <v>46718.76</v>
      </c>
    </row>
    <row r="1205" spans="1:6" ht="15" hidden="1" customHeight="1" x14ac:dyDescent="0.3">
      <c r="A1205" s="202">
        <v>480106001</v>
      </c>
      <c r="B1205" t="s">
        <v>687</v>
      </c>
      <c r="C1205" s="87">
        <v>0</v>
      </c>
      <c r="D1205" s="87">
        <v>56274.3</v>
      </c>
      <c r="E1205" s="87">
        <v>9555.5400000000009</v>
      </c>
      <c r="F1205" s="87">
        <v>46718.76</v>
      </c>
    </row>
    <row r="1206" spans="1:6" ht="15" hidden="1" customHeight="1" x14ac:dyDescent="0.3">
      <c r="A1206" s="202">
        <v>480108</v>
      </c>
      <c r="B1206" t="s">
        <v>75</v>
      </c>
      <c r="C1206" s="87">
        <v>0</v>
      </c>
      <c r="D1206" s="87">
        <v>11379.54</v>
      </c>
      <c r="E1206" s="87">
        <v>1854.09</v>
      </c>
      <c r="F1206" s="87">
        <v>9525.4500000000007</v>
      </c>
    </row>
    <row r="1207" spans="1:6" ht="15" hidden="1" customHeight="1" x14ac:dyDescent="0.3">
      <c r="A1207" s="202">
        <v>4801080</v>
      </c>
      <c r="B1207" t="s">
        <v>75</v>
      </c>
      <c r="C1207" s="87">
        <v>0</v>
      </c>
      <c r="D1207" s="87">
        <v>11379.54</v>
      </c>
      <c r="E1207" s="87">
        <v>1854.09</v>
      </c>
      <c r="F1207" s="87">
        <v>9525.4500000000007</v>
      </c>
    </row>
    <row r="1208" spans="1:6" ht="15" hidden="1" customHeight="1" x14ac:dyDescent="0.3">
      <c r="A1208" s="202">
        <v>480108001</v>
      </c>
      <c r="B1208" t="s">
        <v>693</v>
      </c>
      <c r="C1208" s="87">
        <v>0</v>
      </c>
      <c r="D1208" s="87">
        <v>11255.44</v>
      </c>
      <c r="E1208" s="87">
        <v>1729.99</v>
      </c>
      <c r="F1208" s="87">
        <v>9525.4500000000007</v>
      </c>
    </row>
    <row r="1209" spans="1:6" ht="15" hidden="1" customHeight="1" x14ac:dyDescent="0.3">
      <c r="A1209" s="202">
        <v>48010800101</v>
      </c>
      <c r="B1209" t="s">
        <v>795</v>
      </c>
      <c r="C1209" s="87">
        <v>0</v>
      </c>
      <c r="D1209" s="87">
        <v>1500</v>
      </c>
      <c r="E1209" s="87">
        <v>1500</v>
      </c>
      <c r="F1209" s="87">
        <v>0</v>
      </c>
    </row>
    <row r="1210" spans="1:6" ht="15" hidden="1" customHeight="1" x14ac:dyDescent="0.3">
      <c r="A1210" s="202">
        <v>480108005</v>
      </c>
      <c r="B1210" t="s">
        <v>75</v>
      </c>
      <c r="C1210" s="87">
        <v>0</v>
      </c>
      <c r="D1210" s="87">
        <v>124.1</v>
      </c>
      <c r="E1210" s="87">
        <v>124.1</v>
      </c>
      <c r="F1210" s="87">
        <v>0</v>
      </c>
    </row>
    <row r="1211" spans="1:6" ht="15" hidden="1" customHeight="1" x14ac:dyDescent="0.3">
      <c r="A1211" s="202">
        <v>480109</v>
      </c>
      <c r="B1211" t="s">
        <v>666</v>
      </c>
      <c r="C1211" s="87">
        <v>0</v>
      </c>
      <c r="D1211" s="87">
        <v>58139.35</v>
      </c>
      <c r="E1211" s="87">
        <v>19344.2</v>
      </c>
      <c r="F1211" s="87">
        <v>38795.15</v>
      </c>
    </row>
    <row r="1212" spans="1:6" ht="15" hidden="1" customHeight="1" x14ac:dyDescent="0.3">
      <c r="A1212" s="202">
        <v>480110</v>
      </c>
      <c r="B1212" t="s">
        <v>694</v>
      </c>
      <c r="C1212" s="87">
        <v>0</v>
      </c>
      <c r="D1212" s="87">
        <v>92912.52</v>
      </c>
      <c r="E1212" s="87">
        <v>15590.77</v>
      </c>
      <c r="F1212" s="87">
        <v>77321.75</v>
      </c>
    </row>
    <row r="1213" spans="1:6" ht="15" hidden="1" customHeight="1" x14ac:dyDescent="0.3">
      <c r="A1213" s="202">
        <v>4801100</v>
      </c>
      <c r="B1213" t="s">
        <v>694</v>
      </c>
      <c r="C1213" s="87">
        <v>0</v>
      </c>
      <c r="D1213" s="87">
        <v>92912.52</v>
      </c>
      <c r="E1213" s="87">
        <v>15590.77</v>
      </c>
      <c r="F1213" s="87">
        <v>77321.75</v>
      </c>
    </row>
    <row r="1214" spans="1:6" ht="15" hidden="1" customHeight="1" x14ac:dyDescent="0.3">
      <c r="A1214" s="202">
        <v>480110001</v>
      </c>
      <c r="B1214" t="s">
        <v>695</v>
      </c>
      <c r="C1214" s="87">
        <v>0</v>
      </c>
      <c r="D1214" s="87">
        <v>92419.63</v>
      </c>
      <c r="E1214" s="87">
        <v>15590.77</v>
      </c>
      <c r="F1214" s="87">
        <v>76828.86</v>
      </c>
    </row>
    <row r="1215" spans="1:6" ht="15" hidden="1" customHeight="1" x14ac:dyDescent="0.3">
      <c r="A1215" s="202">
        <v>48011000101</v>
      </c>
      <c r="B1215" t="s">
        <v>687</v>
      </c>
      <c r="C1215" s="87">
        <v>0</v>
      </c>
      <c r="D1215" s="87">
        <v>92419.63</v>
      </c>
      <c r="E1215" s="87">
        <v>15590.77</v>
      </c>
      <c r="F1215" s="87">
        <v>76828.86</v>
      </c>
    </row>
    <row r="1216" spans="1:6" ht="15" hidden="1" customHeight="1" x14ac:dyDescent="0.3">
      <c r="A1216" s="202">
        <v>480110002</v>
      </c>
      <c r="B1216" t="s">
        <v>696</v>
      </c>
      <c r="C1216" s="87">
        <v>0</v>
      </c>
      <c r="D1216" s="87">
        <v>492.89</v>
      </c>
      <c r="E1216" s="87">
        <v>0</v>
      </c>
      <c r="F1216" s="87">
        <v>492.89</v>
      </c>
    </row>
    <row r="1217" spans="1:6" ht="15" hidden="1" customHeight="1" x14ac:dyDescent="0.3">
      <c r="A1217" s="202">
        <v>48011000201</v>
      </c>
      <c r="B1217" t="s">
        <v>687</v>
      </c>
      <c r="C1217" s="87">
        <v>0</v>
      </c>
      <c r="D1217" s="87">
        <v>492.89</v>
      </c>
      <c r="E1217" s="87">
        <v>0</v>
      </c>
      <c r="F1217" s="87">
        <v>492.89</v>
      </c>
    </row>
    <row r="1218" spans="1:6" ht="15" hidden="1" customHeight="1" x14ac:dyDescent="0.3">
      <c r="A1218" s="202">
        <v>4802</v>
      </c>
      <c r="B1218" t="s">
        <v>237</v>
      </c>
      <c r="C1218" s="87">
        <v>0</v>
      </c>
      <c r="D1218" s="87">
        <v>19516.62</v>
      </c>
      <c r="E1218" s="87">
        <v>6433.32</v>
      </c>
      <c r="F1218" s="87">
        <v>13083.3</v>
      </c>
    </row>
    <row r="1219" spans="1:6" ht="15" hidden="1" customHeight="1" x14ac:dyDescent="0.3">
      <c r="A1219" s="202">
        <v>480201</v>
      </c>
      <c r="B1219" t="s">
        <v>697</v>
      </c>
      <c r="C1219" s="87">
        <v>0</v>
      </c>
      <c r="D1219" s="87">
        <v>19516.62</v>
      </c>
      <c r="E1219" s="87">
        <v>6433.32</v>
      </c>
      <c r="F1219" s="87">
        <v>13083.3</v>
      </c>
    </row>
    <row r="1220" spans="1:6" ht="15" hidden="1" customHeight="1" x14ac:dyDescent="0.3">
      <c r="A1220" s="202">
        <v>4803</v>
      </c>
      <c r="B1220" t="s">
        <v>13</v>
      </c>
      <c r="C1220" s="87">
        <v>0</v>
      </c>
      <c r="D1220" s="87">
        <v>310739.63</v>
      </c>
      <c r="E1220" s="87">
        <v>27267.16</v>
      </c>
      <c r="F1220" s="87">
        <v>283472.46999999997</v>
      </c>
    </row>
    <row r="1221" spans="1:6" ht="15" hidden="1" customHeight="1" x14ac:dyDescent="0.3">
      <c r="A1221" s="202">
        <v>480301</v>
      </c>
      <c r="B1221" t="s">
        <v>698</v>
      </c>
      <c r="C1221" s="87">
        <v>0</v>
      </c>
      <c r="D1221" s="87">
        <v>7766.35</v>
      </c>
      <c r="E1221" s="87">
        <v>1800</v>
      </c>
      <c r="F1221" s="87">
        <v>5966.35</v>
      </c>
    </row>
    <row r="1222" spans="1:6" ht="15" hidden="1" customHeight="1" x14ac:dyDescent="0.3">
      <c r="A1222" s="202">
        <v>480302</v>
      </c>
      <c r="B1222" t="s">
        <v>699</v>
      </c>
      <c r="C1222" s="87">
        <v>0</v>
      </c>
      <c r="D1222" s="87">
        <v>27196.87</v>
      </c>
      <c r="E1222" s="87">
        <v>962.23</v>
      </c>
      <c r="F1222" s="87">
        <v>26234.639999999999</v>
      </c>
    </row>
    <row r="1223" spans="1:6" ht="15" hidden="1" customHeight="1" x14ac:dyDescent="0.3">
      <c r="A1223" s="202">
        <v>4803020</v>
      </c>
      <c r="B1223" t="s">
        <v>699</v>
      </c>
      <c r="C1223" s="87">
        <v>0</v>
      </c>
      <c r="D1223" s="87">
        <v>27196.87</v>
      </c>
      <c r="E1223" s="87">
        <v>962.23</v>
      </c>
      <c r="F1223" s="87">
        <v>26234.639999999999</v>
      </c>
    </row>
    <row r="1224" spans="1:6" ht="15" hidden="1" customHeight="1" x14ac:dyDescent="0.3">
      <c r="A1224" s="202">
        <v>480302001</v>
      </c>
      <c r="B1224" t="s">
        <v>687</v>
      </c>
      <c r="C1224" s="87">
        <v>0</v>
      </c>
      <c r="D1224" s="87">
        <v>27196.87</v>
      </c>
      <c r="E1224" s="87">
        <v>962.23</v>
      </c>
      <c r="F1224" s="87">
        <v>26234.639999999999</v>
      </c>
    </row>
    <row r="1225" spans="1:6" ht="15" hidden="1" customHeight="1" x14ac:dyDescent="0.3">
      <c r="A1225" s="202">
        <v>480303</v>
      </c>
      <c r="B1225" t="s">
        <v>700</v>
      </c>
      <c r="C1225" s="87">
        <v>0</v>
      </c>
      <c r="D1225" s="87">
        <v>20498.830000000002</v>
      </c>
      <c r="E1225" s="87">
        <v>70.400000000000006</v>
      </c>
      <c r="F1225" s="87">
        <v>20428.43</v>
      </c>
    </row>
    <row r="1226" spans="1:6" ht="15" hidden="1" customHeight="1" x14ac:dyDescent="0.3">
      <c r="A1226" s="202">
        <v>4803030</v>
      </c>
      <c r="B1226" t="s">
        <v>700</v>
      </c>
      <c r="C1226" s="87">
        <v>0</v>
      </c>
      <c r="D1226" s="87">
        <v>20498.830000000002</v>
      </c>
      <c r="E1226" s="87">
        <v>70.400000000000006</v>
      </c>
      <c r="F1226" s="87">
        <v>20428.43</v>
      </c>
    </row>
    <row r="1227" spans="1:6" ht="15" hidden="1" customHeight="1" x14ac:dyDescent="0.3">
      <c r="A1227" s="202">
        <v>480303001</v>
      </c>
      <c r="B1227" t="s">
        <v>701</v>
      </c>
      <c r="C1227" s="87">
        <v>0</v>
      </c>
      <c r="D1227" s="87">
        <v>5556.91</v>
      </c>
      <c r="E1227" s="87">
        <v>10</v>
      </c>
      <c r="F1227" s="87">
        <v>5546.91</v>
      </c>
    </row>
    <row r="1228" spans="1:6" ht="15" hidden="1" customHeight="1" x14ac:dyDescent="0.3">
      <c r="A1228" s="202">
        <v>480303003</v>
      </c>
      <c r="B1228" t="s">
        <v>702</v>
      </c>
      <c r="C1228" s="87">
        <v>0</v>
      </c>
      <c r="D1228" s="87">
        <v>14941.92</v>
      </c>
      <c r="E1228" s="87">
        <v>60.4</v>
      </c>
      <c r="F1228" s="87">
        <v>14881.52</v>
      </c>
    </row>
    <row r="1229" spans="1:6" ht="15" hidden="1" customHeight="1" x14ac:dyDescent="0.3">
      <c r="A1229" s="202">
        <v>480305</v>
      </c>
      <c r="B1229" t="s">
        <v>703</v>
      </c>
      <c r="C1229" s="87">
        <v>0</v>
      </c>
      <c r="D1229" s="87">
        <v>109716.29</v>
      </c>
      <c r="E1229" s="87">
        <v>2138.5</v>
      </c>
      <c r="F1229" s="87">
        <v>107577.79</v>
      </c>
    </row>
    <row r="1230" spans="1:6" ht="15" hidden="1" customHeight="1" x14ac:dyDescent="0.3">
      <c r="A1230" s="202">
        <v>4803050</v>
      </c>
      <c r="B1230" t="s">
        <v>703</v>
      </c>
      <c r="C1230" s="87">
        <v>0</v>
      </c>
      <c r="D1230" s="87">
        <v>109716.29</v>
      </c>
      <c r="E1230" s="87">
        <v>2138.5</v>
      </c>
      <c r="F1230" s="87">
        <v>107577.79</v>
      </c>
    </row>
    <row r="1231" spans="1:6" ht="15" hidden="1" customHeight="1" x14ac:dyDescent="0.3">
      <c r="A1231" s="202">
        <v>480305010</v>
      </c>
      <c r="B1231" t="s">
        <v>704</v>
      </c>
      <c r="C1231" s="87">
        <v>0</v>
      </c>
      <c r="D1231" s="87">
        <v>105169.88</v>
      </c>
      <c r="E1231" s="87">
        <v>1404</v>
      </c>
      <c r="F1231" s="87">
        <v>103765.88</v>
      </c>
    </row>
    <row r="1232" spans="1:6" ht="15" hidden="1" customHeight="1" x14ac:dyDescent="0.3">
      <c r="A1232" s="202">
        <v>480305020</v>
      </c>
      <c r="B1232" t="s">
        <v>796</v>
      </c>
      <c r="C1232" s="87">
        <v>0</v>
      </c>
      <c r="D1232" s="87">
        <v>4546.41</v>
      </c>
      <c r="E1232" s="87">
        <v>734.5</v>
      </c>
      <c r="F1232" s="87">
        <v>3811.91</v>
      </c>
    </row>
    <row r="1233" spans="1:6" ht="15" hidden="1" customHeight="1" x14ac:dyDescent="0.3">
      <c r="A1233" s="202">
        <v>480306</v>
      </c>
      <c r="B1233" t="s">
        <v>705</v>
      </c>
      <c r="C1233" s="87">
        <v>0</v>
      </c>
      <c r="D1233" s="87">
        <v>85032.9</v>
      </c>
      <c r="E1233" s="87">
        <v>5740.58</v>
      </c>
      <c r="F1233" s="87">
        <v>79292.320000000007</v>
      </c>
    </row>
    <row r="1234" spans="1:6" ht="15" hidden="1" customHeight="1" x14ac:dyDescent="0.3">
      <c r="A1234" s="202">
        <v>4803060</v>
      </c>
      <c r="B1234" t="s">
        <v>705</v>
      </c>
      <c r="C1234" s="87">
        <v>0</v>
      </c>
      <c r="D1234" s="87">
        <v>85032.9</v>
      </c>
      <c r="E1234" s="87">
        <v>5740.58</v>
      </c>
      <c r="F1234" s="87">
        <v>79292.320000000007</v>
      </c>
    </row>
    <row r="1235" spans="1:6" ht="15" hidden="1" customHeight="1" x14ac:dyDescent="0.3">
      <c r="A1235" s="202">
        <v>480306001</v>
      </c>
      <c r="B1235" t="s">
        <v>706</v>
      </c>
      <c r="C1235" s="87">
        <v>0</v>
      </c>
      <c r="D1235" s="87">
        <v>70132.899999999994</v>
      </c>
      <c r="E1235" s="87">
        <v>5740.58</v>
      </c>
      <c r="F1235" s="87">
        <v>64392.32</v>
      </c>
    </row>
    <row r="1236" spans="1:6" ht="15" hidden="1" customHeight="1" x14ac:dyDescent="0.3">
      <c r="A1236" s="202">
        <v>480306003</v>
      </c>
      <c r="B1236" t="s">
        <v>957</v>
      </c>
      <c r="C1236" s="87">
        <v>0</v>
      </c>
      <c r="D1236" s="87">
        <v>14900</v>
      </c>
      <c r="E1236" s="87">
        <v>0</v>
      </c>
      <c r="F1236" s="87">
        <v>14900</v>
      </c>
    </row>
    <row r="1237" spans="1:6" ht="15" hidden="1" customHeight="1" x14ac:dyDescent="0.3">
      <c r="A1237" s="202">
        <v>480308</v>
      </c>
      <c r="B1237" t="s">
        <v>615</v>
      </c>
      <c r="C1237" s="87">
        <v>0</v>
      </c>
      <c r="D1237" s="87">
        <v>7500</v>
      </c>
      <c r="E1237" s="87">
        <v>0</v>
      </c>
      <c r="F1237" s="87">
        <v>7500</v>
      </c>
    </row>
    <row r="1238" spans="1:6" ht="15" hidden="1" customHeight="1" x14ac:dyDescent="0.3">
      <c r="A1238" s="202">
        <v>480309</v>
      </c>
      <c r="B1238" t="s">
        <v>667</v>
      </c>
      <c r="C1238" s="87">
        <v>0</v>
      </c>
      <c r="D1238" s="87">
        <v>18916.439999999999</v>
      </c>
      <c r="E1238" s="87">
        <v>30.98</v>
      </c>
      <c r="F1238" s="87">
        <v>18885.46</v>
      </c>
    </row>
    <row r="1239" spans="1:6" ht="15" hidden="1" customHeight="1" x14ac:dyDescent="0.3">
      <c r="A1239" s="202">
        <v>4803090</v>
      </c>
      <c r="B1239" t="s">
        <v>667</v>
      </c>
      <c r="C1239" s="87">
        <v>0</v>
      </c>
      <c r="D1239" s="87">
        <v>18916.439999999999</v>
      </c>
      <c r="E1239" s="87">
        <v>30.98</v>
      </c>
      <c r="F1239" s="87">
        <v>18885.46</v>
      </c>
    </row>
    <row r="1240" spans="1:6" ht="15" hidden="1" customHeight="1" x14ac:dyDescent="0.3">
      <c r="A1240" s="202">
        <v>480309010</v>
      </c>
      <c r="B1240" t="s">
        <v>797</v>
      </c>
      <c r="C1240" s="87">
        <v>0</v>
      </c>
      <c r="D1240" s="87">
        <v>116.84</v>
      </c>
      <c r="E1240" s="87">
        <v>30.98</v>
      </c>
      <c r="F1240" s="87">
        <v>85.86</v>
      </c>
    </row>
    <row r="1241" spans="1:6" ht="15" hidden="1" customHeight="1" x14ac:dyDescent="0.3">
      <c r="A1241" s="202">
        <v>480309090</v>
      </c>
      <c r="B1241" t="s">
        <v>708</v>
      </c>
      <c r="C1241" s="87">
        <v>0</v>
      </c>
      <c r="D1241" s="87">
        <v>18799.599999999999</v>
      </c>
      <c r="E1241" s="87">
        <v>0</v>
      </c>
      <c r="F1241" s="87">
        <v>18799.599999999999</v>
      </c>
    </row>
    <row r="1242" spans="1:6" ht="15" hidden="1" customHeight="1" x14ac:dyDescent="0.3">
      <c r="A1242" s="202">
        <v>480310</v>
      </c>
      <c r="B1242" t="s">
        <v>709</v>
      </c>
      <c r="C1242" s="87">
        <v>0</v>
      </c>
      <c r="D1242" s="87">
        <v>610.53</v>
      </c>
      <c r="E1242" s="87">
        <v>13.18</v>
      </c>
      <c r="F1242" s="87">
        <v>597.35</v>
      </c>
    </row>
    <row r="1243" spans="1:6" ht="15" hidden="1" customHeight="1" x14ac:dyDescent="0.3">
      <c r="A1243" s="202">
        <v>480311</v>
      </c>
      <c r="B1243" t="s">
        <v>710</v>
      </c>
      <c r="C1243" s="87">
        <v>0</v>
      </c>
      <c r="D1243" s="87">
        <v>11449.93</v>
      </c>
      <c r="E1243" s="87">
        <v>7303.29</v>
      </c>
      <c r="F1243" s="87">
        <v>4146.6400000000003</v>
      </c>
    </row>
    <row r="1244" spans="1:6" ht="15" hidden="1" customHeight="1" x14ac:dyDescent="0.3">
      <c r="A1244" s="202">
        <v>480313</v>
      </c>
      <c r="B1244" t="s">
        <v>711</v>
      </c>
      <c r="C1244" s="87">
        <v>0</v>
      </c>
      <c r="D1244" s="87">
        <v>1745.65</v>
      </c>
      <c r="E1244" s="87">
        <v>88</v>
      </c>
      <c r="F1244" s="87">
        <v>1657.65</v>
      </c>
    </row>
    <row r="1245" spans="1:6" ht="15" hidden="1" customHeight="1" x14ac:dyDescent="0.3">
      <c r="A1245" s="202">
        <v>480315</v>
      </c>
      <c r="B1245" t="s">
        <v>798</v>
      </c>
      <c r="C1245" s="87">
        <v>0</v>
      </c>
      <c r="D1245" s="87">
        <v>17120</v>
      </c>
      <c r="E1245" s="87">
        <v>9120</v>
      </c>
      <c r="F1245" s="87">
        <v>8000</v>
      </c>
    </row>
    <row r="1246" spans="1:6" ht="15" hidden="1" customHeight="1" x14ac:dyDescent="0.3">
      <c r="A1246" s="202">
        <v>480316</v>
      </c>
      <c r="B1246" t="s">
        <v>712</v>
      </c>
      <c r="C1246" s="87">
        <v>0</v>
      </c>
      <c r="D1246" s="87">
        <v>3185.84</v>
      </c>
      <c r="E1246" s="87">
        <v>0</v>
      </c>
      <c r="F1246" s="87">
        <v>3185.84</v>
      </c>
    </row>
    <row r="1247" spans="1:6" ht="15" hidden="1" customHeight="1" x14ac:dyDescent="0.3">
      <c r="A1247" s="202">
        <v>4804</v>
      </c>
      <c r="B1247" t="s">
        <v>67</v>
      </c>
      <c r="C1247" s="87">
        <v>0</v>
      </c>
      <c r="D1247" s="87">
        <v>35880.22</v>
      </c>
      <c r="E1247" s="87">
        <v>0</v>
      </c>
      <c r="F1247" s="87">
        <v>35880.22</v>
      </c>
    </row>
    <row r="1248" spans="1:6" ht="15" hidden="1" customHeight="1" x14ac:dyDescent="0.3">
      <c r="A1248" s="202">
        <v>480403</v>
      </c>
      <c r="B1248" t="s">
        <v>713</v>
      </c>
      <c r="C1248" s="87">
        <v>0</v>
      </c>
      <c r="D1248" s="87">
        <v>35880.22</v>
      </c>
      <c r="E1248" s="87">
        <v>0</v>
      </c>
      <c r="F1248" s="87">
        <v>35880.22</v>
      </c>
    </row>
    <row r="1249" spans="1:6" ht="15" hidden="1" customHeight="1" x14ac:dyDescent="0.3">
      <c r="A1249" s="202">
        <v>4805</v>
      </c>
      <c r="B1249" t="s">
        <v>14</v>
      </c>
      <c r="C1249" s="87">
        <v>0</v>
      </c>
      <c r="D1249" s="87">
        <v>1821235.31</v>
      </c>
      <c r="E1249" s="87">
        <v>780622.69</v>
      </c>
      <c r="F1249" s="87">
        <v>1040612.62</v>
      </c>
    </row>
    <row r="1250" spans="1:6" ht="15" hidden="1" customHeight="1" x14ac:dyDescent="0.3">
      <c r="A1250" s="202">
        <v>480501</v>
      </c>
      <c r="B1250" t="s">
        <v>608</v>
      </c>
      <c r="C1250" s="87">
        <v>0</v>
      </c>
      <c r="D1250" s="87">
        <v>5378.63</v>
      </c>
      <c r="E1250" s="87">
        <v>0</v>
      </c>
      <c r="F1250" s="87">
        <v>5378.63</v>
      </c>
    </row>
    <row r="1251" spans="1:6" ht="15" hidden="1" customHeight="1" x14ac:dyDescent="0.3">
      <c r="A1251" s="202">
        <v>4805010</v>
      </c>
      <c r="B1251" t="s">
        <v>608</v>
      </c>
      <c r="C1251" s="87">
        <v>0</v>
      </c>
      <c r="D1251" s="87">
        <v>3163.97</v>
      </c>
      <c r="E1251" s="87">
        <v>0</v>
      </c>
      <c r="F1251" s="87">
        <v>3163.97</v>
      </c>
    </row>
    <row r="1252" spans="1:6" ht="15" hidden="1" customHeight="1" x14ac:dyDescent="0.3">
      <c r="A1252" s="202">
        <v>480501001</v>
      </c>
      <c r="B1252" t="s">
        <v>608</v>
      </c>
      <c r="C1252" s="87">
        <v>0</v>
      </c>
      <c r="D1252" s="87">
        <v>3163.97</v>
      </c>
      <c r="E1252" s="87">
        <v>0</v>
      </c>
      <c r="F1252" s="87">
        <v>3163.97</v>
      </c>
    </row>
    <row r="1253" spans="1:6" ht="15" hidden="1" customHeight="1" x14ac:dyDescent="0.3">
      <c r="A1253" s="202">
        <v>480502</v>
      </c>
      <c r="B1253" t="s">
        <v>799</v>
      </c>
      <c r="C1253" s="87">
        <v>0</v>
      </c>
      <c r="D1253" s="87">
        <v>21413.75</v>
      </c>
      <c r="E1253" s="87">
        <v>0</v>
      </c>
      <c r="F1253" s="87">
        <v>21413.75</v>
      </c>
    </row>
    <row r="1254" spans="1:6" ht="15" hidden="1" customHeight="1" x14ac:dyDescent="0.3">
      <c r="A1254" s="202">
        <v>480504</v>
      </c>
      <c r="B1254" t="s">
        <v>800</v>
      </c>
      <c r="C1254" s="87">
        <v>0</v>
      </c>
      <c r="D1254" s="87">
        <v>463164.69</v>
      </c>
      <c r="E1254" s="87">
        <v>32643.54</v>
      </c>
      <c r="F1254" s="87">
        <v>430521.15</v>
      </c>
    </row>
    <row r="1255" spans="1:6" ht="15" hidden="1" customHeight="1" x14ac:dyDescent="0.3">
      <c r="A1255" s="202">
        <v>480509</v>
      </c>
      <c r="B1255" t="s">
        <v>610</v>
      </c>
      <c r="C1255" s="87">
        <v>0</v>
      </c>
      <c r="D1255" s="87">
        <v>1331278.24</v>
      </c>
      <c r="E1255" s="87">
        <v>747979.15</v>
      </c>
      <c r="F1255" s="87">
        <v>583299.09</v>
      </c>
    </row>
    <row r="1256" spans="1:6" ht="15" hidden="1" customHeight="1" x14ac:dyDescent="0.3">
      <c r="A1256" s="202">
        <v>4805090</v>
      </c>
      <c r="B1256" t="s">
        <v>610</v>
      </c>
      <c r="C1256" s="87">
        <v>0</v>
      </c>
      <c r="D1256" s="87">
        <v>1331278.24</v>
      </c>
      <c r="E1256" s="87">
        <v>747979.15</v>
      </c>
      <c r="F1256" s="87">
        <v>583299.09</v>
      </c>
    </row>
    <row r="1257" spans="1:6" ht="15" hidden="1" customHeight="1" x14ac:dyDescent="0.3">
      <c r="A1257" s="202">
        <v>480509001</v>
      </c>
      <c r="B1257" t="s">
        <v>73</v>
      </c>
      <c r="C1257" s="87">
        <v>0</v>
      </c>
      <c r="D1257" s="87">
        <v>1159517.52</v>
      </c>
      <c r="E1257" s="87">
        <v>576397.84</v>
      </c>
      <c r="F1257" s="87">
        <v>583119.68000000005</v>
      </c>
    </row>
    <row r="1258" spans="1:6" ht="15" hidden="1" customHeight="1" x14ac:dyDescent="0.3">
      <c r="A1258" s="202">
        <v>480509002</v>
      </c>
      <c r="B1258" t="s">
        <v>714</v>
      </c>
      <c r="C1258" s="87">
        <v>0</v>
      </c>
      <c r="D1258" s="87">
        <v>179.41</v>
      </c>
      <c r="E1258" s="87">
        <v>0</v>
      </c>
      <c r="F1258" s="87">
        <v>179.41</v>
      </c>
    </row>
    <row r="1259" spans="1:6" ht="15" hidden="1" customHeight="1" x14ac:dyDescent="0.3">
      <c r="A1259" s="202">
        <v>480509005</v>
      </c>
      <c r="B1259" t="s">
        <v>612</v>
      </c>
      <c r="C1259" s="87">
        <v>0</v>
      </c>
      <c r="D1259" s="87">
        <v>171581.31</v>
      </c>
      <c r="E1259" s="87">
        <v>171581.31</v>
      </c>
      <c r="F1259" s="87">
        <v>0</v>
      </c>
    </row>
    <row r="1260" spans="1:6" ht="15" hidden="1" customHeight="1" x14ac:dyDescent="0.3">
      <c r="A1260" s="202">
        <v>4806</v>
      </c>
      <c r="B1260" t="s">
        <v>68</v>
      </c>
      <c r="C1260" s="87">
        <v>0</v>
      </c>
      <c r="D1260" s="87">
        <v>188998.35</v>
      </c>
      <c r="E1260" s="87">
        <v>4597.9799999999996</v>
      </c>
      <c r="F1260" s="87">
        <v>184400.37</v>
      </c>
    </row>
    <row r="1261" spans="1:6" ht="15" hidden="1" customHeight="1" x14ac:dyDescent="0.3">
      <c r="A1261" s="202">
        <v>480602</v>
      </c>
      <c r="B1261" t="s">
        <v>510</v>
      </c>
      <c r="C1261" s="87">
        <v>0</v>
      </c>
      <c r="D1261" s="87">
        <v>188998.35</v>
      </c>
      <c r="E1261" s="87">
        <v>4597.9799999999996</v>
      </c>
      <c r="F1261" s="87">
        <v>184400.37</v>
      </c>
    </row>
    <row r="1262" spans="1:6" ht="15" hidden="1" customHeight="1" x14ac:dyDescent="0.3">
      <c r="A1262" s="202">
        <v>4806020</v>
      </c>
      <c r="B1262" t="s">
        <v>510</v>
      </c>
      <c r="C1262" s="87">
        <v>0</v>
      </c>
      <c r="D1262" s="87">
        <v>8147.05</v>
      </c>
      <c r="E1262" s="87">
        <v>0</v>
      </c>
      <c r="F1262" s="87">
        <v>8147.05</v>
      </c>
    </row>
    <row r="1263" spans="1:6" ht="15" hidden="1" customHeight="1" x14ac:dyDescent="0.3">
      <c r="A1263" s="202">
        <v>480602010</v>
      </c>
      <c r="B1263" t="s">
        <v>505</v>
      </c>
      <c r="C1263" s="87">
        <v>0</v>
      </c>
      <c r="D1263" s="87">
        <v>1720.32</v>
      </c>
      <c r="E1263" s="87">
        <v>0</v>
      </c>
      <c r="F1263" s="87">
        <v>1720.32</v>
      </c>
    </row>
    <row r="1264" spans="1:6" ht="15" hidden="1" customHeight="1" x14ac:dyDescent="0.3">
      <c r="A1264" s="202">
        <v>480602030</v>
      </c>
      <c r="B1264" t="s">
        <v>715</v>
      </c>
      <c r="C1264" s="87">
        <v>0</v>
      </c>
      <c r="D1264" s="87">
        <v>4357.82</v>
      </c>
      <c r="E1264" s="87">
        <v>0</v>
      </c>
      <c r="F1264" s="87">
        <v>4357.82</v>
      </c>
    </row>
    <row r="1265" spans="1:6" ht="15" hidden="1" customHeight="1" x14ac:dyDescent="0.3">
      <c r="A1265" s="202">
        <v>480602040</v>
      </c>
      <c r="B1265" t="s">
        <v>507</v>
      </c>
      <c r="C1265" s="87">
        <v>0</v>
      </c>
      <c r="D1265" s="87">
        <v>750.97</v>
      </c>
      <c r="E1265" s="87">
        <v>0</v>
      </c>
      <c r="F1265" s="87">
        <v>750.97</v>
      </c>
    </row>
    <row r="1266" spans="1:6" ht="15" hidden="1" customHeight="1" x14ac:dyDescent="0.3">
      <c r="A1266" s="202">
        <v>480602050</v>
      </c>
      <c r="B1266" t="s">
        <v>716</v>
      </c>
      <c r="C1266" s="87">
        <v>0</v>
      </c>
      <c r="D1266" s="87">
        <v>1317.94</v>
      </c>
      <c r="E1266" s="87">
        <v>0</v>
      </c>
      <c r="F1266" s="87">
        <v>1317.94</v>
      </c>
    </row>
    <row r="1267" spans="1:6" ht="15" hidden="1" customHeight="1" x14ac:dyDescent="0.3">
      <c r="A1267" s="202">
        <v>4809</v>
      </c>
      <c r="B1267" t="s">
        <v>15</v>
      </c>
      <c r="C1267" s="87">
        <v>0</v>
      </c>
      <c r="D1267" s="87">
        <v>279891.75</v>
      </c>
      <c r="E1267" s="87">
        <v>964.36</v>
      </c>
      <c r="F1267" s="87">
        <v>278927.39</v>
      </c>
    </row>
    <row r="1268" spans="1:6" ht="15" hidden="1" customHeight="1" x14ac:dyDescent="0.3">
      <c r="A1268" s="202">
        <v>480901</v>
      </c>
      <c r="B1268" t="s">
        <v>717</v>
      </c>
      <c r="C1268" s="87">
        <v>0</v>
      </c>
      <c r="D1268" s="87">
        <v>208868.65</v>
      </c>
      <c r="E1268" s="87">
        <v>10</v>
      </c>
      <c r="F1268" s="87">
        <v>208858.65</v>
      </c>
    </row>
    <row r="1269" spans="1:6" ht="15" hidden="1" customHeight="1" x14ac:dyDescent="0.3">
      <c r="A1269" s="202">
        <v>4809010</v>
      </c>
      <c r="B1269" t="s">
        <v>717</v>
      </c>
      <c r="C1269" s="87">
        <v>0</v>
      </c>
      <c r="D1269" s="87">
        <v>208868.65</v>
      </c>
      <c r="E1269" s="87">
        <v>10</v>
      </c>
      <c r="F1269" s="87">
        <v>208858.65</v>
      </c>
    </row>
    <row r="1270" spans="1:6" ht="15" hidden="1" customHeight="1" x14ac:dyDescent="0.3">
      <c r="A1270" s="202">
        <v>480901001</v>
      </c>
      <c r="B1270" t="s">
        <v>687</v>
      </c>
      <c r="C1270" s="87">
        <v>0</v>
      </c>
      <c r="D1270" s="87">
        <v>208868.65</v>
      </c>
      <c r="E1270" s="87">
        <v>10</v>
      </c>
      <c r="F1270" s="87">
        <v>208858.65</v>
      </c>
    </row>
    <row r="1271" spans="1:6" ht="15" hidden="1" customHeight="1" x14ac:dyDescent="0.3">
      <c r="A1271" s="202">
        <v>480902</v>
      </c>
      <c r="B1271" t="s">
        <v>718</v>
      </c>
      <c r="C1271" s="87">
        <v>0</v>
      </c>
      <c r="D1271" s="87">
        <v>12112.57</v>
      </c>
      <c r="E1271" s="87">
        <v>0</v>
      </c>
      <c r="F1271" s="87">
        <v>12112.57</v>
      </c>
    </row>
    <row r="1272" spans="1:6" ht="15" hidden="1" customHeight="1" x14ac:dyDescent="0.3">
      <c r="A1272" s="202">
        <v>4809020</v>
      </c>
      <c r="B1272" t="s">
        <v>718</v>
      </c>
      <c r="C1272" s="87">
        <v>0</v>
      </c>
      <c r="D1272" s="87">
        <v>12112.57</v>
      </c>
      <c r="E1272" s="87">
        <v>0</v>
      </c>
      <c r="F1272" s="87">
        <v>12112.57</v>
      </c>
    </row>
    <row r="1273" spans="1:6" ht="15" hidden="1" customHeight="1" x14ac:dyDescent="0.3">
      <c r="A1273" s="202">
        <v>480902001</v>
      </c>
      <c r="B1273" t="s">
        <v>687</v>
      </c>
      <c r="C1273" s="87">
        <v>0</v>
      </c>
      <c r="D1273" s="87">
        <v>12112.57</v>
      </c>
      <c r="E1273" s="87">
        <v>0</v>
      </c>
      <c r="F1273" s="87">
        <v>12112.57</v>
      </c>
    </row>
    <row r="1274" spans="1:6" ht="15" hidden="1" customHeight="1" x14ac:dyDescent="0.3">
      <c r="A1274" s="202">
        <v>480903</v>
      </c>
      <c r="B1274" t="s">
        <v>719</v>
      </c>
      <c r="C1274" s="87">
        <v>0</v>
      </c>
      <c r="D1274" s="87">
        <v>3809.79</v>
      </c>
      <c r="E1274" s="87">
        <v>0</v>
      </c>
      <c r="F1274" s="87">
        <v>3809.79</v>
      </c>
    </row>
    <row r="1275" spans="1:6" ht="15" hidden="1" customHeight="1" x14ac:dyDescent="0.3">
      <c r="A1275" s="202">
        <v>480908</v>
      </c>
      <c r="B1275" t="s">
        <v>720</v>
      </c>
      <c r="C1275" s="87">
        <v>0</v>
      </c>
      <c r="D1275" s="87">
        <v>1206.95</v>
      </c>
      <c r="E1275" s="87">
        <v>450</v>
      </c>
      <c r="F1275" s="87">
        <v>756.95</v>
      </c>
    </row>
    <row r="1276" spans="1:6" ht="15" hidden="1" customHeight="1" x14ac:dyDescent="0.3">
      <c r="A1276" s="202">
        <v>4809080</v>
      </c>
      <c r="B1276" t="s">
        <v>720</v>
      </c>
      <c r="C1276" s="87">
        <v>0</v>
      </c>
      <c r="D1276" s="87">
        <v>1206.95</v>
      </c>
      <c r="E1276" s="87">
        <v>450</v>
      </c>
      <c r="F1276" s="87">
        <v>756.95</v>
      </c>
    </row>
    <row r="1277" spans="1:6" ht="15" hidden="1" customHeight="1" x14ac:dyDescent="0.3">
      <c r="A1277" s="202">
        <v>480908001</v>
      </c>
      <c r="B1277" t="s">
        <v>687</v>
      </c>
      <c r="C1277" s="87">
        <v>0</v>
      </c>
      <c r="D1277" s="87">
        <v>900</v>
      </c>
      <c r="E1277" s="87">
        <v>450</v>
      </c>
      <c r="F1277" s="87">
        <v>450</v>
      </c>
    </row>
    <row r="1278" spans="1:6" ht="15" hidden="1" customHeight="1" x14ac:dyDescent="0.3">
      <c r="A1278" s="202">
        <v>480908002</v>
      </c>
      <c r="B1278" t="s">
        <v>801</v>
      </c>
      <c r="C1278" s="87">
        <v>0</v>
      </c>
      <c r="D1278" s="87">
        <v>306.95</v>
      </c>
      <c r="E1278" s="87">
        <v>0</v>
      </c>
      <c r="F1278" s="87">
        <v>306.95</v>
      </c>
    </row>
    <row r="1279" spans="1:6" ht="15" hidden="1" customHeight="1" x14ac:dyDescent="0.3">
      <c r="A1279" s="202">
        <v>480909</v>
      </c>
      <c r="B1279" t="s">
        <v>721</v>
      </c>
      <c r="C1279" s="87">
        <v>0</v>
      </c>
      <c r="D1279" s="87">
        <v>53893.79</v>
      </c>
      <c r="E1279" s="87">
        <v>504.36</v>
      </c>
      <c r="F1279" s="87">
        <v>53389.43</v>
      </c>
    </row>
    <row r="1280" spans="1:6" ht="15" hidden="1" customHeight="1" x14ac:dyDescent="0.3">
      <c r="A1280" s="202">
        <v>49</v>
      </c>
      <c r="B1280" t="s">
        <v>301</v>
      </c>
      <c r="C1280" s="87">
        <v>0</v>
      </c>
      <c r="D1280" s="87">
        <v>137905.45000000001</v>
      </c>
      <c r="E1280" s="87">
        <v>2088.5100000000002</v>
      </c>
      <c r="F1280" s="87">
        <v>135816.94</v>
      </c>
    </row>
    <row r="1281" spans="1:6" ht="15" hidden="1" customHeight="1" x14ac:dyDescent="0.3">
      <c r="A1281" s="202">
        <v>4901</v>
      </c>
      <c r="B1281" t="s">
        <v>238</v>
      </c>
      <c r="C1281" s="87">
        <v>0</v>
      </c>
      <c r="D1281" s="87">
        <v>133561.32</v>
      </c>
      <c r="E1281" s="87">
        <v>2088.5100000000002</v>
      </c>
      <c r="F1281" s="87">
        <v>131472.81</v>
      </c>
    </row>
    <row r="1282" spans="1:6" ht="15" hidden="1" customHeight="1" x14ac:dyDescent="0.3">
      <c r="A1282" s="202">
        <v>490109</v>
      </c>
      <c r="B1282" t="s">
        <v>722</v>
      </c>
      <c r="C1282" s="87">
        <v>0</v>
      </c>
      <c r="D1282" s="87">
        <v>133561.32</v>
      </c>
      <c r="E1282" s="87">
        <v>2088.5100000000002</v>
      </c>
      <c r="F1282" s="87">
        <v>131472.81</v>
      </c>
    </row>
    <row r="1283" spans="1:6" ht="15" hidden="1" customHeight="1" x14ac:dyDescent="0.3">
      <c r="A1283" s="202">
        <v>4901090</v>
      </c>
      <c r="B1283" t="s">
        <v>722</v>
      </c>
      <c r="C1283" s="87">
        <v>0</v>
      </c>
      <c r="D1283" s="87">
        <v>133561.32</v>
      </c>
      <c r="E1283" s="87">
        <v>2088.5100000000002</v>
      </c>
      <c r="F1283" s="87">
        <v>131472.81</v>
      </c>
    </row>
    <row r="1284" spans="1:6" ht="15" hidden="1" customHeight="1" x14ac:dyDescent="0.3">
      <c r="A1284" s="202">
        <v>490109001</v>
      </c>
      <c r="B1284" t="s">
        <v>723</v>
      </c>
      <c r="C1284" s="87">
        <v>0</v>
      </c>
      <c r="D1284" s="87">
        <v>379.66</v>
      </c>
      <c r="E1284" s="87">
        <v>320.86</v>
      </c>
      <c r="F1284" s="87">
        <v>58.8</v>
      </c>
    </row>
    <row r="1285" spans="1:6" ht="15" hidden="1" customHeight="1" x14ac:dyDescent="0.3">
      <c r="A1285" s="202">
        <v>490109002</v>
      </c>
      <c r="B1285" t="s">
        <v>802</v>
      </c>
      <c r="C1285" s="87">
        <v>0</v>
      </c>
      <c r="D1285" s="87">
        <v>69486.27</v>
      </c>
      <c r="E1285" s="87">
        <v>1000</v>
      </c>
      <c r="F1285" s="87">
        <v>68486.27</v>
      </c>
    </row>
    <row r="1286" spans="1:6" ht="15" hidden="1" customHeight="1" x14ac:dyDescent="0.3">
      <c r="A1286" s="202">
        <v>49010900205</v>
      </c>
      <c r="B1286" t="s">
        <v>803</v>
      </c>
      <c r="C1286" s="87">
        <v>0</v>
      </c>
      <c r="D1286" s="87">
        <v>1000</v>
      </c>
      <c r="E1286" s="87">
        <v>1000</v>
      </c>
      <c r="F1286" s="87">
        <v>0</v>
      </c>
    </row>
    <row r="1287" spans="1:6" ht="15" hidden="1" customHeight="1" x14ac:dyDescent="0.3">
      <c r="A1287" s="202">
        <v>49010900207</v>
      </c>
      <c r="B1287" t="s">
        <v>233</v>
      </c>
      <c r="C1287" s="87">
        <v>0</v>
      </c>
      <c r="D1287" s="87">
        <v>68486.27</v>
      </c>
      <c r="E1287" s="87">
        <v>0</v>
      </c>
      <c r="F1287" s="87">
        <v>68486.27</v>
      </c>
    </row>
    <row r="1288" spans="1:6" ht="15" hidden="1" customHeight="1" x14ac:dyDescent="0.3">
      <c r="A1288" s="202">
        <v>490109009</v>
      </c>
      <c r="B1288" t="s">
        <v>233</v>
      </c>
      <c r="C1288" s="87">
        <v>0</v>
      </c>
      <c r="D1288" s="87">
        <v>63695.39</v>
      </c>
      <c r="E1288" s="87">
        <v>767.65</v>
      </c>
      <c r="F1288" s="87">
        <v>62927.74</v>
      </c>
    </row>
    <row r="1289" spans="1:6" ht="15" hidden="1" customHeight="1" x14ac:dyDescent="0.3">
      <c r="A1289" s="202">
        <v>49010900901</v>
      </c>
      <c r="B1289" t="s">
        <v>724</v>
      </c>
      <c r="C1289" s="87">
        <v>0</v>
      </c>
      <c r="D1289" s="87">
        <v>63410.39</v>
      </c>
      <c r="E1289" s="87">
        <v>767.65</v>
      </c>
      <c r="F1289" s="87">
        <v>62642.74</v>
      </c>
    </row>
    <row r="1290" spans="1:6" ht="15" hidden="1" customHeight="1" x14ac:dyDescent="0.3">
      <c r="A1290" s="202">
        <v>49010900904</v>
      </c>
      <c r="B1290" t="s">
        <v>64</v>
      </c>
      <c r="C1290" s="87">
        <v>0</v>
      </c>
      <c r="D1290" s="87">
        <v>285</v>
      </c>
      <c r="E1290" s="87">
        <v>0</v>
      </c>
      <c r="F1290" s="87">
        <v>285</v>
      </c>
    </row>
    <row r="1291" spans="1:6" ht="15" hidden="1" customHeight="1" x14ac:dyDescent="0.3">
      <c r="A1291" s="202">
        <v>4902</v>
      </c>
      <c r="B1291" t="s">
        <v>302</v>
      </c>
      <c r="C1291" s="87">
        <v>0</v>
      </c>
      <c r="D1291" s="87">
        <v>4344.13</v>
      </c>
      <c r="E1291" s="87">
        <v>0</v>
      </c>
      <c r="F1291" s="87">
        <v>4344.13</v>
      </c>
    </row>
    <row r="1292" spans="1:6" ht="15" hidden="1" customHeight="1" x14ac:dyDescent="0.3">
      <c r="A1292" s="202">
        <v>490209</v>
      </c>
      <c r="B1292" t="s">
        <v>725</v>
      </c>
      <c r="C1292" s="87">
        <v>0</v>
      </c>
      <c r="D1292" s="87">
        <v>4344.13</v>
      </c>
      <c r="E1292" s="87">
        <v>0</v>
      </c>
      <c r="F1292" s="87">
        <v>4344.13</v>
      </c>
    </row>
    <row r="1293" spans="1:6" ht="15" hidden="1" customHeight="1" x14ac:dyDescent="0.3">
      <c r="A1293" s="202">
        <v>4902090</v>
      </c>
      <c r="B1293" t="s">
        <v>725</v>
      </c>
      <c r="C1293" s="87">
        <v>0</v>
      </c>
      <c r="D1293" s="87">
        <v>4344.13</v>
      </c>
      <c r="E1293" s="87">
        <v>0</v>
      </c>
      <c r="F1293" s="87">
        <v>4344.13</v>
      </c>
    </row>
    <row r="1294" spans="1:6" ht="15" hidden="1" customHeight="1" x14ac:dyDescent="0.3">
      <c r="A1294" s="202">
        <v>490209010</v>
      </c>
      <c r="B1294" t="s">
        <v>725</v>
      </c>
      <c r="C1294" s="87">
        <v>0</v>
      </c>
      <c r="D1294" s="87">
        <v>4344.13</v>
      </c>
      <c r="E1294" s="87">
        <v>0</v>
      </c>
      <c r="F1294" s="87">
        <v>4344.13</v>
      </c>
    </row>
    <row r="1295" spans="1:6" ht="15" customHeight="1" x14ac:dyDescent="0.3">
      <c r="A1295" s="202">
        <v>5</v>
      </c>
      <c r="B1295" t="s">
        <v>31</v>
      </c>
      <c r="C1295" s="87">
        <v>0</v>
      </c>
      <c r="D1295" s="87">
        <v>8852499.6799999997</v>
      </c>
      <c r="E1295" s="87">
        <v>29271896.670000002</v>
      </c>
      <c r="F1295" s="87">
        <v>-20419396.989999998</v>
      </c>
    </row>
    <row r="1296" spans="1:6" ht="15" hidden="1" customHeight="1" x14ac:dyDescent="0.3">
      <c r="A1296" s="202">
        <v>51</v>
      </c>
      <c r="B1296" t="s">
        <v>185</v>
      </c>
      <c r="C1296" s="87">
        <v>0</v>
      </c>
      <c r="D1296" s="87">
        <v>8123341.7300000004</v>
      </c>
      <c r="E1296" s="87">
        <v>22145238.449999999</v>
      </c>
      <c r="F1296" s="87">
        <v>-14021896.720000001</v>
      </c>
    </row>
    <row r="1297" spans="1:6" ht="15" hidden="1" customHeight="1" x14ac:dyDescent="0.3">
      <c r="A1297" s="202">
        <v>5104</v>
      </c>
      <c r="B1297" t="s">
        <v>208</v>
      </c>
      <c r="C1297" s="87">
        <v>0</v>
      </c>
      <c r="D1297" s="87">
        <v>1201297.28</v>
      </c>
      <c r="E1297" s="87">
        <v>4156815.21</v>
      </c>
      <c r="F1297" s="87">
        <v>-2955517.93</v>
      </c>
    </row>
    <row r="1298" spans="1:6" ht="15" hidden="1" customHeight="1" x14ac:dyDescent="0.3">
      <c r="A1298" s="202">
        <v>510401</v>
      </c>
      <c r="B1298" t="s">
        <v>437</v>
      </c>
      <c r="C1298" s="87">
        <v>0</v>
      </c>
      <c r="D1298" s="87">
        <v>1166518.32</v>
      </c>
      <c r="E1298" s="87">
        <v>4122036.25</v>
      </c>
      <c r="F1298" s="87">
        <v>-2955517.93</v>
      </c>
    </row>
    <row r="1299" spans="1:6" ht="15" hidden="1" customHeight="1" x14ac:dyDescent="0.3">
      <c r="A1299" s="202">
        <v>5104010</v>
      </c>
      <c r="B1299" t="s">
        <v>437</v>
      </c>
      <c r="C1299" s="87">
        <v>0</v>
      </c>
      <c r="D1299" s="87">
        <v>1166518.32</v>
      </c>
      <c r="E1299" s="87">
        <v>4122036.25</v>
      </c>
      <c r="F1299" s="87">
        <v>-2955517.93</v>
      </c>
    </row>
    <row r="1300" spans="1:6" ht="15" hidden="1" customHeight="1" x14ac:dyDescent="0.3">
      <c r="A1300" s="202">
        <v>510401001</v>
      </c>
      <c r="B1300" t="s">
        <v>578</v>
      </c>
      <c r="C1300" s="87">
        <v>0</v>
      </c>
      <c r="D1300" s="87">
        <v>1154936.82</v>
      </c>
      <c r="E1300" s="87">
        <v>4040916.36</v>
      </c>
      <c r="F1300" s="87">
        <v>-2885979.54</v>
      </c>
    </row>
    <row r="1301" spans="1:6" ht="15" hidden="1" customHeight="1" x14ac:dyDescent="0.3">
      <c r="A1301" s="202">
        <v>51040100101</v>
      </c>
      <c r="B1301" t="s">
        <v>662</v>
      </c>
      <c r="C1301" s="87">
        <v>0</v>
      </c>
      <c r="D1301" s="87">
        <v>466429.04</v>
      </c>
      <c r="E1301" s="87">
        <v>958845.63</v>
      </c>
      <c r="F1301" s="87">
        <v>-492416.59</v>
      </c>
    </row>
    <row r="1302" spans="1:6" ht="15" hidden="1" customHeight="1" x14ac:dyDescent="0.3">
      <c r="A1302" s="202">
        <v>5104010010101</v>
      </c>
      <c r="B1302" t="s">
        <v>896</v>
      </c>
      <c r="C1302" s="87">
        <v>0</v>
      </c>
      <c r="D1302" s="87">
        <v>31839.94</v>
      </c>
      <c r="E1302" s="87">
        <v>524256.53</v>
      </c>
      <c r="F1302" s="87">
        <v>-492416.59</v>
      </c>
    </row>
    <row r="1303" spans="1:6" ht="15" hidden="1" customHeight="1" x14ac:dyDescent="0.3">
      <c r="A1303" s="202">
        <v>51040100102</v>
      </c>
      <c r="B1303" t="s">
        <v>663</v>
      </c>
      <c r="C1303" s="87">
        <v>0</v>
      </c>
      <c r="D1303" s="87">
        <v>688507.78</v>
      </c>
      <c r="E1303" s="87">
        <v>3082070.73</v>
      </c>
      <c r="F1303" s="87">
        <v>-2393562.9500000002</v>
      </c>
    </row>
    <row r="1304" spans="1:6" ht="15" hidden="1" customHeight="1" x14ac:dyDescent="0.3">
      <c r="A1304" s="202">
        <v>5104010010201</v>
      </c>
      <c r="B1304" t="s">
        <v>897</v>
      </c>
      <c r="C1304" s="87">
        <v>0</v>
      </c>
      <c r="D1304" s="87">
        <v>80316.320000000007</v>
      </c>
      <c r="E1304" s="87">
        <v>2473879.27</v>
      </c>
      <c r="F1304" s="87">
        <v>-2393562.9500000002</v>
      </c>
    </row>
    <row r="1305" spans="1:6" ht="15" hidden="1" customHeight="1" x14ac:dyDescent="0.3">
      <c r="A1305" s="202">
        <v>510401002</v>
      </c>
      <c r="B1305" t="s">
        <v>659</v>
      </c>
      <c r="C1305" s="87">
        <v>0</v>
      </c>
      <c r="D1305" s="87">
        <v>11581.5</v>
      </c>
      <c r="E1305" s="87">
        <v>81119.89</v>
      </c>
      <c r="F1305" s="87">
        <v>-69538.39</v>
      </c>
    </row>
    <row r="1306" spans="1:6" ht="15" hidden="1" customHeight="1" x14ac:dyDescent="0.3">
      <c r="A1306" s="202">
        <v>51040100201</v>
      </c>
      <c r="B1306" t="s">
        <v>876</v>
      </c>
      <c r="C1306" s="87">
        <v>0</v>
      </c>
      <c r="D1306" s="87">
        <v>0</v>
      </c>
      <c r="E1306" s="87">
        <v>69538.39</v>
      </c>
      <c r="F1306" s="87">
        <v>-69538.39</v>
      </c>
    </row>
    <row r="1307" spans="1:6" ht="15" hidden="1" customHeight="1" x14ac:dyDescent="0.3">
      <c r="A1307" s="202">
        <v>510402</v>
      </c>
      <c r="B1307" t="s">
        <v>350</v>
      </c>
      <c r="C1307" s="87">
        <v>0</v>
      </c>
      <c r="D1307" s="87">
        <v>34778.959999999999</v>
      </c>
      <c r="E1307" s="87">
        <v>34778.959999999999</v>
      </c>
      <c r="F1307" s="87">
        <v>0</v>
      </c>
    </row>
    <row r="1308" spans="1:6" ht="15" hidden="1" customHeight="1" x14ac:dyDescent="0.3">
      <c r="A1308" s="202">
        <v>5104020</v>
      </c>
      <c r="B1308" t="s">
        <v>350</v>
      </c>
      <c r="C1308" s="87">
        <v>0</v>
      </c>
      <c r="D1308" s="87">
        <v>34778.959999999999</v>
      </c>
      <c r="E1308" s="87">
        <v>34778.959999999999</v>
      </c>
      <c r="F1308" s="87">
        <v>0</v>
      </c>
    </row>
    <row r="1309" spans="1:6" ht="15" hidden="1" customHeight="1" x14ac:dyDescent="0.3">
      <c r="A1309" s="202">
        <v>510402001</v>
      </c>
      <c r="B1309" t="s">
        <v>578</v>
      </c>
      <c r="C1309" s="87">
        <v>0</v>
      </c>
      <c r="D1309" s="87">
        <v>11581.5</v>
      </c>
      <c r="E1309" s="87">
        <v>11581.5</v>
      </c>
      <c r="F1309" s="87">
        <v>0</v>
      </c>
    </row>
    <row r="1310" spans="1:6" ht="15" hidden="1" customHeight="1" x14ac:dyDescent="0.3">
      <c r="A1310" s="202">
        <v>51040200101</v>
      </c>
      <c r="B1310" t="s">
        <v>662</v>
      </c>
      <c r="C1310" s="87">
        <v>0</v>
      </c>
      <c r="D1310" s="87">
        <v>11581.5</v>
      </c>
      <c r="E1310" s="87">
        <v>11581.5</v>
      </c>
      <c r="F1310" s="87">
        <v>0</v>
      </c>
    </row>
    <row r="1311" spans="1:6" ht="15" hidden="1" customHeight="1" x14ac:dyDescent="0.3">
      <c r="A1311" s="202">
        <v>510402002</v>
      </c>
      <c r="B1311" t="s">
        <v>659</v>
      </c>
      <c r="C1311" s="87">
        <v>0</v>
      </c>
      <c r="D1311" s="87">
        <v>23197.46</v>
      </c>
      <c r="E1311" s="87">
        <v>23197.46</v>
      </c>
      <c r="F1311" s="87">
        <v>0</v>
      </c>
    </row>
    <row r="1312" spans="1:6" ht="15" hidden="1" customHeight="1" x14ac:dyDescent="0.3">
      <c r="A1312" s="202">
        <v>51040200201</v>
      </c>
      <c r="B1312" t="s">
        <v>877</v>
      </c>
      <c r="C1312" s="87">
        <v>0</v>
      </c>
      <c r="D1312" s="87">
        <v>23197.46</v>
      </c>
      <c r="E1312" s="87">
        <v>23197.46</v>
      </c>
      <c r="F1312" s="87">
        <v>0</v>
      </c>
    </row>
    <row r="1313" spans="1:6" ht="15" hidden="1" customHeight="1" x14ac:dyDescent="0.3">
      <c r="A1313" s="202">
        <v>5105</v>
      </c>
      <c r="B1313" t="s">
        <v>209</v>
      </c>
      <c r="C1313" s="87">
        <v>0</v>
      </c>
      <c r="D1313" s="87">
        <v>750694.29</v>
      </c>
      <c r="E1313" s="87">
        <v>1725434.49</v>
      </c>
      <c r="F1313" s="87">
        <v>-974740.2</v>
      </c>
    </row>
    <row r="1314" spans="1:6" ht="15" hidden="1" customHeight="1" x14ac:dyDescent="0.3">
      <c r="A1314" s="202">
        <v>510501</v>
      </c>
      <c r="B1314" t="s">
        <v>192</v>
      </c>
      <c r="C1314" s="87">
        <v>0</v>
      </c>
      <c r="D1314" s="87">
        <v>750694.29</v>
      </c>
      <c r="E1314" s="87">
        <v>1725434.49</v>
      </c>
      <c r="F1314" s="87">
        <v>-974740.2</v>
      </c>
    </row>
    <row r="1315" spans="1:6" ht="15" hidden="1" customHeight="1" x14ac:dyDescent="0.3">
      <c r="A1315" s="202">
        <v>5105010</v>
      </c>
      <c r="B1315" t="s">
        <v>192</v>
      </c>
      <c r="C1315" s="87">
        <v>0</v>
      </c>
      <c r="D1315" s="87">
        <v>750694.29</v>
      </c>
      <c r="E1315" s="87">
        <v>1725434.49</v>
      </c>
      <c r="F1315" s="87">
        <v>-974740.2</v>
      </c>
    </row>
    <row r="1316" spans="1:6" ht="15" hidden="1" customHeight="1" x14ac:dyDescent="0.3">
      <c r="A1316" s="202">
        <v>510501001</v>
      </c>
      <c r="B1316" t="s">
        <v>578</v>
      </c>
      <c r="C1316" s="87">
        <v>0</v>
      </c>
      <c r="D1316" s="87">
        <v>750694.29</v>
      </c>
      <c r="E1316" s="87">
        <v>1725434.49</v>
      </c>
      <c r="F1316" s="87">
        <v>-974740.2</v>
      </c>
    </row>
    <row r="1317" spans="1:6" ht="15" hidden="1" customHeight="1" x14ac:dyDescent="0.3">
      <c r="A1317" s="202">
        <v>51050100101</v>
      </c>
      <c r="B1317" t="s">
        <v>662</v>
      </c>
      <c r="C1317" s="87">
        <v>0</v>
      </c>
      <c r="D1317" s="87">
        <v>636082.56000000006</v>
      </c>
      <c r="E1317" s="87">
        <v>1356641.6</v>
      </c>
      <c r="F1317" s="87">
        <v>-720559.04</v>
      </c>
    </row>
    <row r="1318" spans="1:6" ht="15" hidden="1" customHeight="1" x14ac:dyDescent="0.3">
      <c r="A1318" s="202">
        <v>5105010010101</v>
      </c>
      <c r="B1318" t="s">
        <v>898</v>
      </c>
      <c r="C1318" s="87">
        <v>0</v>
      </c>
      <c r="D1318" s="87">
        <v>54381.01</v>
      </c>
      <c r="E1318" s="87">
        <v>774940.05</v>
      </c>
      <c r="F1318" s="87">
        <v>-720559.04</v>
      </c>
    </row>
    <row r="1319" spans="1:6" ht="15" hidden="1" customHeight="1" x14ac:dyDescent="0.3">
      <c r="A1319" s="202">
        <v>51050100102</v>
      </c>
      <c r="B1319" t="s">
        <v>663</v>
      </c>
      <c r="C1319" s="87">
        <v>0</v>
      </c>
      <c r="D1319" s="87">
        <v>114611.73</v>
      </c>
      <c r="E1319" s="87">
        <v>368792.89</v>
      </c>
      <c r="F1319" s="87">
        <v>-254181.16</v>
      </c>
    </row>
    <row r="1320" spans="1:6" ht="15" hidden="1" customHeight="1" x14ac:dyDescent="0.3">
      <c r="A1320" s="202">
        <v>5105010010201</v>
      </c>
      <c r="B1320" t="s">
        <v>899</v>
      </c>
      <c r="C1320" s="87">
        <v>0</v>
      </c>
      <c r="D1320" s="87">
        <v>19302.71</v>
      </c>
      <c r="E1320" s="87">
        <v>273483.87</v>
      </c>
      <c r="F1320" s="87">
        <v>-254181.16</v>
      </c>
    </row>
    <row r="1321" spans="1:6" ht="15" hidden="1" customHeight="1" x14ac:dyDescent="0.3">
      <c r="A1321" s="202">
        <v>5106</v>
      </c>
      <c r="B1321" t="s">
        <v>210</v>
      </c>
      <c r="C1321" s="87">
        <v>0</v>
      </c>
      <c r="D1321" s="87">
        <v>1888794.82</v>
      </c>
      <c r="E1321" s="87">
        <v>8324021.5800000001</v>
      </c>
      <c r="F1321" s="87">
        <v>-6435226.7599999998</v>
      </c>
    </row>
    <row r="1322" spans="1:6" ht="15" hidden="1" customHeight="1" x14ac:dyDescent="0.3">
      <c r="A1322" s="202">
        <v>510602</v>
      </c>
      <c r="B1322" t="s">
        <v>445</v>
      </c>
      <c r="C1322" s="87">
        <v>0</v>
      </c>
      <c r="D1322" s="87">
        <v>4791.3100000000004</v>
      </c>
      <c r="E1322" s="87">
        <v>14223.81</v>
      </c>
      <c r="F1322" s="87">
        <v>-9432.5</v>
      </c>
    </row>
    <row r="1323" spans="1:6" ht="15" hidden="1" customHeight="1" x14ac:dyDescent="0.3">
      <c r="A1323" s="202">
        <v>5106020</v>
      </c>
      <c r="B1323" t="s">
        <v>445</v>
      </c>
      <c r="C1323" s="87">
        <v>0</v>
      </c>
      <c r="D1323" s="87">
        <v>4791.3100000000004</v>
      </c>
      <c r="E1323" s="87">
        <v>14223.81</v>
      </c>
      <c r="F1323" s="87">
        <v>-9432.5</v>
      </c>
    </row>
    <row r="1324" spans="1:6" ht="15" hidden="1" customHeight="1" x14ac:dyDescent="0.3">
      <c r="A1324" s="202">
        <v>510602001</v>
      </c>
      <c r="B1324" t="s">
        <v>578</v>
      </c>
      <c r="C1324" s="87">
        <v>0</v>
      </c>
      <c r="D1324" s="87">
        <v>3263.29</v>
      </c>
      <c r="E1324" s="87">
        <v>11167.77</v>
      </c>
      <c r="F1324" s="87">
        <v>-7904.48</v>
      </c>
    </row>
    <row r="1325" spans="1:6" ht="15" hidden="1" customHeight="1" x14ac:dyDescent="0.3">
      <c r="A1325" s="202">
        <v>51060200101</v>
      </c>
      <c r="B1325" t="s">
        <v>662</v>
      </c>
      <c r="C1325" s="87">
        <v>0</v>
      </c>
      <c r="D1325" s="87">
        <v>3263.29</v>
      </c>
      <c r="E1325" s="87">
        <v>11167.77</v>
      </c>
      <c r="F1325" s="87">
        <v>-7904.48</v>
      </c>
    </row>
    <row r="1326" spans="1:6" ht="15" hidden="1" customHeight="1" x14ac:dyDescent="0.3">
      <c r="A1326" s="202">
        <v>5106020010101</v>
      </c>
      <c r="B1326" t="s">
        <v>851</v>
      </c>
      <c r="C1326" s="87">
        <v>0</v>
      </c>
      <c r="D1326" s="87">
        <v>831.18</v>
      </c>
      <c r="E1326" s="87">
        <v>8735.66</v>
      </c>
      <c r="F1326" s="87">
        <v>-7904.48</v>
      </c>
    </row>
    <row r="1327" spans="1:6" ht="15" hidden="1" customHeight="1" x14ac:dyDescent="0.3">
      <c r="A1327" s="202">
        <v>510602002</v>
      </c>
      <c r="B1327" t="s">
        <v>659</v>
      </c>
      <c r="C1327" s="87">
        <v>0</v>
      </c>
      <c r="D1327" s="87">
        <v>1528.02</v>
      </c>
      <c r="E1327" s="87">
        <v>3056.04</v>
      </c>
      <c r="F1327" s="87">
        <v>-1528.02</v>
      </c>
    </row>
    <row r="1328" spans="1:6" ht="15" hidden="1" customHeight="1" x14ac:dyDescent="0.3">
      <c r="A1328" s="202">
        <v>51060200201</v>
      </c>
      <c r="B1328" t="s">
        <v>900</v>
      </c>
      <c r="C1328" s="87">
        <v>0</v>
      </c>
      <c r="D1328" s="87">
        <v>0</v>
      </c>
      <c r="E1328" s="87">
        <v>1528.02</v>
      </c>
      <c r="F1328" s="87">
        <v>-1528.02</v>
      </c>
    </row>
    <row r="1329" spans="1:6" ht="15" hidden="1" customHeight="1" x14ac:dyDescent="0.3">
      <c r="A1329" s="202">
        <v>510603</v>
      </c>
      <c r="B1329" t="s">
        <v>343</v>
      </c>
      <c r="C1329" s="87">
        <v>0</v>
      </c>
      <c r="D1329" s="87">
        <v>6.83</v>
      </c>
      <c r="E1329" s="87">
        <v>143.51</v>
      </c>
      <c r="F1329" s="87">
        <v>-136.68</v>
      </c>
    </row>
    <row r="1330" spans="1:6" ht="15" hidden="1" customHeight="1" x14ac:dyDescent="0.3">
      <c r="A1330" s="202">
        <v>5106030</v>
      </c>
      <c r="B1330" t="s">
        <v>343</v>
      </c>
      <c r="C1330" s="87">
        <v>0</v>
      </c>
      <c r="D1330" s="87">
        <v>6.83</v>
      </c>
      <c r="E1330" s="87">
        <v>143.51</v>
      </c>
      <c r="F1330" s="87">
        <v>-136.68</v>
      </c>
    </row>
    <row r="1331" spans="1:6" ht="15" hidden="1" customHeight="1" x14ac:dyDescent="0.3">
      <c r="A1331" s="202">
        <v>510603001</v>
      </c>
      <c r="B1331" t="s">
        <v>578</v>
      </c>
      <c r="C1331" s="87">
        <v>0</v>
      </c>
      <c r="D1331" s="87">
        <v>6.83</v>
      </c>
      <c r="E1331" s="87">
        <v>143.51</v>
      </c>
      <c r="F1331" s="87">
        <v>-136.68</v>
      </c>
    </row>
    <row r="1332" spans="1:6" ht="15" hidden="1" customHeight="1" x14ac:dyDescent="0.3">
      <c r="A1332" s="202">
        <v>51060300101</v>
      </c>
      <c r="B1332" t="s">
        <v>662</v>
      </c>
      <c r="C1332" s="87">
        <v>0</v>
      </c>
      <c r="D1332" s="87">
        <v>6.83</v>
      </c>
      <c r="E1332" s="87">
        <v>143.51</v>
      </c>
      <c r="F1332" s="87">
        <v>-136.68</v>
      </c>
    </row>
    <row r="1333" spans="1:6" ht="15" hidden="1" customHeight="1" x14ac:dyDescent="0.3">
      <c r="A1333" s="202">
        <v>5106030010101</v>
      </c>
      <c r="B1333" t="s">
        <v>853</v>
      </c>
      <c r="C1333" s="87">
        <v>0</v>
      </c>
      <c r="D1333" s="87">
        <v>6.83</v>
      </c>
      <c r="E1333" s="87">
        <v>143.51</v>
      </c>
      <c r="F1333" s="87">
        <v>-136.68</v>
      </c>
    </row>
    <row r="1334" spans="1:6" ht="15" hidden="1" customHeight="1" x14ac:dyDescent="0.3">
      <c r="A1334" s="202">
        <v>510604</v>
      </c>
      <c r="B1334" t="s">
        <v>450</v>
      </c>
      <c r="C1334" s="87">
        <v>0</v>
      </c>
      <c r="D1334" s="87">
        <v>4996.99</v>
      </c>
      <c r="E1334" s="87">
        <v>13146.68</v>
      </c>
      <c r="F1334" s="87">
        <v>-8149.69</v>
      </c>
    </row>
    <row r="1335" spans="1:6" ht="15" hidden="1" customHeight="1" x14ac:dyDescent="0.3">
      <c r="A1335" s="202">
        <v>5106040</v>
      </c>
      <c r="B1335" t="s">
        <v>450</v>
      </c>
      <c r="C1335" s="87">
        <v>0</v>
      </c>
      <c r="D1335" s="87">
        <v>4996.99</v>
      </c>
      <c r="E1335" s="87">
        <v>13146.68</v>
      </c>
      <c r="F1335" s="87">
        <v>-8149.69</v>
      </c>
    </row>
    <row r="1336" spans="1:6" ht="15" hidden="1" customHeight="1" x14ac:dyDescent="0.3">
      <c r="A1336" s="202">
        <v>510604001</v>
      </c>
      <c r="B1336" t="s">
        <v>578</v>
      </c>
      <c r="C1336" s="87">
        <v>0</v>
      </c>
      <c r="D1336" s="87">
        <v>4996.99</v>
      </c>
      <c r="E1336" s="87">
        <v>13146.68</v>
      </c>
      <c r="F1336" s="87">
        <v>-8149.69</v>
      </c>
    </row>
    <row r="1337" spans="1:6" ht="15" hidden="1" customHeight="1" x14ac:dyDescent="0.3">
      <c r="A1337" s="202">
        <v>51060400101</v>
      </c>
      <c r="B1337" t="s">
        <v>662</v>
      </c>
      <c r="C1337" s="87">
        <v>0</v>
      </c>
      <c r="D1337" s="87">
        <v>2906.36</v>
      </c>
      <c r="E1337" s="87">
        <v>7718.55</v>
      </c>
      <c r="F1337" s="87">
        <v>-4812.1899999999996</v>
      </c>
    </row>
    <row r="1338" spans="1:6" ht="15" hidden="1" customHeight="1" x14ac:dyDescent="0.3">
      <c r="A1338" s="202">
        <v>5106040010101</v>
      </c>
      <c r="B1338" t="s">
        <v>855</v>
      </c>
      <c r="C1338" s="87">
        <v>0</v>
      </c>
      <c r="D1338" s="87">
        <v>531.25</v>
      </c>
      <c r="E1338" s="87">
        <v>5343.44</v>
      </c>
      <c r="F1338" s="87">
        <v>-4812.1899999999996</v>
      </c>
    </row>
    <row r="1339" spans="1:6" ht="15" hidden="1" customHeight="1" x14ac:dyDescent="0.3">
      <c r="A1339" s="202">
        <v>51060400102</v>
      </c>
      <c r="B1339" t="s">
        <v>663</v>
      </c>
      <c r="C1339" s="87">
        <v>0</v>
      </c>
      <c r="D1339" s="87">
        <v>2090.63</v>
      </c>
      <c r="E1339" s="87">
        <v>5428.13</v>
      </c>
      <c r="F1339" s="87">
        <v>-3337.5</v>
      </c>
    </row>
    <row r="1340" spans="1:6" ht="15" hidden="1" customHeight="1" x14ac:dyDescent="0.3">
      <c r="A1340" s="202">
        <v>5106040010201</v>
      </c>
      <c r="B1340" t="s">
        <v>856</v>
      </c>
      <c r="C1340" s="87">
        <v>0</v>
      </c>
      <c r="D1340" s="87">
        <v>166.88</v>
      </c>
      <c r="E1340" s="87">
        <v>3504.38</v>
      </c>
      <c r="F1340" s="87">
        <v>-3337.5</v>
      </c>
    </row>
    <row r="1341" spans="1:6" ht="15" hidden="1" customHeight="1" x14ac:dyDescent="0.3">
      <c r="A1341" s="202">
        <v>510605</v>
      </c>
      <c r="B1341" t="s">
        <v>453</v>
      </c>
      <c r="C1341" s="87">
        <v>0</v>
      </c>
      <c r="D1341" s="87">
        <v>894.93</v>
      </c>
      <c r="E1341" s="87">
        <v>8797.91</v>
      </c>
      <c r="F1341" s="87">
        <v>-7902.98</v>
      </c>
    </row>
    <row r="1342" spans="1:6" ht="15" hidden="1" customHeight="1" x14ac:dyDescent="0.3">
      <c r="A1342" s="202">
        <v>5106050</v>
      </c>
      <c r="B1342" t="s">
        <v>453</v>
      </c>
      <c r="C1342" s="87">
        <v>0</v>
      </c>
      <c r="D1342" s="87">
        <v>894.93</v>
      </c>
      <c r="E1342" s="87">
        <v>8797.91</v>
      </c>
      <c r="F1342" s="87">
        <v>-7902.98</v>
      </c>
    </row>
    <row r="1343" spans="1:6" ht="15" hidden="1" customHeight="1" x14ac:dyDescent="0.3">
      <c r="A1343" s="202">
        <v>510605001</v>
      </c>
      <c r="B1343" t="s">
        <v>578</v>
      </c>
      <c r="C1343" s="87">
        <v>0</v>
      </c>
      <c r="D1343" s="87">
        <v>894.93</v>
      </c>
      <c r="E1343" s="87">
        <v>8797.91</v>
      </c>
      <c r="F1343" s="87">
        <v>-7902.98</v>
      </c>
    </row>
    <row r="1344" spans="1:6" ht="15" hidden="1" customHeight="1" x14ac:dyDescent="0.3">
      <c r="A1344" s="202">
        <v>51060500101</v>
      </c>
      <c r="B1344" t="s">
        <v>662</v>
      </c>
      <c r="C1344" s="87">
        <v>0</v>
      </c>
      <c r="D1344" s="87">
        <v>523.58000000000004</v>
      </c>
      <c r="E1344" s="87">
        <v>999.56</v>
      </c>
      <c r="F1344" s="87">
        <v>-475.98</v>
      </c>
    </row>
    <row r="1345" spans="1:6" ht="15" hidden="1" customHeight="1" x14ac:dyDescent="0.3">
      <c r="A1345" s="202">
        <v>5106050010101</v>
      </c>
      <c r="B1345" t="s">
        <v>901</v>
      </c>
      <c r="C1345" s="87">
        <v>0</v>
      </c>
      <c r="D1345" s="87">
        <v>47.6</v>
      </c>
      <c r="E1345" s="87">
        <v>523.58000000000004</v>
      </c>
      <c r="F1345" s="87">
        <v>-475.98</v>
      </c>
    </row>
    <row r="1346" spans="1:6" ht="15" hidden="1" customHeight="1" x14ac:dyDescent="0.3">
      <c r="A1346" s="202">
        <v>51060500102</v>
      </c>
      <c r="B1346" t="s">
        <v>663</v>
      </c>
      <c r="C1346" s="87">
        <v>0</v>
      </c>
      <c r="D1346" s="87">
        <v>371.35</v>
      </c>
      <c r="E1346" s="87">
        <v>7798.35</v>
      </c>
      <c r="F1346" s="87">
        <v>-7427</v>
      </c>
    </row>
    <row r="1347" spans="1:6" ht="15" hidden="1" customHeight="1" x14ac:dyDescent="0.3">
      <c r="A1347" s="202">
        <v>5106050010201</v>
      </c>
      <c r="B1347" t="s">
        <v>857</v>
      </c>
      <c r="C1347" s="87">
        <v>0</v>
      </c>
      <c r="D1347" s="87">
        <v>371.35</v>
      </c>
      <c r="E1347" s="87">
        <v>7798.35</v>
      </c>
      <c r="F1347" s="87">
        <v>-7427</v>
      </c>
    </row>
    <row r="1348" spans="1:6" ht="15" hidden="1" customHeight="1" x14ac:dyDescent="0.3">
      <c r="A1348" s="202">
        <v>510606</v>
      </c>
      <c r="B1348" t="s">
        <v>456</v>
      </c>
      <c r="C1348" s="87">
        <v>0</v>
      </c>
      <c r="D1348" s="87">
        <v>311.86</v>
      </c>
      <c r="E1348" s="87">
        <v>2899</v>
      </c>
      <c r="F1348" s="87">
        <v>-2587.14</v>
      </c>
    </row>
    <row r="1349" spans="1:6" ht="15" hidden="1" customHeight="1" x14ac:dyDescent="0.3">
      <c r="A1349" s="202">
        <v>5106060</v>
      </c>
      <c r="B1349" t="s">
        <v>456</v>
      </c>
      <c r="C1349" s="87">
        <v>0</v>
      </c>
      <c r="D1349" s="87">
        <v>311.86</v>
      </c>
      <c r="E1349" s="87">
        <v>2899</v>
      </c>
      <c r="F1349" s="87">
        <v>-2587.14</v>
      </c>
    </row>
    <row r="1350" spans="1:6" ht="15" hidden="1" customHeight="1" x14ac:dyDescent="0.3">
      <c r="A1350" s="202">
        <v>510606001</v>
      </c>
      <c r="B1350" t="s">
        <v>578</v>
      </c>
      <c r="C1350" s="87">
        <v>0</v>
      </c>
      <c r="D1350" s="87">
        <v>311.86</v>
      </c>
      <c r="E1350" s="87">
        <v>1149</v>
      </c>
      <c r="F1350" s="87">
        <v>-837.14</v>
      </c>
    </row>
    <row r="1351" spans="1:6" ht="15" hidden="1" customHeight="1" x14ac:dyDescent="0.3">
      <c r="A1351" s="202">
        <v>51060600101</v>
      </c>
      <c r="B1351" t="s">
        <v>662</v>
      </c>
      <c r="C1351" s="87">
        <v>0</v>
      </c>
      <c r="D1351" s="87">
        <v>282.86</v>
      </c>
      <c r="E1351" s="87">
        <v>540</v>
      </c>
      <c r="F1351" s="87">
        <v>-257.14</v>
      </c>
    </row>
    <row r="1352" spans="1:6" ht="15" hidden="1" customHeight="1" x14ac:dyDescent="0.3">
      <c r="A1352" s="202">
        <v>5106060010101</v>
      </c>
      <c r="B1352" t="s">
        <v>902</v>
      </c>
      <c r="C1352" s="87">
        <v>0</v>
      </c>
      <c r="D1352" s="87">
        <v>25.72</v>
      </c>
      <c r="E1352" s="87">
        <v>282.86</v>
      </c>
      <c r="F1352" s="87">
        <v>-257.14</v>
      </c>
    </row>
    <row r="1353" spans="1:6" ht="15" hidden="1" customHeight="1" x14ac:dyDescent="0.3">
      <c r="A1353" s="202">
        <v>51060600102</v>
      </c>
      <c r="B1353" t="s">
        <v>663</v>
      </c>
      <c r="C1353" s="87">
        <v>0</v>
      </c>
      <c r="D1353" s="87">
        <v>29</v>
      </c>
      <c r="E1353" s="87">
        <v>609</v>
      </c>
      <c r="F1353" s="87">
        <v>-580</v>
      </c>
    </row>
    <row r="1354" spans="1:6" ht="15" hidden="1" customHeight="1" x14ac:dyDescent="0.3">
      <c r="A1354" s="202">
        <v>5106060010201</v>
      </c>
      <c r="B1354" t="s">
        <v>945</v>
      </c>
      <c r="C1354" s="87">
        <v>0</v>
      </c>
      <c r="D1354" s="87">
        <v>29</v>
      </c>
      <c r="E1354" s="87">
        <v>609</v>
      </c>
      <c r="F1354" s="87">
        <v>-580</v>
      </c>
    </row>
    <row r="1355" spans="1:6" ht="15" hidden="1" customHeight="1" x14ac:dyDescent="0.3">
      <c r="A1355" s="202">
        <v>510606002</v>
      </c>
      <c r="B1355" t="s">
        <v>659</v>
      </c>
      <c r="C1355" s="87">
        <v>0</v>
      </c>
      <c r="D1355" s="87">
        <v>0</v>
      </c>
      <c r="E1355" s="87">
        <v>1750</v>
      </c>
      <c r="F1355" s="87">
        <v>-1750</v>
      </c>
    </row>
    <row r="1356" spans="1:6" ht="15" hidden="1" customHeight="1" x14ac:dyDescent="0.3">
      <c r="A1356" s="202">
        <v>51060600201</v>
      </c>
      <c r="B1356" t="s">
        <v>946</v>
      </c>
      <c r="C1356" s="87">
        <v>0</v>
      </c>
      <c r="D1356" s="87">
        <v>0</v>
      </c>
      <c r="E1356" s="87">
        <v>1750</v>
      </c>
      <c r="F1356" s="87">
        <v>-1750</v>
      </c>
    </row>
    <row r="1357" spans="1:6" ht="15" hidden="1" customHeight="1" x14ac:dyDescent="0.3">
      <c r="A1357" s="202">
        <v>510607</v>
      </c>
      <c r="B1357" t="s">
        <v>459</v>
      </c>
      <c r="C1357" s="87">
        <v>0</v>
      </c>
      <c r="D1357" s="87">
        <v>18000.259999999998</v>
      </c>
      <c r="E1357" s="87">
        <v>25866.26</v>
      </c>
      <c r="F1357" s="87">
        <v>-7866</v>
      </c>
    </row>
    <row r="1358" spans="1:6" ht="15" hidden="1" customHeight="1" x14ac:dyDescent="0.3">
      <c r="A1358" s="202">
        <v>5106070</v>
      </c>
      <c r="B1358" t="s">
        <v>459</v>
      </c>
      <c r="C1358" s="87">
        <v>0</v>
      </c>
      <c r="D1358" s="87">
        <v>18000.259999999998</v>
      </c>
      <c r="E1358" s="87">
        <v>25866.26</v>
      </c>
      <c r="F1358" s="87">
        <v>-7866</v>
      </c>
    </row>
    <row r="1359" spans="1:6" ht="15" hidden="1" customHeight="1" x14ac:dyDescent="0.3">
      <c r="A1359" s="202">
        <v>510607001</v>
      </c>
      <c r="B1359" t="s">
        <v>578</v>
      </c>
      <c r="C1359" s="87">
        <v>0</v>
      </c>
      <c r="D1359" s="87">
        <v>18000.259999999998</v>
      </c>
      <c r="E1359" s="87">
        <v>25866.26</v>
      </c>
      <c r="F1359" s="87">
        <v>-7866</v>
      </c>
    </row>
    <row r="1360" spans="1:6" ht="15" hidden="1" customHeight="1" x14ac:dyDescent="0.3">
      <c r="A1360" s="202">
        <v>51060700101</v>
      </c>
      <c r="B1360" t="s">
        <v>662</v>
      </c>
      <c r="C1360" s="87">
        <v>0</v>
      </c>
      <c r="D1360" s="87">
        <v>10658.75</v>
      </c>
      <c r="E1360" s="87">
        <v>18163.75</v>
      </c>
      <c r="F1360" s="87">
        <v>-7505</v>
      </c>
    </row>
    <row r="1361" spans="1:6" ht="15" hidden="1" customHeight="1" x14ac:dyDescent="0.3">
      <c r="A1361" s="202">
        <v>5106070010101</v>
      </c>
      <c r="B1361" t="s">
        <v>858</v>
      </c>
      <c r="C1361" s="87">
        <v>0</v>
      </c>
      <c r="D1361" s="87">
        <v>790</v>
      </c>
      <c r="E1361" s="87">
        <v>8295</v>
      </c>
      <c r="F1361" s="87">
        <v>-7505</v>
      </c>
    </row>
    <row r="1362" spans="1:6" ht="15" hidden="1" customHeight="1" x14ac:dyDescent="0.3">
      <c r="A1362" s="202">
        <v>51060700102</v>
      </c>
      <c r="B1362" t="s">
        <v>663</v>
      </c>
      <c r="C1362" s="87">
        <v>0</v>
      </c>
      <c r="D1362" s="87">
        <v>7341.51</v>
      </c>
      <c r="E1362" s="87">
        <v>7702.51</v>
      </c>
      <c r="F1362" s="87">
        <v>-361</v>
      </c>
    </row>
    <row r="1363" spans="1:6" ht="15" hidden="1" customHeight="1" x14ac:dyDescent="0.3">
      <c r="A1363" s="202">
        <v>5106070010201</v>
      </c>
      <c r="B1363" t="s">
        <v>859</v>
      </c>
      <c r="C1363" s="87">
        <v>0</v>
      </c>
      <c r="D1363" s="87">
        <v>1998.26</v>
      </c>
      <c r="E1363" s="87">
        <v>2359.2600000000002</v>
      </c>
      <c r="F1363" s="87">
        <v>-361</v>
      </c>
    </row>
    <row r="1364" spans="1:6" ht="15" hidden="1" customHeight="1" x14ac:dyDescent="0.3">
      <c r="A1364" s="202">
        <v>510608</v>
      </c>
      <c r="B1364" t="s">
        <v>194</v>
      </c>
      <c r="C1364" s="87">
        <v>0</v>
      </c>
      <c r="D1364" s="87">
        <v>11100.73</v>
      </c>
      <c r="E1364" s="87">
        <v>28920.400000000001</v>
      </c>
      <c r="F1364" s="87">
        <v>-17819.669999999998</v>
      </c>
    </row>
    <row r="1365" spans="1:6" ht="15" hidden="1" customHeight="1" x14ac:dyDescent="0.3">
      <c r="A1365" s="202">
        <v>5106080</v>
      </c>
      <c r="B1365" t="s">
        <v>194</v>
      </c>
      <c r="C1365" s="87">
        <v>0</v>
      </c>
      <c r="D1365" s="87">
        <v>11100.73</v>
      </c>
      <c r="E1365" s="87">
        <v>28920.400000000001</v>
      </c>
      <c r="F1365" s="87">
        <v>-17819.669999999998</v>
      </c>
    </row>
    <row r="1366" spans="1:6" ht="15" hidden="1" customHeight="1" x14ac:dyDescent="0.3">
      <c r="A1366" s="202">
        <v>510608001</v>
      </c>
      <c r="B1366" t="s">
        <v>578</v>
      </c>
      <c r="C1366" s="87">
        <v>0</v>
      </c>
      <c r="D1366" s="87">
        <v>11100.73</v>
      </c>
      <c r="E1366" s="87">
        <v>28920.400000000001</v>
      </c>
      <c r="F1366" s="87">
        <v>-17819.669999999998</v>
      </c>
    </row>
    <row r="1367" spans="1:6" ht="15" hidden="1" customHeight="1" x14ac:dyDescent="0.3">
      <c r="A1367" s="202">
        <v>51060800101</v>
      </c>
      <c r="B1367" t="s">
        <v>662</v>
      </c>
      <c r="C1367" s="87">
        <v>0</v>
      </c>
      <c r="D1367" s="87">
        <v>8060.23</v>
      </c>
      <c r="E1367" s="87">
        <v>22069.9</v>
      </c>
      <c r="F1367" s="87">
        <v>-14009.67</v>
      </c>
    </row>
    <row r="1368" spans="1:6" ht="15" hidden="1" customHeight="1" x14ac:dyDescent="0.3">
      <c r="A1368" s="202">
        <v>5106080010101</v>
      </c>
      <c r="B1368" t="s">
        <v>903</v>
      </c>
      <c r="C1368" s="87">
        <v>0</v>
      </c>
      <c r="D1368" s="87">
        <v>700.48</v>
      </c>
      <c r="E1368" s="87">
        <v>14710.15</v>
      </c>
      <c r="F1368" s="87">
        <v>-14009.67</v>
      </c>
    </row>
    <row r="1369" spans="1:6" ht="15" hidden="1" customHeight="1" x14ac:dyDescent="0.3">
      <c r="A1369" s="202">
        <v>51060800102</v>
      </c>
      <c r="B1369" t="s">
        <v>663</v>
      </c>
      <c r="C1369" s="87">
        <v>0</v>
      </c>
      <c r="D1369" s="87">
        <v>3040.5</v>
      </c>
      <c r="E1369" s="87">
        <v>6850.5</v>
      </c>
      <c r="F1369" s="87">
        <v>-3810</v>
      </c>
    </row>
    <row r="1370" spans="1:6" ht="15" hidden="1" customHeight="1" x14ac:dyDescent="0.3">
      <c r="A1370" s="202">
        <v>5106080010201</v>
      </c>
      <c r="B1370" t="s">
        <v>860</v>
      </c>
      <c r="C1370" s="87">
        <v>0</v>
      </c>
      <c r="D1370" s="87">
        <v>190.5</v>
      </c>
      <c r="E1370" s="87">
        <v>4000.5</v>
      </c>
      <c r="F1370" s="87">
        <v>-3810</v>
      </c>
    </row>
    <row r="1371" spans="1:6" ht="15" hidden="1" customHeight="1" x14ac:dyDescent="0.3">
      <c r="A1371" s="202">
        <v>510610</v>
      </c>
      <c r="B1371" t="s">
        <v>573</v>
      </c>
      <c r="C1371" s="87">
        <v>0</v>
      </c>
      <c r="D1371" s="87">
        <v>92584.88</v>
      </c>
      <c r="E1371" s="87">
        <v>189071.2</v>
      </c>
      <c r="F1371" s="87">
        <v>-96486.32</v>
      </c>
    </row>
    <row r="1372" spans="1:6" ht="15" hidden="1" customHeight="1" x14ac:dyDescent="0.3">
      <c r="A1372" s="202">
        <v>5106100</v>
      </c>
      <c r="B1372" t="s">
        <v>573</v>
      </c>
      <c r="C1372" s="87">
        <v>0</v>
      </c>
      <c r="D1372" s="87">
        <v>92584.88</v>
      </c>
      <c r="E1372" s="87">
        <v>189071.2</v>
      </c>
      <c r="F1372" s="87">
        <v>-96486.32</v>
      </c>
    </row>
    <row r="1373" spans="1:6" ht="15" hidden="1" customHeight="1" x14ac:dyDescent="0.3">
      <c r="A1373" s="202">
        <v>510610001</v>
      </c>
      <c r="B1373" t="s">
        <v>578</v>
      </c>
      <c r="C1373" s="87">
        <v>0</v>
      </c>
      <c r="D1373" s="87">
        <v>92584.88</v>
      </c>
      <c r="E1373" s="87">
        <v>189071.2</v>
      </c>
      <c r="F1373" s="87">
        <v>-96486.32</v>
      </c>
    </row>
    <row r="1374" spans="1:6" ht="15" hidden="1" customHeight="1" x14ac:dyDescent="0.3">
      <c r="A1374" s="202">
        <v>51061000101</v>
      </c>
      <c r="B1374" t="s">
        <v>662</v>
      </c>
      <c r="C1374" s="87">
        <v>0</v>
      </c>
      <c r="D1374" s="87">
        <v>91342.16</v>
      </c>
      <c r="E1374" s="87">
        <v>186644.94</v>
      </c>
      <c r="F1374" s="87">
        <v>-95302.78</v>
      </c>
    </row>
    <row r="1375" spans="1:6" ht="15" hidden="1" customHeight="1" x14ac:dyDescent="0.3">
      <c r="A1375" s="202">
        <v>5106100010101</v>
      </c>
      <c r="B1375" t="s">
        <v>861</v>
      </c>
      <c r="C1375" s="87">
        <v>0</v>
      </c>
      <c r="D1375" s="87">
        <v>9792.61</v>
      </c>
      <c r="E1375" s="87">
        <v>105095.39</v>
      </c>
      <c r="F1375" s="87">
        <v>-95302.78</v>
      </c>
    </row>
    <row r="1376" spans="1:6" ht="15" hidden="1" customHeight="1" x14ac:dyDescent="0.3">
      <c r="A1376" s="202">
        <v>51061000102</v>
      </c>
      <c r="B1376" t="s">
        <v>904</v>
      </c>
      <c r="C1376" s="87">
        <v>0</v>
      </c>
      <c r="D1376" s="87">
        <v>1242.72</v>
      </c>
      <c r="E1376" s="87">
        <v>2426.2600000000002</v>
      </c>
      <c r="F1376" s="87">
        <v>-1183.54</v>
      </c>
    </row>
    <row r="1377" spans="1:6" ht="15" hidden="1" customHeight="1" x14ac:dyDescent="0.3">
      <c r="A1377" s="202">
        <v>5106100010201</v>
      </c>
      <c r="B1377" t="s">
        <v>905</v>
      </c>
      <c r="C1377" s="87">
        <v>0</v>
      </c>
      <c r="D1377" s="87">
        <v>118.36</v>
      </c>
      <c r="E1377" s="87">
        <v>1301.9000000000001</v>
      </c>
      <c r="F1377" s="87">
        <v>-1183.54</v>
      </c>
    </row>
    <row r="1378" spans="1:6" ht="15" hidden="1" customHeight="1" x14ac:dyDescent="0.3">
      <c r="A1378" s="202">
        <v>510611</v>
      </c>
      <c r="B1378" t="s">
        <v>466</v>
      </c>
      <c r="C1378" s="87">
        <v>0</v>
      </c>
      <c r="D1378" s="87">
        <v>27086.22</v>
      </c>
      <c r="E1378" s="87">
        <v>77753.56</v>
      </c>
      <c r="F1378" s="87">
        <v>-50667.34</v>
      </c>
    </row>
    <row r="1379" spans="1:6" ht="15" hidden="1" customHeight="1" x14ac:dyDescent="0.3">
      <c r="A1379" s="202">
        <v>5106110</v>
      </c>
      <c r="B1379" t="s">
        <v>466</v>
      </c>
      <c r="C1379" s="87">
        <v>0</v>
      </c>
      <c r="D1379" s="87">
        <v>27086.22</v>
      </c>
      <c r="E1379" s="87">
        <v>77753.56</v>
      </c>
      <c r="F1379" s="87">
        <v>-50667.34</v>
      </c>
    </row>
    <row r="1380" spans="1:6" ht="15" hidden="1" customHeight="1" x14ac:dyDescent="0.3">
      <c r="A1380" s="202">
        <v>510611001</v>
      </c>
      <c r="B1380" t="s">
        <v>578</v>
      </c>
      <c r="C1380" s="87">
        <v>0</v>
      </c>
      <c r="D1380" s="87">
        <v>27086.22</v>
      </c>
      <c r="E1380" s="87">
        <v>77753.56</v>
      </c>
      <c r="F1380" s="87">
        <v>-50667.34</v>
      </c>
    </row>
    <row r="1381" spans="1:6" ht="15" hidden="1" customHeight="1" x14ac:dyDescent="0.3">
      <c r="A1381" s="202">
        <v>51061100101</v>
      </c>
      <c r="B1381" t="s">
        <v>662</v>
      </c>
      <c r="C1381" s="87">
        <v>0</v>
      </c>
      <c r="D1381" s="87">
        <v>19508</v>
      </c>
      <c r="E1381" s="87">
        <v>49429.37</v>
      </c>
      <c r="F1381" s="87">
        <v>-29921.37</v>
      </c>
    </row>
    <row r="1382" spans="1:6" ht="15" hidden="1" customHeight="1" x14ac:dyDescent="0.3">
      <c r="A1382" s="202">
        <v>5106110010101</v>
      </c>
      <c r="B1382" t="s">
        <v>863</v>
      </c>
      <c r="C1382" s="87">
        <v>0</v>
      </c>
      <c r="D1382" s="87">
        <v>3241.26</v>
      </c>
      <c r="E1382" s="87">
        <v>33162.629999999997</v>
      </c>
      <c r="F1382" s="87">
        <v>-29921.37</v>
      </c>
    </row>
    <row r="1383" spans="1:6" ht="15" hidden="1" customHeight="1" x14ac:dyDescent="0.3">
      <c r="A1383" s="202">
        <v>51061100102</v>
      </c>
      <c r="B1383" t="s">
        <v>663</v>
      </c>
      <c r="C1383" s="87">
        <v>0</v>
      </c>
      <c r="D1383" s="87">
        <v>7578.22</v>
      </c>
      <c r="E1383" s="87">
        <v>28324.19</v>
      </c>
      <c r="F1383" s="87">
        <v>-20745.97</v>
      </c>
    </row>
    <row r="1384" spans="1:6" ht="15" hidden="1" customHeight="1" x14ac:dyDescent="0.3">
      <c r="A1384" s="202">
        <v>5106110010201</v>
      </c>
      <c r="B1384" t="s">
        <v>906</v>
      </c>
      <c r="C1384" s="87">
        <v>0</v>
      </c>
      <c r="D1384" s="87">
        <v>373.21</v>
      </c>
      <c r="E1384" s="87">
        <v>21119.18</v>
      </c>
      <c r="F1384" s="87">
        <v>-20745.97</v>
      </c>
    </row>
    <row r="1385" spans="1:6" ht="15" hidden="1" customHeight="1" x14ac:dyDescent="0.3">
      <c r="A1385" s="202">
        <v>510612</v>
      </c>
      <c r="B1385" t="s">
        <v>469</v>
      </c>
      <c r="C1385" s="87">
        <v>0</v>
      </c>
      <c r="D1385" s="87">
        <v>3802.11</v>
      </c>
      <c r="E1385" s="87">
        <v>4522.8900000000003</v>
      </c>
      <c r="F1385" s="87">
        <v>-720.78</v>
      </c>
    </row>
    <row r="1386" spans="1:6" ht="15" hidden="1" customHeight="1" x14ac:dyDescent="0.3">
      <c r="A1386" s="202">
        <v>5106120</v>
      </c>
      <c r="B1386" t="s">
        <v>469</v>
      </c>
      <c r="C1386" s="87">
        <v>0</v>
      </c>
      <c r="D1386" s="87">
        <v>3802.11</v>
      </c>
      <c r="E1386" s="87">
        <v>4522.8900000000003</v>
      </c>
      <c r="F1386" s="87">
        <v>-720.78</v>
      </c>
    </row>
    <row r="1387" spans="1:6" ht="15" hidden="1" customHeight="1" x14ac:dyDescent="0.3">
      <c r="A1387" s="202">
        <v>510612001</v>
      </c>
      <c r="B1387" t="s">
        <v>578</v>
      </c>
      <c r="C1387" s="87">
        <v>0</v>
      </c>
      <c r="D1387" s="87">
        <v>3802.11</v>
      </c>
      <c r="E1387" s="87">
        <v>4522.8900000000003</v>
      </c>
      <c r="F1387" s="87">
        <v>-720.78</v>
      </c>
    </row>
    <row r="1388" spans="1:6" ht="15" hidden="1" customHeight="1" x14ac:dyDescent="0.3">
      <c r="A1388" s="202">
        <v>51061200101</v>
      </c>
      <c r="B1388" t="s">
        <v>662</v>
      </c>
      <c r="C1388" s="87">
        <v>0</v>
      </c>
      <c r="D1388" s="87">
        <v>1947.87</v>
      </c>
      <c r="E1388" s="87">
        <v>2522.89</v>
      </c>
      <c r="F1388" s="87">
        <v>-575.02</v>
      </c>
    </row>
    <row r="1389" spans="1:6" ht="15" hidden="1" customHeight="1" x14ac:dyDescent="0.3">
      <c r="A1389" s="202">
        <v>5106120010101</v>
      </c>
      <c r="B1389" t="s">
        <v>865</v>
      </c>
      <c r="C1389" s="87">
        <v>0</v>
      </c>
      <c r="D1389" s="87">
        <v>818.72</v>
      </c>
      <c r="E1389" s="87">
        <v>1393.74</v>
      </c>
      <c r="F1389" s="87">
        <v>-575.02</v>
      </c>
    </row>
    <row r="1390" spans="1:6" ht="15" hidden="1" customHeight="1" x14ac:dyDescent="0.3">
      <c r="A1390" s="202">
        <v>51061200102</v>
      </c>
      <c r="B1390" t="s">
        <v>663</v>
      </c>
      <c r="C1390" s="87">
        <v>0</v>
      </c>
      <c r="D1390" s="87">
        <v>1854.24</v>
      </c>
      <c r="E1390" s="87">
        <v>2000</v>
      </c>
      <c r="F1390" s="87">
        <v>-145.76</v>
      </c>
    </row>
    <row r="1391" spans="1:6" ht="15" hidden="1" customHeight="1" x14ac:dyDescent="0.3">
      <c r="A1391" s="202">
        <v>5106120010201</v>
      </c>
      <c r="B1391" t="s">
        <v>866</v>
      </c>
      <c r="C1391" s="87">
        <v>0</v>
      </c>
      <c r="D1391" s="87">
        <v>904.24</v>
      </c>
      <c r="E1391" s="87">
        <v>1050</v>
      </c>
      <c r="F1391" s="87">
        <v>-145.76</v>
      </c>
    </row>
    <row r="1392" spans="1:6" ht="15" hidden="1" customHeight="1" x14ac:dyDescent="0.3">
      <c r="A1392" s="202">
        <v>510614</v>
      </c>
      <c r="B1392" t="s">
        <v>472</v>
      </c>
      <c r="C1392" s="87">
        <v>0</v>
      </c>
      <c r="D1392" s="87">
        <v>31704.17</v>
      </c>
      <c r="E1392" s="87">
        <v>64249.8</v>
      </c>
      <c r="F1392" s="87">
        <v>-32545.63</v>
      </c>
    </row>
    <row r="1393" spans="1:6" ht="15" hidden="1" customHeight="1" x14ac:dyDescent="0.3">
      <c r="A1393" s="202">
        <v>5106140</v>
      </c>
      <c r="B1393" t="s">
        <v>472</v>
      </c>
      <c r="C1393" s="87">
        <v>0</v>
      </c>
      <c r="D1393" s="87">
        <v>31704.17</v>
      </c>
      <c r="E1393" s="87">
        <v>64249.8</v>
      </c>
      <c r="F1393" s="87">
        <v>-32545.63</v>
      </c>
    </row>
    <row r="1394" spans="1:6" ht="15" hidden="1" customHeight="1" x14ac:dyDescent="0.3">
      <c r="A1394" s="202">
        <v>510614001</v>
      </c>
      <c r="B1394" t="s">
        <v>578</v>
      </c>
      <c r="C1394" s="87">
        <v>0</v>
      </c>
      <c r="D1394" s="87">
        <v>31704.17</v>
      </c>
      <c r="E1394" s="87">
        <v>64249.8</v>
      </c>
      <c r="F1394" s="87">
        <v>-32545.63</v>
      </c>
    </row>
    <row r="1395" spans="1:6" ht="15" hidden="1" customHeight="1" x14ac:dyDescent="0.3">
      <c r="A1395" s="202">
        <v>51061400101</v>
      </c>
      <c r="B1395" t="s">
        <v>662</v>
      </c>
      <c r="C1395" s="87">
        <v>0</v>
      </c>
      <c r="D1395" s="87">
        <v>29997.64</v>
      </c>
      <c r="E1395" s="87">
        <v>61662.66</v>
      </c>
      <c r="F1395" s="87">
        <v>-31665.02</v>
      </c>
    </row>
    <row r="1396" spans="1:6" ht="15" hidden="1" customHeight="1" x14ac:dyDescent="0.3">
      <c r="A1396" s="202">
        <v>5106140010101</v>
      </c>
      <c r="B1396" t="s">
        <v>867</v>
      </c>
      <c r="C1396" s="87">
        <v>0</v>
      </c>
      <c r="D1396" s="87">
        <v>3000.82</v>
      </c>
      <c r="E1396" s="87">
        <v>34665.839999999997</v>
      </c>
      <c r="F1396" s="87">
        <v>-31665.02</v>
      </c>
    </row>
    <row r="1397" spans="1:6" ht="15" hidden="1" customHeight="1" x14ac:dyDescent="0.3">
      <c r="A1397" s="202">
        <v>51061400102</v>
      </c>
      <c r="B1397" t="s">
        <v>663</v>
      </c>
      <c r="C1397" s="87">
        <v>0</v>
      </c>
      <c r="D1397" s="87">
        <v>1706.53</v>
      </c>
      <c r="E1397" s="87">
        <v>2587.14</v>
      </c>
      <c r="F1397" s="87">
        <v>-880.61</v>
      </c>
    </row>
    <row r="1398" spans="1:6" ht="15" hidden="1" customHeight="1" x14ac:dyDescent="0.3">
      <c r="A1398" s="202">
        <v>5106140010201</v>
      </c>
      <c r="B1398" t="s">
        <v>868</v>
      </c>
      <c r="C1398" s="87">
        <v>0</v>
      </c>
      <c r="D1398" s="87">
        <v>44.03</v>
      </c>
      <c r="E1398" s="87">
        <v>924.64</v>
      </c>
      <c r="F1398" s="87">
        <v>-880.61</v>
      </c>
    </row>
    <row r="1399" spans="1:6" ht="15" hidden="1" customHeight="1" x14ac:dyDescent="0.3">
      <c r="A1399" s="202">
        <v>510618</v>
      </c>
      <c r="B1399" t="s">
        <v>338</v>
      </c>
      <c r="C1399" s="87">
        <v>0</v>
      </c>
      <c r="D1399" s="87">
        <v>581507.81999999995</v>
      </c>
      <c r="E1399" s="87">
        <v>963695.35</v>
      </c>
      <c r="F1399" s="87">
        <v>-382187.53</v>
      </c>
    </row>
    <row r="1400" spans="1:6" ht="15" hidden="1" customHeight="1" x14ac:dyDescent="0.3">
      <c r="A1400" s="202">
        <v>5106180</v>
      </c>
      <c r="B1400" t="s">
        <v>338</v>
      </c>
      <c r="C1400" s="87">
        <v>0</v>
      </c>
      <c r="D1400" s="87">
        <v>581507.81999999995</v>
      </c>
      <c r="E1400" s="87">
        <v>963695.35</v>
      </c>
      <c r="F1400" s="87">
        <v>-382187.53</v>
      </c>
    </row>
    <row r="1401" spans="1:6" ht="15" hidden="1" customHeight="1" x14ac:dyDescent="0.3">
      <c r="A1401" s="202">
        <v>510618001</v>
      </c>
      <c r="B1401" t="s">
        <v>578</v>
      </c>
      <c r="C1401" s="87">
        <v>0</v>
      </c>
      <c r="D1401" s="87">
        <v>581507.81999999995</v>
      </c>
      <c r="E1401" s="87">
        <v>963695.35</v>
      </c>
      <c r="F1401" s="87">
        <v>-382187.53</v>
      </c>
    </row>
    <row r="1402" spans="1:6" ht="15" hidden="1" customHeight="1" x14ac:dyDescent="0.3">
      <c r="A1402" s="202">
        <v>51061800101</v>
      </c>
      <c r="B1402" t="s">
        <v>662</v>
      </c>
      <c r="C1402" s="87">
        <v>0</v>
      </c>
      <c r="D1402" s="87">
        <v>410558.14</v>
      </c>
      <c r="E1402" s="87">
        <v>559973.29</v>
      </c>
      <c r="F1402" s="87">
        <v>-149415.15</v>
      </c>
    </row>
    <row r="1403" spans="1:6" ht="15" hidden="1" customHeight="1" x14ac:dyDescent="0.3">
      <c r="A1403" s="202">
        <v>5106180010101</v>
      </c>
      <c r="B1403" t="s">
        <v>907</v>
      </c>
      <c r="C1403" s="87">
        <v>0</v>
      </c>
      <c r="D1403" s="87">
        <v>173537.68</v>
      </c>
      <c r="E1403" s="87">
        <v>322952.83</v>
      </c>
      <c r="F1403" s="87">
        <v>-149415.15</v>
      </c>
    </row>
    <row r="1404" spans="1:6" ht="15" hidden="1" customHeight="1" x14ac:dyDescent="0.3">
      <c r="A1404" s="202">
        <v>51061800102</v>
      </c>
      <c r="B1404" t="s">
        <v>663</v>
      </c>
      <c r="C1404" s="87">
        <v>0</v>
      </c>
      <c r="D1404" s="87">
        <v>170949.68</v>
      </c>
      <c r="E1404" s="87">
        <v>403722.06</v>
      </c>
      <c r="F1404" s="87">
        <v>-232772.38</v>
      </c>
    </row>
    <row r="1405" spans="1:6" ht="15" hidden="1" customHeight="1" x14ac:dyDescent="0.3">
      <c r="A1405" s="202">
        <v>5106180010201</v>
      </c>
      <c r="B1405" t="s">
        <v>908</v>
      </c>
      <c r="C1405" s="87">
        <v>0</v>
      </c>
      <c r="D1405" s="87">
        <v>95556.03</v>
      </c>
      <c r="E1405" s="87">
        <v>328328.40999999997</v>
      </c>
      <c r="F1405" s="87">
        <v>-232772.38</v>
      </c>
    </row>
    <row r="1406" spans="1:6" ht="15" hidden="1" customHeight="1" x14ac:dyDescent="0.3">
      <c r="A1406" s="202">
        <v>510622</v>
      </c>
      <c r="B1406" t="s">
        <v>480</v>
      </c>
      <c r="C1406" s="87">
        <v>0</v>
      </c>
      <c r="D1406" s="87">
        <v>5604.28</v>
      </c>
      <c r="E1406" s="87">
        <v>14697.02</v>
      </c>
      <c r="F1406" s="87">
        <v>-9092.74</v>
      </c>
    </row>
    <row r="1407" spans="1:6" ht="15" hidden="1" customHeight="1" x14ac:dyDescent="0.3">
      <c r="A1407" s="202">
        <v>5106220</v>
      </c>
      <c r="B1407" t="s">
        <v>480</v>
      </c>
      <c r="C1407" s="87">
        <v>0</v>
      </c>
      <c r="D1407" s="87">
        <v>5604.28</v>
      </c>
      <c r="E1407" s="87">
        <v>14697.02</v>
      </c>
      <c r="F1407" s="87">
        <v>-9092.74</v>
      </c>
    </row>
    <row r="1408" spans="1:6" ht="15" hidden="1" customHeight="1" x14ac:dyDescent="0.3">
      <c r="A1408" s="202">
        <v>510622001</v>
      </c>
      <c r="B1408" t="s">
        <v>578</v>
      </c>
      <c r="C1408" s="87">
        <v>0</v>
      </c>
      <c r="D1408" s="87">
        <v>5604.28</v>
      </c>
      <c r="E1408" s="87">
        <v>14697.02</v>
      </c>
      <c r="F1408" s="87">
        <v>-9092.74</v>
      </c>
    </row>
    <row r="1409" spans="1:6" ht="15" hidden="1" customHeight="1" x14ac:dyDescent="0.3">
      <c r="A1409" s="202">
        <v>51062200101</v>
      </c>
      <c r="B1409" t="s">
        <v>662</v>
      </c>
      <c r="C1409" s="87">
        <v>0</v>
      </c>
      <c r="D1409" s="87">
        <v>3432.69</v>
      </c>
      <c r="E1409" s="87">
        <v>8522.07</v>
      </c>
      <c r="F1409" s="87">
        <v>-5089.38</v>
      </c>
    </row>
    <row r="1410" spans="1:6" ht="15" hidden="1" customHeight="1" x14ac:dyDescent="0.3">
      <c r="A1410" s="202">
        <v>5106220010101</v>
      </c>
      <c r="B1410" t="s">
        <v>871</v>
      </c>
      <c r="C1410" s="87">
        <v>0</v>
      </c>
      <c r="D1410" s="87">
        <v>164.23</v>
      </c>
      <c r="E1410" s="87">
        <v>5253.61</v>
      </c>
      <c r="F1410" s="87">
        <v>-5089.38</v>
      </c>
    </row>
    <row r="1411" spans="1:6" ht="15" hidden="1" customHeight="1" x14ac:dyDescent="0.3">
      <c r="A1411" s="202">
        <v>51062200102</v>
      </c>
      <c r="B1411" t="s">
        <v>663</v>
      </c>
      <c r="C1411" s="87">
        <v>0</v>
      </c>
      <c r="D1411" s="87">
        <v>2171.59</v>
      </c>
      <c r="E1411" s="87">
        <v>6174.95</v>
      </c>
      <c r="F1411" s="87">
        <v>-4003.36</v>
      </c>
    </row>
    <row r="1412" spans="1:6" ht="15" hidden="1" customHeight="1" x14ac:dyDescent="0.3">
      <c r="A1412" s="202">
        <v>5106220010201</v>
      </c>
      <c r="B1412" t="s">
        <v>872</v>
      </c>
      <c r="C1412" s="87">
        <v>0</v>
      </c>
      <c r="D1412" s="87">
        <v>177.99</v>
      </c>
      <c r="E1412" s="87">
        <v>4181.3500000000004</v>
      </c>
      <c r="F1412" s="87">
        <v>-4003.36</v>
      </c>
    </row>
    <row r="1413" spans="1:6" ht="15" hidden="1" customHeight="1" x14ac:dyDescent="0.3">
      <c r="A1413" s="202">
        <v>510625</v>
      </c>
      <c r="B1413" t="s">
        <v>195</v>
      </c>
      <c r="C1413" s="87">
        <v>0</v>
      </c>
      <c r="D1413" s="87">
        <v>1106402.43</v>
      </c>
      <c r="E1413" s="87">
        <v>6916034.1900000004</v>
      </c>
      <c r="F1413" s="87">
        <v>-5809631.7599999998</v>
      </c>
    </row>
    <row r="1414" spans="1:6" ht="15" hidden="1" customHeight="1" x14ac:dyDescent="0.3">
      <c r="A1414" s="202">
        <v>5106250</v>
      </c>
      <c r="B1414" t="s">
        <v>195</v>
      </c>
      <c r="C1414" s="87">
        <v>0</v>
      </c>
      <c r="D1414" s="87">
        <v>1106402.43</v>
      </c>
      <c r="E1414" s="87">
        <v>6916034.1900000004</v>
      </c>
      <c r="F1414" s="87">
        <v>-5809631.7599999998</v>
      </c>
    </row>
    <row r="1415" spans="1:6" ht="15" hidden="1" customHeight="1" x14ac:dyDescent="0.3">
      <c r="A1415" s="202">
        <v>510625001</v>
      </c>
      <c r="B1415" t="s">
        <v>578</v>
      </c>
      <c r="C1415" s="87">
        <v>0</v>
      </c>
      <c r="D1415" s="87">
        <v>1106402.43</v>
      </c>
      <c r="E1415" s="87">
        <v>6916034.1900000004</v>
      </c>
      <c r="F1415" s="87">
        <v>-5809631.7599999998</v>
      </c>
    </row>
    <row r="1416" spans="1:6" ht="15" hidden="1" customHeight="1" x14ac:dyDescent="0.3">
      <c r="A1416" s="202">
        <v>51062500101</v>
      </c>
      <c r="B1416" t="s">
        <v>662</v>
      </c>
      <c r="C1416" s="87">
        <v>0</v>
      </c>
      <c r="D1416" s="87">
        <v>741047.01</v>
      </c>
      <c r="E1416" s="87">
        <v>1446065.97</v>
      </c>
      <c r="F1416" s="87">
        <v>-705018.96</v>
      </c>
    </row>
    <row r="1417" spans="1:6" ht="15" hidden="1" customHeight="1" x14ac:dyDescent="0.3">
      <c r="A1417" s="202">
        <v>5106250010101</v>
      </c>
      <c r="B1417" t="s">
        <v>909</v>
      </c>
      <c r="C1417" s="87">
        <v>0</v>
      </c>
      <c r="D1417" s="87">
        <v>70501.899999999994</v>
      </c>
      <c r="E1417" s="87">
        <v>775520.86</v>
      </c>
      <c r="F1417" s="87">
        <v>-705018.96</v>
      </c>
    </row>
    <row r="1418" spans="1:6" ht="15" hidden="1" customHeight="1" x14ac:dyDescent="0.3">
      <c r="A1418" s="202">
        <v>51062500102</v>
      </c>
      <c r="B1418" t="s">
        <v>663</v>
      </c>
      <c r="C1418" s="87">
        <v>0</v>
      </c>
      <c r="D1418" s="87">
        <v>365355.42</v>
      </c>
      <c r="E1418" s="87">
        <v>5469968.2199999997</v>
      </c>
      <c r="F1418" s="87">
        <v>-5104612.8</v>
      </c>
    </row>
    <row r="1419" spans="1:6" ht="15" hidden="1" customHeight="1" x14ac:dyDescent="0.3">
      <c r="A1419" s="202">
        <v>5106250010201</v>
      </c>
      <c r="B1419" t="s">
        <v>873</v>
      </c>
      <c r="C1419" s="87">
        <v>0</v>
      </c>
      <c r="D1419" s="87">
        <v>271520.98</v>
      </c>
      <c r="E1419" s="87">
        <v>5376133.7800000003</v>
      </c>
      <c r="F1419" s="87">
        <v>-5104612.8</v>
      </c>
    </row>
    <row r="1420" spans="1:6" ht="15" hidden="1" customHeight="1" x14ac:dyDescent="0.3">
      <c r="A1420" s="202">
        <v>5107</v>
      </c>
      <c r="B1420" t="s">
        <v>211</v>
      </c>
      <c r="C1420" s="87">
        <v>0</v>
      </c>
      <c r="D1420" s="87">
        <v>3710958.61</v>
      </c>
      <c r="E1420" s="87">
        <v>6940406.79</v>
      </c>
      <c r="F1420" s="87">
        <v>-3229448.18</v>
      </c>
    </row>
    <row r="1421" spans="1:6" ht="15" hidden="1" customHeight="1" x14ac:dyDescent="0.3">
      <c r="A1421" s="202">
        <v>510701</v>
      </c>
      <c r="B1421" t="s">
        <v>194</v>
      </c>
      <c r="C1421" s="87">
        <v>0</v>
      </c>
      <c r="D1421" s="87">
        <v>128288.88</v>
      </c>
      <c r="E1421" s="87">
        <v>160232.35</v>
      </c>
      <c r="F1421" s="87">
        <v>-31943.47</v>
      </c>
    </row>
    <row r="1422" spans="1:6" ht="15" hidden="1" customHeight="1" x14ac:dyDescent="0.3">
      <c r="A1422" s="202">
        <v>5107010</v>
      </c>
      <c r="B1422" t="s">
        <v>194</v>
      </c>
      <c r="C1422" s="87">
        <v>0</v>
      </c>
      <c r="D1422" s="87">
        <v>128288.88</v>
      </c>
      <c r="E1422" s="87">
        <v>160232.35</v>
      </c>
      <c r="F1422" s="87">
        <v>-31943.47</v>
      </c>
    </row>
    <row r="1423" spans="1:6" ht="15" hidden="1" customHeight="1" x14ac:dyDescent="0.3">
      <c r="A1423" s="202">
        <v>510701001</v>
      </c>
      <c r="B1423" t="s">
        <v>575</v>
      </c>
      <c r="C1423" s="87">
        <v>0</v>
      </c>
      <c r="D1423" s="87">
        <v>515</v>
      </c>
      <c r="E1423" s="87">
        <v>515</v>
      </c>
      <c r="F1423" s="87">
        <v>0</v>
      </c>
    </row>
    <row r="1424" spans="1:6" ht="15" hidden="1" customHeight="1" x14ac:dyDescent="0.3">
      <c r="A1424" s="202">
        <v>51070100101</v>
      </c>
      <c r="B1424" t="s">
        <v>662</v>
      </c>
      <c r="C1424" s="87">
        <v>0</v>
      </c>
      <c r="D1424" s="87">
        <v>365</v>
      </c>
      <c r="E1424" s="87">
        <v>365</v>
      </c>
      <c r="F1424" s="87">
        <v>0</v>
      </c>
    </row>
    <row r="1425" spans="1:6" ht="15" hidden="1" customHeight="1" x14ac:dyDescent="0.3">
      <c r="A1425" s="202">
        <v>5107010010101</v>
      </c>
      <c r="B1425" t="s">
        <v>910</v>
      </c>
      <c r="C1425" s="87">
        <v>0</v>
      </c>
      <c r="D1425" s="87">
        <v>365</v>
      </c>
      <c r="E1425" s="87">
        <v>365</v>
      </c>
      <c r="F1425" s="87">
        <v>0</v>
      </c>
    </row>
    <row r="1426" spans="1:6" ht="15" hidden="1" customHeight="1" x14ac:dyDescent="0.3">
      <c r="A1426" s="202">
        <v>51070100102</v>
      </c>
      <c r="B1426" t="s">
        <v>663</v>
      </c>
      <c r="C1426" s="87">
        <v>0</v>
      </c>
      <c r="D1426" s="87">
        <v>150</v>
      </c>
      <c r="E1426" s="87">
        <v>150</v>
      </c>
      <c r="F1426" s="87">
        <v>0</v>
      </c>
    </row>
    <row r="1427" spans="1:6" ht="15" hidden="1" customHeight="1" x14ac:dyDescent="0.3">
      <c r="A1427" s="202">
        <v>5107010010201</v>
      </c>
      <c r="B1427" t="s">
        <v>911</v>
      </c>
      <c r="C1427" s="87">
        <v>0</v>
      </c>
      <c r="D1427" s="87">
        <v>150</v>
      </c>
      <c r="E1427" s="87">
        <v>150</v>
      </c>
      <c r="F1427" s="87">
        <v>0</v>
      </c>
    </row>
    <row r="1428" spans="1:6" ht="15" hidden="1" customHeight="1" x14ac:dyDescent="0.3">
      <c r="A1428" s="202">
        <v>510701002</v>
      </c>
      <c r="B1428" t="s">
        <v>726</v>
      </c>
      <c r="C1428" s="87">
        <v>0</v>
      </c>
      <c r="D1428" s="87">
        <v>127773.88</v>
      </c>
      <c r="E1428" s="87">
        <v>159717.35</v>
      </c>
      <c r="F1428" s="87">
        <v>-31943.47</v>
      </c>
    </row>
    <row r="1429" spans="1:6" ht="15" hidden="1" customHeight="1" x14ac:dyDescent="0.3">
      <c r="A1429" s="202">
        <v>51070100201</v>
      </c>
      <c r="B1429" t="s">
        <v>912</v>
      </c>
      <c r="C1429" s="87">
        <v>0</v>
      </c>
      <c r="D1429" s="87">
        <v>31943.47</v>
      </c>
      <c r="E1429" s="87">
        <v>63886.94</v>
      </c>
      <c r="F1429" s="87">
        <v>-31943.47</v>
      </c>
    </row>
    <row r="1430" spans="1:6" ht="15" hidden="1" customHeight="1" x14ac:dyDescent="0.3">
      <c r="A1430" s="202">
        <v>510702</v>
      </c>
      <c r="B1430" t="s">
        <v>197</v>
      </c>
      <c r="C1430" s="87">
        <v>0</v>
      </c>
      <c r="D1430" s="87">
        <v>3582669.73</v>
      </c>
      <c r="E1430" s="87">
        <v>6780174.4400000004</v>
      </c>
      <c r="F1430" s="87">
        <v>-3197504.71</v>
      </c>
    </row>
    <row r="1431" spans="1:6" ht="15" hidden="1" customHeight="1" x14ac:dyDescent="0.3">
      <c r="A1431" s="202">
        <v>5107020</v>
      </c>
      <c r="B1431" t="s">
        <v>197</v>
      </c>
      <c r="C1431" s="87">
        <v>0</v>
      </c>
      <c r="D1431" s="87">
        <v>3582669.73</v>
      </c>
      <c r="E1431" s="87">
        <v>6780174.4400000004</v>
      </c>
      <c r="F1431" s="87">
        <v>-3197504.71</v>
      </c>
    </row>
    <row r="1432" spans="1:6" ht="15" hidden="1" customHeight="1" x14ac:dyDescent="0.3">
      <c r="A1432" s="202">
        <v>510702001</v>
      </c>
      <c r="B1432" t="s">
        <v>575</v>
      </c>
      <c r="C1432" s="87">
        <v>0</v>
      </c>
      <c r="D1432" s="87">
        <v>3582669.73</v>
      </c>
      <c r="E1432" s="87">
        <v>6780174.4400000004</v>
      </c>
      <c r="F1432" s="87">
        <v>-3197504.71</v>
      </c>
    </row>
    <row r="1433" spans="1:6" ht="15" hidden="1" customHeight="1" x14ac:dyDescent="0.3">
      <c r="A1433" s="202">
        <v>51070200101</v>
      </c>
      <c r="B1433" t="s">
        <v>662</v>
      </c>
      <c r="C1433" s="87">
        <v>0</v>
      </c>
      <c r="D1433" s="87">
        <v>3582669.73</v>
      </c>
      <c r="E1433" s="87">
        <v>6780174.4400000004</v>
      </c>
      <c r="F1433" s="87">
        <v>-3197504.71</v>
      </c>
    </row>
    <row r="1434" spans="1:6" ht="15" hidden="1" customHeight="1" x14ac:dyDescent="0.3">
      <c r="A1434" s="202">
        <v>5107020010101</v>
      </c>
      <c r="B1434" t="s">
        <v>874</v>
      </c>
      <c r="C1434" s="87">
        <v>0</v>
      </c>
      <c r="D1434" s="87">
        <v>608077.76</v>
      </c>
      <c r="E1434" s="87">
        <v>3805582.47</v>
      </c>
      <c r="F1434" s="87">
        <v>-3197504.71</v>
      </c>
    </row>
    <row r="1435" spans="1:6" ht="15" hidden="1" customHeight="1" x14ac:dyDescent="0.3">
      <c r="A1435" s="202">
        <v>5199</v>
      </c>
      <c r="B1435" t="s">
        <v>233</v>
      </c>
      <c r="C1435" s="87">
        <v>0</v>
      </c>
      <c r="D1435" s="87">
        <v>571596.73</v>
      </c>
      <c r="E1435" s="87">
        <v>998560.38</v>
      </c>
      <c r="F1435" s="87">
        <v>-426963.65</v>
      </c>
    </row>
    <row r="1436" spans="1:6" ht="15" hidden="1" customHeight="1" x14ac:dyDescent="0.3">
      <c r="A1436" s="202">
        <v>519901</v>
      </c>
      <c r="B1436" t="s">
        <v>233</v>
      </c>
      <c r="C1436" s="87">
        <v>0</v>
      </c>
      <c r="D1436" s="87">
        <v>571596.73</v>
      </c>
      <c r="E1436" s="87">
        <v>998560.38</v>
      </c>
      <c r="F1436" s="87">
        <v>-426963.65</v>
      </c>
    </row>
    <row r="1437" spans="1:6" ht="15" hidden="1" customHeight="1" x14ac:dyDescent="0.3">
      <c r="A1437" s="202">
        <v>5199010</v>
      </c>
      <c r="B1437" t="s">
        <v>233</v>
      </c>
      <c r="C1437" s="87">
        <v>0</v>
      </c>
      <c r="D1437" s="87">
        <v>571596.73</v>
      </c>
      <c r="E1437" s="87">
        <v>998560.38</v>
      </c>
      <c r="F1437" s="87">
        <v>-426963.65</v>
      </c>
    </row>
    <row r="1438" spans="1:6" ht="15" hidden="1" customHeight="1" x14ac:dyDescent="0.3">
      <c r="A1438" s="202">
        <v>519901004</v>
      </c>
      <c r="B1438" t="s">
        <v>208</v>
      </c>
      <c r="C1438" s="87">
        <v>0</v>
      </c>
      <c r="D1438" s="87">
        <v>95468.31</v>
      </c>
      <c r="E1438" s="87">
        <v>185349.55</v>
      </c>
      <c r="F1438" s="87">
        <v>-89881.24</v>
      </c>
    </row>
    <row r="1439" spans="1:6" ht="15" hidden="1" customHeight="1" x14ac:dyDescent="0.3">
      <c r="A1439" s="202">
        <v>51990100401</v>
      </c>
      <c r="B1439" t="s">
        <v>437</v>
      </c>
      <c r="C1439" s="87">
        <v>0</v>
      </c>
      <c r="D1439" s="87">
        <v>67415.960000000006</v>
      </c>
      <c r="E1439" s="87">
        <v>157297.20000000001</v>
      </c>
      <c r="F1439" s="87">
        <v>-89881.24</v>
      </c>
    </row>
    <row r="1440" spans="1:6" ht="15" hidden="1" customHeight="1" x14ac:dyDescent="0.3">
      <c r="A1440" s="202">
        <v>5199010040101</v>
      </c>
      <c r="B1440" t="s">
        <v>880</v>
      </c>
      <c r="C1440" s="87">
        <v>0</v>
      </c>
      <c r="D1440" s="87">
        <v>39781.620000000003</v>
      </c>
      <c r="E1440" s="87">
        <v>64156.28</v>
      </c>
      <c r="F1440" s="87">
        <v>-24374.66</v>
      </c>
    </row>
    <row r="1441" spans="1:6" ht="15" hidden="1" customHeight="1" x14ac:dyDescent="0.3">
      <c r="A1441" s="202">
        <v>5199010040102</v>
      </c>
      <c r="B1441" t="s">
        <v>881</v>
      </c>
      <c r="C1441" s="87">
        <v>0</v>
      </c>
      <c r="D1441" s="87">
        <v>27634.34</v>
      </c>
      <c r="E1441" s="87">
        <v>93140.92</v>
      </c>
      <c r="F1441" s="87">
        <v>-65506.58</v>
      </c>
    </row>
    <row r="1442" spans="1:6" ht="15" hidden="1" customHeight="1" x14ac:dyDescent="0.3">
      <c r="A1442" s="202">
        <v>51990100402</v>
      </c>
      <c r="B1442" t="s">
        <v>350</v>
      </c>
      <c r="C1442" s="87">
        <v>0</v>
      </c>
      <c r="D1442" s="87">
        <v>28052.35</v>
      </c>
      <c r="E1442" s="87">
        <v>28052.35</v>
      </c>
      <c r="F1442" s="87">
        <v>0</v>
      </c>
    </row>
    <row r="1443" spans="1:6" ht="15" hidden="1" customHeight="1" x14ac:dyDescent="0.3">
      <c r="A1443" s="202">
        <v>5199010040201</v>
      </c>
      <c r="B1443" t="s">
        <v>882</v>
      </c>
      <c r="C1443" s="87">
        <v>0</v>
      </c>
      <c r="D1443" s="87">
        <v>28052.35</v>
      </c>
      <c r="E1443" s="87">
        <v>28052.35</v>
      </c>
      <c r="F1443" s="87">
        <v>0</v>
      </c>
    </row>
    <row r="1444" spans="1:6" ht="15" hidden="1" customHeight="1" x14ac:dyDescent="0.3">
      <c r="A1444" s="202">
        <v>519901005</v>
      </c>
      <c r="B1444" t="s">
        <v>209</v>
      </c>
      <c r="C1444" s="87">
        <v>0</v>
      </c>
      <c r="D1444" s="87">
        <v>82166.61</v>
      </c>
      <c r="E1444" s="87">
        <v>128419.65</v>
      </c>
      <c r="F1444" s="87">
        <v>-46253.04</v>
      </c>
    </row>
    <row r="1445" spans="1:6" ht="15" hidden="1" customHeight="1" x14ac:dyDescent="0.3">
      <c r="A1445" s="202">
        <v>51990100501</v>
      </c>
      <c r="B1445" t="s">
        <v>192</v>
      </c>
      <c r="C1445" s="87">
        <v>0</v>
      </c>
      <c r="D1445" s="87">
        <v>82166.61</v>
      </c>
      <c r="E1445" s="87">
        <v>128419.65</v>
      </c>
      <c r="F1445" s="87">
        <v>-46253.04</v>
      </c>
    </row>
    <row r="1446" spans="1:6" ht="15" hidden="1" customHeight="1" x14ac:dyDescent="0.3">
      <c r="A1446" s="202">
        <v>5199010050101</v>
      </c>
      <c r="B1446" t="s">
        <v>913</v>
      </c>
      <c r="C1446" s="87">
        <v>0</v>
      </c>
      <c r="D1446" s="87">
        <v>69489.399999999994</v>
      </c>
      <c r="E1446" s="87">
        <v>103591.12</v>
      </c>
      <c r="F1446" s="87">
        <v>-34101.72</v>
      </c>
    </row>
    <row r="1447" spans="1:6" ht="15" hidden="1" customHeight="1" x14ac:dyDescent="0.3">
      <c r="A1447" s="202">
        <v>5199010050102</v>
      </c>
      <c r="B1447" t="s">
        <v>914</v>
      </c>
      <c r="C1447" s="87">
        <v>0</v>
      </c>
      <c r="D1447" s="87">
        <v>12677.21</v>
      </c>
      <c r="E1447" s="87">
        <v>24828.53</v>
      </c>
      <c r="F1447" s="87">
        <v>-12151.32</v>
      </c>
    </row>
    <row r="1448" spans="1:6" ht="15" hidden="1" customHeight="1" x14ac:dyDescent="0.3">
      <c r="A1448" s="202">
        <v>519901006</v>
      </c>
      <c r="B1448" t="s">
        <v>210</v>
      </c>
      <c r="C1448" s="87">
        <v>0</v>
      </c>
      <c r="D1448" s="87">
        <v>393446.81</v>
      </c>
      <c r="E1448" s="87">
        <v>684276.18</v>
      </c>
      <c r="F1448" s="87">
        <v>-290829.37</v>
      </c>
    </row>
    <row r="1449" spans="1:6" ht="15" hidden="1" customHeight="1" x14ac:dyDescent="0.3">
      <c r="A1449" s="202">
        <v>51990100601</v>
      </c>
      <c r="B1449" t="s">
        <v>442</v>
      </c>
      <c r="C1449" s="87">
        <v>0</v>
      </c>
      <c r="D1449" s="87">
        <v>0</v>
      </c>
      <c r="E1449" s="87">
        <v>0</v>
      </c>
      <c r="F1449" s="87">
        <v>0</v>
      </c>
    </row>
    <row r="1450" spans="1:6" ht="15" hidden="1" customHeight="1" x14ac:dyDescent="0.3">
      <c r="A1450" s="202">
        <v>5199010060101</v>
      </c>
      <c r="B1450" t="s">
        <v>915</v>
      </c>
      <c r="C1450" s="87">
        <v>0</v>
      </c>
      <c r="D1450" s="87">
        <v>0</v>
      </c>
      <c r="E1450" s="87">
        <v>0</v>
      </c>
      <c r="F1450" s="87">
        <v>0</v>
      </c>
    </row>
    <row r="1451" spans="1:6" ht="15" hidden="1" customHeight="1" x14ac:dyDescent="0.3">
      <c r="A1451" s="202">
        <v>5199010060102</v>
      </c>
      <c r="B1451" t="s">
        <v>916</v>
      </c>
      <c r="C1451" s="87">
        <v>0</v>
      </c>
      <c r="D1451" s="87">
        <v>0</v>
      </c>
      <c r="E1451" s="87">
        <v>0</v>
      </c>
      <c r="F1451" s="87">
        <v>0</v>
      </c>
    </row>
    <row r="1452" spans="1:6" ht="15" hidden="1" customHeight="1" x14ac:dyDescent="0.3">
      <c r="A1452" s="202">
        <v>51990100602</v>
      </c>
      <c r="B1452" t="s">
        <v>445</v>
      </c>
      <c r="C1452" s="87">
        <v>0</v>
      </c>
      <c r="D1452" s="87">
        <v>692.89</v>
      </c>
      <c r="E1452" s="87">
        <v>692.89</v>
      </c>
      <c r="F1452" s="87">
        <v>0</v>
      </c>
    </row>
    <row r="1453" spans="1:6" ht="15" hidden="1" customHeight="1" x14ac:dyDescent="0.3">
      <c r="A1453" s="202">
        <v>5199010060201</v>
      </c>
      <c r="B1453" t="s">
        <v>885</v>
      </c>
      <c r="C1453" s="87">
        <v>0</v>
      </c>
      <c r="D1453" s="87">
        <v>692.89</v>
      </c>
      <c r="E1453" s="87">
        <v>692.89</v>
      </c>
      <c r="F1453" s="87">
        <v>0</v>
      </c>
    </row>
    <row r="1454" spans="1:6" ht="15" hidden="1" customHeight="1" x14ac:dyDescent="0.3">
      <c r="A1454" s="202">
        <v>5199010060202</v>
      </c>
      <c r="B1454" t="s">
        <v>917</v>
      </c>
      <c r="C1454" s="87">
        <v>0</v>
      </c>
      <c r="D1454" s="87">
        <v>0</v>
      </c>
      <c r="E1454" s="87">
        <v>0</v>
      </c>
      <c r="F1454" s="87">
        <v>0</v>
      </c>
    </row>
    <row r="1455" spans="1:6" ht="15" hidden="1" customHeight="1" x14ac:dyDescent="0.3">
      <c r="A1455" s="202">
        <v>51990100603</v>
      </c>
      <c r="B1455" t="s">
        <v>343</v>
      </c>
      <c r="C1455" s="87">
        <v>0</v>
      </c>
      <c r="D1455" s="87">
        <v>6.83</v>
      </c>
      <c r="E1455" s="87">
        <v>6.83</v>
      </c>
      <c r="F1455" s="87">
        <v>0</v>
      </c>
    </row>
    <row r="1456" spans="1:6" ht="15" hidden="1" customHeight="1" x14ac:dyDescent="0.3">
      <c r="A1456" s="202">
        <v>5199010060301</v>
      </c>
      <c r="B1456" t="s">
        <v>918</v>
      </c>
      <c r="C1456" s="87">
        <v>0</v>
      </c>
      <c r="D1456" s="87">
        <v>6.83</v>
      </c>
      <c r="E1456" s="87">
        <v>6.83</v>
      </c>
      <c r="F1456" s="87">
        <v>0</v>
      </c>
    </row>
    <row r="1457" spans="1:6" ht="15" hidden="1" customHeight="1" x14ac:dyDescent="0.3">
      <c r="A1457" s="202">
        <v>5199010060302</v>
      </c>
      <c r="B1457" t="s">
        <v>919</v>
      </c>
      <c r="C1457" s="87">
        <v>0</v>
      </c>
      <c r="D1457" s="87">
        <v>0</v>
      </c>
      <c r="E1457" s="87">
        <v>0</v>
      </c>
      <c r="F1457" s="87">
        <v>0</v>
      </c>
    </row>
    <row r="1458" spans="1:6" ht="15" hidden="1" customHeight="1" x14ac:dyDescent="0.3">
      <c r="A1458" s="202">
        <v>51990100604</v>
      </c>
      <c r="B1458" t="s">
        <v>450</v>
      </c>
      <c r="C1458" s="87">
        <v>0</v>
      </c>
      <c r="D1458" s="87">
        <v>337.94</v>
      </c>
      <c r="E1458" s="87">
        <v>337.94</v>
      </c>
      <c r="F1458" s="87">
        <v>0</v>
      </c>
    </row>
    <row r="1459" spans="1:6" ht="15" hidden="1" customHeight="1" x14ac:dyDescent="0.3">
      <c r="A1459" s="202">
        <v>5199010060401</v>
      </c>
      <c r="B1459" t="s">
        <v>886</v>
      </c>
      <c r="C1459" s="87">
        <v>0</v>
      </c>
      <c r="D1459" s="87">
        <v>272.31</v>
      </c>
      <c r="E1459" s="87">
        <v>272.31</v>
      </c>
      <c r="F1459" s="87">
        <v>0</v>
      </c>
    </row>
    <row r="1460" spans="1:6" ht="15" hidden="1" customHeight="1" x14ac:dyDescent="0.3">
      <c r="A1460" s="202">
        <v>5199010060402</v>
      </c>
      <c r="B1460" t="s">
        <v>920</v>
      </c>
      <c r="C1460" s="87">
        <v>0</v>
      </c>
      <c r="D1460" s="87">
        <v>65.63</v>
      </c>
      <c r="E1460" s="87">
        <v>65.63</v>
      </c>
      <c r="F1460" s="87">
        <v>0</v>
      </c>
    </row>
    <row r="1461" spans="1:6" ht="15" hidden="1" customHeight="1" x14ac:dyDescent="0.3">
      <c r="A1461" s="202">
        <v>51990100605</v>
      </c>
      <c r="B1461" t="s">
        <v>453</v>
      </c>
      <c r="C1461" s="87">
        <v>0</v>
      </c>
      <c r="D1461" s="87">
        <v>418.95</v>
      </c>
      <c r="E1461" s="87">
        <v>418.95</v>
      </c>
      <c r="F1461" s="87">
        <v>0</v>
      </c>
    </row>
    <row r="1462" spans="1:6" ht="15" hidden="1" customHeight="1" x14ac:dyDescent="0.3">
      <c r="A1462" s="202">
        <v>5199010060501</v>
      </c>
      <c r="B1462" t="s">
        <v>921</v>
      </c>
      <c r="C1462" s="87">
        <v>0</v>
      </c>
      <c r="D1462" s="87">
        <v>47.6</v>
      </c>
      <c r="E1462" s="87">
        <v>47.6</v>
      </c>
      <c r="F1462" s="87">
        <v>0</v>
      </c>
    </row>
    <row r="1463" spans="1:6" ht="15" hidden="1" customHeight="1" x14ac:dyDescent="0.3">
      <c r="A1463" s="202">
        <v>5199010060502</v>
      </c>
      <c r="B1463" t="s">
        <v>922</v>
      </c>
      <c r="C1463" s="87">
        <v>0</v>
      </c>
      <c r="D1463" s="87">
        <v>371.35</v>
      </c>
      <c r="E1463" s="87">
        <v>371.35</v>
      </c>
      <c r="F1463" s="87">
        <v>0</v>
      </c>
    </row>
    <row r="1464" spans="1:6" ht="15" hidden="1" customHeight="1" x14ac:dyDescent="0.3">
      <c r="A1464" s="202">
        <v>51990100606</v>
      </c>
      <c r="B1464" t="s">
        <v>456</v>
      </c>
      <c r="C1464" s="87">
        <v>0</v>
      </c>
      <c r="D1464" s="87">
        <v>54.72</v>
      </c>
      <c r="E1464" s="87">
        <v>54.72</v>
      </c>
      <c r="F1464" s="87">
        <v>0</v>
      </c>
    </row>
    <row r="1465" spans="1:6" ht="15" hidden="1" customHeight="1" x14ac:dyDescent="0.3">
      <c r="A1465" s="202">
        <v>5199010060601</v>
      </c>
      <c r="B1465" t="s">
        <v>923</v>
      </c>
      <c r="C1465" s="87">
        <v>0</v>
      </c>
      <c r="D1465" s="87">
        <v>25.72</v>
      </c>
      <c r="E1465" s="87">
        <v>25.72</v>
      </c>
      <c r="F1465" s="87">
        <v>0</v>
      </c>
    </row>
    <row r="1466" spans="1:6" ht="15" hidden="1" customHeight="1" x14ac:dyDescent="0.3">
      <c r="A1466" s="202">
        <v>5199010060602</v>
      </c>
      <c r="B1466" t="s">
        <v>958</v>
      </c>
      <c r="C1466" s="87">
        <v>0</v>
      </c>
      <c r="D1466" s="87">
        <v>29</v>
      </c>
      <c r="E1466" s="87">
        <v>29</v>
      </c>
      <c r="F1466" s="87">
        <v>0</v>
      </c>
    </row>
    <row r="1467" spans="1:6" ht="15" hidden="1" customHeight="1" x14ac:dyDescent="0.3">
      <c r="A1467" s="202">
        <v>51990100607</v>
      </c>
      <c r="B1467" t="s">
        <v>459</v>
      </c>
      <c r="C1467" s="87">
        <v>0</v>
      </c>
      <c r="D1467" s="87">
        <v>1270.26</v>
      </c>
      <c r="E1467" s="87">
        <v>1684.26</v>
      </c>
      <c r="F1467" s="87">
        <v>-414</v>
      </c>
    </row>
    <row r="1468" spans="1:6" ht="15" hidden="1" customHeight="1" x14ac:dyDescent="0.3">
      <c r="A1468" s="202">
        <v>5199010060701</v>
      </c>
      <c r="B1468" t="s">
        <v>887</v>
      </c>
      <c r="C1468" s="87">
        <v>0</v>
      </c>
      <c r="D1468" s="87">
        <v>938.75</v>
      </c>
      <c r="E1468" s="87">
        <v>1333.75</v>
      </c>
      <c r="F1468" s="87">
        <v>-395</v>
      </c>
    </row>
    <row r="1469" spans="1:6" ht="15" hidden="1" customHeight="1" x14ac:dyDescent="0.3">
      <c r="A1469" s="202">
        <v>5199010060702</v>
      </c>
      <c r="B1469" t="s">
        <v>924</v>
      </c>
      <c r="C1469" s="87">
        <v>0</v>
      </c>
      <c r="D1469" s="87">
        <v>331.51</v>
      </c>
      <c r="E1469" s="87">
        <v>350.51</v>
      </c>
      <c r="F1469" s="87">
        <v>-19</v>
      </c>
    </row>
    <row r="1470" spans="1:6" ht="15" hidden="1" customHeight="1" x14ac:dyDescent="0.3">
      <c r="A1470" s="202">
        <v>51990100608</v>
      </c>
      <c r="B1470" t="s">
        <v>194</v>
      </c>
      <c r="C1470" s="87">
        <v>0</v>
      </c>
      <c r="D1470" s="87">
        <v>981.23</v>
      </c>
      <c r="E1470" s="87">
        <v>981.23</v>
      </c>
      <c r="F1470" s="87">
        <v>0</v>
      </c>
    </row>
    <row r="1471" spans="1:6" ht="15" hidden="1" customHeight="1" x14ac:dyDescent="0.3">
      <c r="A1471" s="202">
        <v>5199010060801</v>
      </c>
      <c r="B1471" t="s">
        <v>888</v>
      </c>
      <c r="C1471" s="87">
        <v>0</v>
      </c>
      <c r="D1471" s="87">
        <v>940.73</v>
      </c>
      <c r="E1471" s="87">
        <v>940.73</v>
      </c>
      <c r="F1471" s="87">
        <v>0</v>
      </c>
    </row>
    <row r="1472" spans="1:6" ht="15" hidden="1" customHeight="1" x14ac:dyDescent="0.3">
      <c r="A1472" s="202">
        <v>5199010060802</v>
      </c>
      <c r="B1472" t="s">
        <v>925</v>
      </c>
      <c r="C1472" s="87">
        <v>0</v>
      </c>
      <c r="D1472" s="87">
        <v>40.5</v>
      </c>
      <c r="E1472" s="87">
        <v>40.5</v>
      </c>
      <c r="F1472" s="87">
        <v>0</v>
      </c>
    </row>
    <row r="1473" spans="1:6" ht="15" hidden="1" customHeight="1" x14ac:dyDescent="0.3">
      <c r="A1473" s="202">
        <v>51990100610</v>
      </c>
      <c r="B1473" t="s">
        <v>573</v>
      </c>
      <c r="C1473" s="87">
        <v>0</v>
      </c>
      <c r="D1473" s="87">
        <v>8649.3799999999992</v>
      </c>
      <c r="E1473" s="87">
        <v>8649.3799999999992</v>
      </c>
      <c r="F1473" s="87">
        <v>0</v>
      </c>
    </row>
    <row r="1474" spans="1:6" ht="15" hidden="1" customHeight="1" x14ac:dyDescent="0.3">
      <c r="A1474" s="202">
        <v>5199010061001</v>
      </c>
      <c r="B1474" t="s">
        <v>926</v>
      </c>
      <c r="C1474" s="87">
        <v>0</v>
      </c>
      <c r="D1474" s="87">
        <v>8590.2000000000007</v>
      </c>
      <c r="E1474" s="87">
        <v>8590.2000000000007</v>
      </c>
      <c r="F1474" s="87">
        <v>0</v>
      </c>
    </row>
    <row r="1475" spans="1:6" ht="15" hidden="1" customHeight="1" x14ac:dyDescent="0.3">
      <c r="A1475" s="202">
        <v>5199010061002</v>
      </c>
      <c r="B1475" t="s">
        <v>927</v>
      </c>
      <c r="C1475" s="87">
        <v>0</v>
      </c>
      <c r="D1475" s="87">
        <v>59.18</v>
      </c>
      <c r="E1475" s="87">
        <v>59.18</v>
      </c>
      <c r="F1475" s="87">
        <v>0</v>
      </c>
    </row>
    <row r="1476" spans="1:6" ht="15" hidden="1" customHeight="1" x14ac:dyDescent="0.3">
      <c r="A1476" s="202">
        <v>51990100611</v>
      </c>
      <c r="B1476" t="s">
        <v>466</v>
      </c>
      <c r="C1476" s="87">
        <v>0</v>
      </c>
      <c r="D1476" s="87">
        <v>3689.54</v>
      </c>
      <c r="E1476" s="87">
        <v>3689.54</v>
      </c>
      <c r="F1476" s="87">
        <v>0</v>
      </c>
    </row>
    <row r="1477" spans="1:6" ht="15" hidden="1" customHeight="1" x14ac:dyDescent="0.3">
      <c r="A1477" s="202">
        <v>5199010061101</v>
      </c>
      <c r="B1477" t="s">
        <v>890</v>
      </c>
      <c r="C1477" s="87">
        <v>0</v>
      </c>
      <c r="D1477" s="87">
        <v>2652.25</v>
      </c>
      <c r="E1477" s="87">
        <v>2652.25</v>
      </c>
      <c r="F1477" s="87">
        <v>0</v>
      </c>
    </row>
    <row r="1478" spans="1:6" ht="15" hidden="1" customHeight="1" x14ac:dyDescent="0.3">
      <c r="A1478" s="202">
        <v>5199010061102</v>
      </c>
      <c r="B1478" t="s">
        <v>928</v>
      </c>
      <c r="C1478" s="87">
        <v>0</v>
      </c>
      <c r="D1478" s="87">
        <v>1037.29</v>
      </c>
      <c r="E1478" s="87">
        <v>1037.29</v>
      </c>
      <c r="F1478" s="87">
        <v>0</v>
      </c>
    </row>
    <row r="1479" spans="1:6" ht="15" hidden="1" customHeight="1" x14ac:dyDescent="0.3">
      <c r="A1479" s="202">
        <v>51990100612</v>
      </c>
      <c r="B1479" t="s">
        <v>469</v>
      </c>
      <c r="C1479" s="87">
        <v>0</v>
      </c>
      <c r="D1479" s="87">
        <v>222.22</v>
      </c>
      <c r="E1479" s="87">
        <v>1858.62</v>
      </c>
      <c r="F1479" s="87">
        <v>-1636.4</v>
      </c>
    </row>
    <row r="1480" spans="1:6" ht="15" hidden="1" customHeight="1" x14ac:dyDescent="0.3">
      <c r="A1480" s="202">
        <v>5199010061201</v>
      </c>
      <c r="B1480" t="s">
        <v>891</v>
      </c>
      <c r="C1480" s="87">
        <v>0</v>
      </c>
      <c r="D1480" s="87">
        <v>172.22</v>
      </c>
      <c r="E1480" s="87">
        <v>954.38</v>
      </c>
      <c r="F1480" s="87">
        <v>-782.16</v>
      </c>
    </row>
    <row r="1481" spans="1:6" ht="15" hidden="1" customHeight="1" x14ac:dyDescent="0.3">
      <c r="A1481" s="202">
        <v>5199010061202</v>
      </c>
      <c r="B1481" t="s">
        <v>929</v>
      </c>
      <c r="C1481" s="87">
        <v>0</v>
      </c>
      <c r="D1481" s="87">
        <v>50</v>
      </c>
      <c r="E1481" s="87">
        <v>904.24</v>
      </c>
      <c r="F1481" s="87">
        <v>-854.24</v>
      </c>
    </row>
    <row r="1482" spans="1:6" ht="15" hidden="1" customHeight="1" x14ac:dyDescent="0.3">
      <c r="A1482" s="202">
        <v>51990100614</v>
      </c>
      <c r="B1482" t="s">
        <v>472</v>
      </c>
      <c r="C1482" s="87">
        <v>0</v>
      </c>
      <c r="D1482" s="87">
        <v>1645.27</v>
      </c>
      <c r="E1482" s="87">
        <v>1645.27</v>
      </c>
      <c r="F1482" s="87">
        <v>0</v>
      </c>
    </row>
    <row r="1483" spans="1:6" ht="15" hidden="1" customHeight="1" x14ac:dyDescent="0.3">
      <c r="A1483" s="202">
        <v>5199010061401</v>
      </c>
      <c r="B1483" t="s">
        <v>930</v>
      </c>
      <c r="C1483" s="87">
        <v>0</v>
      </c>
      <c r="D1483" s="87">
        <v>1601.24</v>
      </c>
      <c r="E1483" s="87">
        <v>1601.24</v>
      </c>
      <c r="F1483" s="87">
        <v>0</v>
      </c>
    </row>
    <row r="1484" spans="1:6" ht="15" hidden="1" customHeight="1" x14ac:dyDescent="0.3">
      <c r="A1484" s="202">
        <v>5199010061402</v>
      </c>
      <c r="B1484" t="s">
        <v>931</v>
      </c>
      <c r="C1484" s="87">
        <v>0</v>
      </c>
      <c r="D1484" s="87">
        <v>44.03</v>
      </c>
      <c r="E1484" s="87">
        <v>44.03</v>
      </c>
      <c r="F1484" s="87">
        <v>0</v>
      </c>
    </row>
    <row r="1485" spans="1:6" ht="15" hidden="1" customHeight="1" x14ac:dyDescent="0.3">
      <c r="A1485" s="202">
        <v>51990100618</v>
      </c>
      <c r="B1485" t="s">
        <v>338</v>
      </c>
      <c r="C1485" s="87">
        <v>0</v>
      </c>
      <c r="D1485" s="87">
        <v>31528.15</v>
      </c>
      <c r="E1485" s="87">
        <v>51643.29</v>
      </c>
      <c r="F1485" s="87">
        <v>-20115.14</v>
      </c>
    </row>
    <row r="1486" spans="1:6" ht="15" hidden="1" customHeight="1" x14ac:dyDescent="0.3">
      <c r="A1486" s="202">
        <v>5199010061801</v>
      </c>
      <c r="B1486" t="s">
        <v>892</v>
      </c>
      <c r="C1486" s="87">
        <v>0</v>
      </c>
      <c r="D1486" s="87">
        <v>19301.95</v>
      </c>
      <c r="E1486" s="87">
        <v>27165.91</v>
      </c>
      <c r="F1486" s="87">
        <v>-7863.96</v>
      </c>
    </row>
    <row r="1487" spans="1:6" ht="15" hidden="1" customHeight="1" x14ac:dyDescent="0.3">
      <c r="A1487" s="202">
        <v>5199010061802</v>
      </c>
      <c r="B1487" t="s">
        <v>932</v>
      </c>
      <c r="C1487" s="87">
        <v>0</v>
      </c>
      <c r="D1487" s="87">
        <v>12226.2</v>
      </c>
      <c r="E1487" s="87">
        <v>24477.38</v>
      </c>
      <c r="F1487" s="87">
        <v>-12251.18</v>
      </c>
    </row>
    <row r="1488" spans="1:6" ht="15" hidden="1" customHeight="1" x14ac:dyDescent="0.3">
      <c r="A1488" s="202">
        <v>51990100622</v>
      </c>
      <c r="B1488" t="s">
        <v>480</v>
      </c>
      <c r="C1488" s="87">
        <v>0</v>
      </c>
      <c r="D1488" s="87">
        <v>377.26</v>
      </c>
      <c r="E1488" s="87">
        <v>377.26</v>
      </c>
      <c r="F1488" s="87">
        <v>0</v>
      </c>
    </row>
    <row r="1489" spans="1:6" ht="15" hidden="1" customHeight="1" x14ac:dyDescent="0.3">
      <c r="A1489" s="202">
        <v>5199010062201</v>
      </c>
      <c r="B1489" t="s">
        <v>893</v>
      </c>
      <c r="C1489" s="87">
        <v>0</v>
      </c>
      <c r="D1489" s="87">
        <v>323.14</v>
      </c>
      <c r="E1489" s="87">
        <v>323.14</v>
      </c>
      <c r="F1489" s="87">
        <v>0</v>
      </c>
    </row>
    <row r="1490" spans="1:6" ht="15" hidden="1" customHeight="1" x14ac:dyDescent="0.3">
      <c r="A1490" s="202">
        <v>5199010062202</v>
      </c>
      <c r="B1490" t="s">
        <v>933</v>
      </c>
      <c r="C1490" s="87">
        <v>0</v>
      </c>
      <c r="D1490" s="87">
        <v>54.12</v>
      </c>
      <c r="E1490" s="87">
        <v>54.12</v>
      </c>
      <c r="F1490" s="87">
        <v>0</v>
      </c>
    </row>
    <row r="1491" spans="1:6" ht="15" hidden="1" customHeight="1" x14ac:dyDescent="0.3">
      <c r="A1491" s="202">
        <v>51990100625</v>
      </c>
      <c r="B1491" t="s">
        <v>195</v>
      </c>
      <c r="C1491" s="87">
        <v>0</v>
      </c>
      <c r="D1491" s="87">
        <v>343572.17</v>
      </c>
      <c r="E1491" s="87">
        <v>612236</v>
      </c>
      <c r="F1491" s="87">
        <v>-268663.83</v>
      </c>
    </row>
    <row r="1492" spans="1:6" ht="15" hidden="1" customHeight="1" x14ac:dyDescent="0.3">
      <c r="A1492" s="202">
        <v>5199010062501</v>
      </c>
      <c r="B1492" t="s">
        <v>894</v>
      </c>
      <c r="C1492" s="87">
        <v>0</v>
      </c>
      <c r="D1492" s="87">
        <v>74908.34</v>
      </c>
      <c r="E1492" s="87">
        <v>74908.34</v>
      </c>
      <c r="F1492" s="87">
        <v>0</v>
      </c>
    </row>
    <row r="1493" spans="1:6" ht="15" hidden="1" customHeight="1" x14ac:dyDescent="0.3">
      <c r="A1493" s="202">
        <v>5199010062502</v>
      </c>
      <c r="B1493" t="s">
        <v>934</v>
      </c>
      <c r="C1493" s="87">
        <v>0</v>
      </c>
      <c r="D1493" s="87">
        <v>268663.83</v>
      </c>
      <c r="E1493" s="87">
        <v>537327.66</v>
      </c>
      <c r="F1493" s="87">
        <v>-268663.83</v>
      </c>
    </row>
    <row r="1494" spans="1:6" ht="15" hidden="1" customHeight="1" x14ac:dyDescent="0.3">
      <c r="A1494" s="202">
        <v>5199010070101</v>
      </c>
      <c r="B1494" t="s">
        <v>888</v>
      </c>
      <c r="C1494" s="87">
        <v>0</v>
      </c>
      <c r="D1494" s="87">
        <v>515</v>
      </c>
      <c r="E1494" s="87">
        <v>515</v>
      </c>
      <c r="F1494" s="87">
        <v>0</v>
      </c>
    </row>
    <row r="1495" spans="1:6" ht="15" hidden="1" customHeight="1" x14ac:dyDescent="0.3">
      <c r="A1495" s="202">
        <v>5199010070201</v>
      </c>
      <c r="B1495" t="s">
        <v>935</v>
      </c>
      <c r="C1495" s="87">
        <v>0</v>
      </c>
      <c r="D1495" s="87">
        <v>0</v>
      </c>
      <c r="E1495" s="87">
        <v>0</v>
      </c>
      <c r="F1495" s="87">
        <v>0</v>
      </c>
    </row>
    <row r="1496" spans="1:6" ht="15" hidden="1" customHeight="1" x14ac:dyDescent="0.3">
      <c r="A1496" s="202">
        <v>52</v>
      </c>
      <c r="B1496" t="s">
        <v>308</v>
      </c>
      <c r="C1496" s="87">
        <v>0</v>
      </c>
      <c r="D1496" s="87">
        <v>280384.21999999997</v>
      </c>
      <c r="E1496" s="87">
        <v>3368086.87</v>
      </c>
      <c r="F1496" s="87">
        <v>-3087702.65</v>
      </c>
    </row>
    <row r="1497" spans="1:6" ht="15" hidden="1" customHeight="1" x14ac:dyDescent="0.3">
      <c r="A1497" s="202">
        <v>5204</v>
      </c>
      <c r="B1497" t="s">
        <v>225</v>
      </c>
      <c r="C1497" s="87">
        <v>0</v>
      </c>
      <c r="D1497" s="87">
        <v>41039.760000000002</v>
      </c>
      <c r="E1497" s="87">
        <v>1061418.55</v>
      </c>
      <c r="F1497" s="87">
        <v>-1020378.79</v>
      </c>
    </row>
    <row r="1498" spans="1:6" ht="15" hidden="1" customHeight="1" x14ac:dyDescent="0.3">
      <c r="A1498" s="202">
        <v>520401</v>
      </c>
      <c r="B1498" t="s">
        <v>437</v>
      </c>
      <c r="C1498" s="87">
        <v>0</v>
      </c>
      <c r="D1498" s="87">
        <v>41039.760000000002</v>
      </c>
      <c r="E1498" s="87">
        <v>1061418.55</v>
      </c>
      <c r="F1498" s="87">
        <v>-1020378.79</v>
      </c>
    </row>
    <row r="1499" spans="1:6" ht="15" hidden="1" customHeight="1" x14ac:dyDescent="0.3">
      <c r="A1499" s="202">
        <v>5204010</v>
      </c>
      <c r="B1499" t="s">
        <v>437</v>
      </c>
      <c r="C1499" s="87">
        <v>0</v>
      </c>
      <c r="D1499" s="87">
        <v>41039.760000000002</v>
      </c>
      <c r="E1499" s="87">
        <v>1061418.55</v>
      </c>
      <c r="F1499" s="87">
        <v>-1020378.79</v>
      </c>
    </row>
    <row r="1500" spans="1:6" ht="15" hidden="1" customHeight="1" x14ac:dyDescent="0.3">
      <c r="A1500" s="202">
        <v>520401001</v>
      </c>
      <c r="B1500" t="s">
        <v>355</v>
      </c>
      <c r="C1500" s="87">
        <v>0</v>
      </c>
      <c r="D1500" s="87">
        <v>41039.760000000002</v>
      </c>
      <c r="E1500" s="87">
        <v>693269.93</v>
      </c>
      <c r="F1500" s="87">
        <v>-652230.17000000004</v>
      </c>
    </row>
    <row r="1501" spans="1:6" ht="15" hidden="1" customHeight="1" x14ac:dyDescent="0.3">
      <c r="A1501" s="202">
        <v>520401002</v>
      </c>
      <c r="B1501" t="s">
        <v>572</v>
      </c>
      <c r="C1501" s="87">
        <v>0</v>
      </c>
      <c r="D1501" s="87">
        <v>0</v>
      </c>
      <c r="E1501" s="87">
        <v>368148.62</v>
      </c>
      <c r="F1501" s="87">
        <v>-368148.62</v>
      </c>
    </row>
    <row r="1502" spans="1:6" ht="15" hidden="1" customHeight="1" x14ac:dyDescent="0.3">
      <c r="A1502" s="202">
        <v>5205</v>
      </c>
      <c r="B1502" t="s">
        <v>226</v>
      </c>
      <c r="C1502" s="87">
        <v>0</v>
      </c>
      <c r="D1502" s="87">
        <v>0</v>
      </c>
      <c r="E1502" s="87">
        <v>482428.64</v>
      </c>
      <c r="F1502" s="87">
        <v>-482428.64</v>
      </c>
    </row>
    <row r="1503" spans="1:6" ht="15" hidden="1" customHeight="1" x14ac:dyDescent="0.3">
      <c r="A1503" s="202">
        <v>520501</v>
      </c>
      <c r="B1503" t="s">
        <v>192</v>
      </c>
      <c r="C1503" s="87">
        <v>0</v>
      </c>
      <c r="D1503" s="87">
        <v>0</v>
      </c>
      <c r="E1503" s="87">
        <v>482428.64</v>
      </c>
      <c r="F1503" s="87">
        <v>-482428.64</v>
      </c>
    </row>
    <row r="1504" spans="1:6" ht="15" hidden="1" customHeight="1" x14ac:dyDescent="0.3">
      <c r="A1504" s="202">
        <v>5205010</v>
      </c>
      <c r="B1504" t="s">
        <v>192</v>
      </c>
      <c r="C1504" s="87">
        <v>0</v>
      </c>
      <c r="D1504" s="87">
        <v>0</v>
      </c>
      <c r="E1504" s="87">
        <v>482428.64</v>
      </c>
      <c r="F1504" s="87">
        <v>-482428.64</v>
      </c>
    </row>
    <row r="1505" spans="1:6" ht="15" hidden="1" customHeight="1" x14ac:dyDescent="0.3">
      <c r="A1505" s="202">
        <v>520501001</v>
      </c>
      <c r="B1505" t="s">
        <v>355</v>
      </c>
      <c r="C1505" s="87">
        <v>0</v>
      </c>
      <c r="D1505" s="87">
        <v>0</v>
      </c>
      <c r="E1505" s="87">
        <v>480479.24</v>
      </c>
      <c r="F1505" s="87">
        <v>-480479.24</v>
      </c>
    </row>
    <row r="1506" spans="1:6" ht="15" hidden="1" customHeight="1" x14ac:dyDescent="0.3">
      <c r="A1506" s="202">
        <v>520501002</v>
      </c>
      <c r="B1506" t="s">
        <v>572</v>
      </c>
      <c r="C1506" s="87">
        <v>0</v>
      </c>
      <c r="D1506" s="87">
        <v>0</v>
      </c>
      <c r="E1506" s="87">
        <v>1949.4</v>
      </c>
      <c r="F1506" s="87">
        <v>-1949.4</v>
      </c>
    </row>
    <row r="1507" spans="1:6" ht="15" hidden="1" customHeight="1" x14ac:dyDescent="0.3">
      <c r="A1507" s="202">
        <v>5206</v>
      </c>
      <c r="B1507" t="s">
        <v>227</v>
      </c>
      <c r="C1507" s="87">
        <v>0</v>
      </c>
      <c r="D1507" s="87">
        <v>98813.06</v>
      </c>
      <c r="E1507" s="87">
        <v>556085.06000000006</v>
      </c>
      <c r="F1507" s="87">
        <v>-457272</v>
      </c>
    </row>
    <row r="1508" spans="1:6" ht="15" hidden="1" customHeight="1" x14ac:dyDescent="0.3">
      <c r="A1508" s="202">
        <v>520602</v>
      </c>
      <c r="B1508" t="s">
        <v>445</v>
      </c>
      <c r="C1508" s="87">
        <v>0</v>
      </c>
      <c r="D1508" s="87">
        <v>0</v>
      </c>
      <c r="E1508" s="87">
        <v>10609.48</v>
      </c>
      <c r="F1508" s="87">
        <v>-10609.48</v>
      </c>
    </row>
    <row r="1509" spans="1:6" ht="15" hidden="1" customHeight="1" x14ac:dyDescent="0.3">
      <c r="A1509" s="202">
        <v>5206020</v>
      </c>
      <c r="B1509" t="s">
        <v>445</v>
      </c>
      <c r="C1509" s="87">
        <v>0</v>
      </c>
      <c r="D1509" s="87">
        <v>0</v>
      </c>
      <c r="E1509" s="87">
        <v>10609.48</v>
      </c>
      <c r="F1509" s="87">
        <v>-10609.48</v>
      </c>
    </row>
    <row r="1510" spans="1:6" ht="15" hidden="1" customHeight="1" x14ac:dyDescent="0.3">
      <c r="A1510" s="202">
        <v>520602001</v>
      </c>
      <c r="B1510" t="s">
        <v>355</v>
      </c>
      <c r="C1510" s="87">
        <v>0</v>
      </c>
      <c r="D1510" s="87">
        <v>0</v>
      </c>
      <c r="E1510" s="87">
        <v>7541.52</v>
      </c>
      <c r="F1510" s="87">
        <v>-7541.52</v>
      </c>
    </row>
    <row r="1511" spans="1:6" ht="15" hidden="1" customHeight="1" x14ac:dyDescent="0.3">
      <c r="A1511" s="202">
        <v>520602002</v>
      </c>
      <c r="B1511" t="s">
        <v>572</v>
      </c>
      <c r="C1511" s="87">
        <v>0</v>
      </c>
      <c r="D1511" s="87">
        <v>0</v>
      </c>
      <c r="E1511" s="87">
        <v>3067.96</v>
      </c>
      <c r="F1511" s="87">
        <v>-3067.96</v>
      </c>
    </row>
    <row r="1512" spans="1:6" ht="15" hidden="1" customHeight="1" x14ac:dyDescent="0.3">
      <c r="A1512" s="202">
        <v>520604</v>
      </c>
      <c r="B1512" t="s">
        <v>450</v>
      </c>
      <c r="C1512" s="87">
        <v>0</v>
      </c>
      <c r="D1512" s="87">
        <v>0</v>
      </c>
      <c r="E1512" s="87">
        <v>6162.29</v>
      </c>
      <c r="F1512" s="87">
        <v>-6162.29</v>
      </c>
    </row>
    <row r="1513" spans="1:6" ht="15" hidden="1" customHeight="1" x14ac:dyDescent="0.3">
      <c r="A1513" s="202">
        <v>5206040</v>
      </c>
      <c r="B1513" t="s">
        <v>450</v>
      </c>
      <c r="C1513" s="87">
        <v>0</v>
      </c>
      <c r="D1513" s="87">
        <v>0</v>
      </c>
      <c r="E1513" s="87">
        <v>6162.29</v>
      </c>
      <c r="F1513" s="87">
        <v>-6162.29</v>
      </c>
    </row>
    <row r="1514" spans="1:6" ht="15" hidden="1" customHeight="1" x14ac:dyDescent="0.3">
      <c r="A1514" s="202">
        <v>520604001</v>
      </c>
      <c r="B1514" t="s">
        <v>355</v>
      </c>
      <c r="C1514" s="87">
        <v>0</v>
      </c>
      <c r="D1514" s="87">
        <v>0</v>
      </c>
      <c r="E1514" s="87">
        <v>6162.29</v>
      </c>
      <c r="F1514" s="87">
        <v>-6162.29</v>
      </c>
    </row>
    <row r="1515" spans="1:6" ht="15" hidden="1" customHeight="1" x14ac:dyDescent="0.3">
      <c r="A1515" s="202">
        <v>520605</v>
      </c>
      <c r="B1515" t="s">
        <v>453</v>
      </c>
      <c r="C1515" s="87">
        <v>0</v>
      </c>
      <c r="D1515" s="87">
        <v>0</v>
      </c>
      <c r="E1515" s="87">
        <v>5937.48</v>
      </c>
      <c r="F1515" s="87">
        <v>-5937.48</v>
      </c>
    </row>
    <row r="1516" spans="1:6" ht="15" hidden="1" customHeight="1" x14ac:dyDescent="0.3">
      <c r="A1516" s="202">
        <v>5206050</v>
      </c>
      <c r="B1516" t="s">
        <v>453</v>
      </c>
      <c r="C1516" s="87">
        <v>0</v>
      </c>
      <c r="D1516" s="87">
        <v>0</v>
      </c>
      <c r="E1516" s="87">
        <v>5937.48</v>
      </c>
      <c r="F1516" s="87">
        <v>-5937.48</v>
      </c>
    </row>
    <row r="1517" spans="1:6" ht="15" hidden="1" customHeight="1" x14ac:dyDescent="0.3">
      <c r="A1517" s="202">
        <v>520605001</v>
      </c>
      <c r="B1517" t="s">
        <v>355</v>
      </c>
      <c r="C1517" s="87">
        <v>0</v>
      </c>
      <c r="D1517" s="87">
        <v>0</v>
      </c>
      <c r="E1517" s="87">
        <v>5937.48</v>
      </c>
      <c r="F1517" s="87">
        <v>-5937.48</v>
      </c>
    </row>
    <row r="1518" spans="1:6" ht="15" hidden="1" customHeight="1" x14ac:dyDescent="0.3">
      <c r="A1518" s="202">
        <v>520606</v>
      </c>
      <c r="B1518" t="s">
        <v>456</v>
      </c>
      <c r="C1518" s="87">
        <v>0</v>
      </c>
      <c r="D1518" s="87">
        <v>0</v>
      </c>
      <c r="E1518" s="87">
        <v>5306.08</v>
      </c>
      <c r="F1518" s="87">
        <v>-5306.08</v>
      </c>
    </row>
    <row r="1519" spans="1:6" ht="15" hidden="1" customHeight="1" x14ac:dyDescent="0.3">
      <c r="A1519" s="202">
        <v>5206060</v>
      </c>
      <c r="B1519" t="s">
        <v>456</v>
      </c>
      <c r="C1519" s="87">
        <v>0</v>
      </c>
      <c r="D1519" s="87">
        <v>0</v>
      </c>
      <c r="E1519" s="87">
        <v>5306.08</v>
      </c>
      <c r="F1519" s="87">
        <v>-5306.08</v>
      </c>
    </row>
    <row r="1520" spans="1:6" ht="15" hidden="1" customHeight="1" x14ac:dyDescent="0.3">
      <c r="A1520" s="202">
        <v>520606001</v>
      </c>
      <c r="B1520" t="s">
        <v>355</v>
      </c>
      <c r="C1520" s="87">
        <v>0</v>
      </c>
      <c r="D1520" s="87">
        <v>0</v>
      </c>
      <c r="E1520" s="87">
        <v>4846.71</v>
      </c>
      <c r="F1520" s="87">
        <v>-4846.71</v>
      </c>
    </row>
    <row r="1521" spans="1:6" ht="15" hidden="1" customHeight="1" x14ac:dyDescent="0.3">
      <c r="A1521" s="202">
        <v>520606002</v>
      </c>
      <c r="B1521" t="s">
        <v>572</v>
      </c>
      <c r="C1521" s="87">
        <v>0</v>
      </c>
      <c r="D1521" s="87">
        <v>0</v>
      </c>
      <c r="E1521" s="87">
        <v>459.37</v>
      </c>
      <c r="F1521" s="87">
        <v>-459.37</v>
      </c>
    </row>
    <row r="1522" spans="1:6" ht="15" hidden="1" customHeight="1" x14ac:dyDescent="0.3">
      <c r="A1522" s="202">
        <v>520607</v>
      </c>
      <c r="B1522" t="s">
        <v>459</v>
      </c>
      <c r="C1522" s="87">
        <v>0</v>
      </c>
      <c r="D1522" s="87">
        <v>0</v>
      </c>
      <c r="E1522" s="87">
        <v>10426.219999999999</v>
      </c>
      <c r="F1522" s="87">
        <v>-10426.219999999999</v>
      </c>
    </row>
    <row r="1523" spans="1:6" ht="15" hidden="1" customHeight="1" x14ac:dyDescent="0.3">
      <c r="A1523" s="202">
        <v>5206070</v>
      </c>
      <c r="B1523" t="s">
        <v>459</v>
      </c>
      <c r="C1523" s="87">
        <v>0</v>
      </c>
      <c r="D1523" s="87">
        <v>0</v>
      </c>
      <c r="E1523" s="87">
        <v>10426.219999999999</v>
      </c>
      <c r="F1523" s="87">
        <v>-10426.219999999999</v>
      </c>
    </row>
    <row r="1524" spans="1:6" ht="15" hidden="1" customHeight="1" x14ac:dyDescent="0.3">
      <c r="A1524" s="202">
        <v>520607001</v>
      </c>
      <c r="B1524" t="s">
        <v>355</v>
      </c>
      <c r="C1524" s="87">
        <v>0</v>
      </c>
      <c r="D1524" s="87">
        <v>0</v>
      </c>
      <c r="E1524" s="87">
        <v>10426.219999999999</v>
      </c>
      <c r="F1524" s="87">
        <v>-10426.219999999999</v>
      </c>
    </row>
    <row r="1525" spans="1:6" ht="15" hidden="1" customHeight="1" x14ac:dyDescent="0.3">
      <c r="A1525" s="202">
        <v>520608</v>
      </c>
      <c r="B1525" t="s">
        <v>194</v>
      </c>
      <c r="C1525" s="87">
        <v>0</v>
      </c>
      <c r="D1525" s="87">
        <v>0</v>
      </c>
      <c r="E1525" s="87">
        <v>12429.35</v>
      </c>
      <c r="F1525" s="87">
        <v>-12429.35</v>
      </c>
    </row>
    <row r="1526" spans="1:6" ht="15" hidden="1" customHeight="1" x14ac:dyDescent="0.3">
      <c r="A1526" s="202">
        <v>5206080</v>
      </c>
      <c r="B1526" t="s">
        <v>194</v>
      </c>
      <c r="C1526" s="87">
        <v>0</v>
      </c>
      <c r="D1526" s="87">
        <v>0</v>
      </c>
      <c r="E1526" s="87">
        <v>12429.35</v>
      </c>
      <c r="F1526" s="87">
        <v>-12429.35</v>
      </c>
    </row>
    <row r="1527" spans="1:6" ht="15" hidden="1" customHeight="1" x14ac:dyDescent="0.3">
      <c r="A1527" s="202">
        <v>520608001</v>
      </c>
      <c r="B1527" t="s">
        <v>355</v>
      </c>
      <c r="C1527" s="87">
        <v>0</v>
      </c>
      <c r="D1527" s="87">
        <v>0</v>
      </c>
      <c r="E1527" s="87">
        <v>7329.63</v>
      </c>
      <c r="F1527" s="87">
        <v>-7329.63</v>
      </c>
    </row>
    <row r="1528" spans="1:6" ht="15" hidden="1" customHeight="1" x14ac:dyDescent="0.3">
      <c r="A1528" s="202">
        <v>520608002</v>
      </c>
      <c r="B1528" t="s">
        <v>572</v>
      </c>
      <c r="C1528" s="87">
        <v>0</v>
      </c>
      <c r="D1528" s="87">
        <v>0</v>
      </c>
      <c r="E1528" s="87">
        <v>5099.72</v>
      </c>
      <c r="F1528" s="87">
        <v>-5099.72</v>
      </c>
    </row>
    <row r="1529" spans="1:6" ht="15" hidden="1" customHeight="1" x14ac:dyDescent="0.3">
      <c r="A1529" s="202">
        <v>520610</v>
      </c>
      <c r="B1529" t="s">
        <v>573</v>
      </c>
      <c r="C1529" s="87">
        <v>0</v>
      </c>
      <c r="D1529" s="87">
        <v>0</v>
      </c>
      <c r="E1529" s="87">
        <v>48804.74</v>
      </c>
      <c r="F1529" s="87">
        <v>-48804.74</v>
      </c>
    </row>
    <row r="1530" spans="1:6" ht="15" hidden="1" customHeight="1" x14ac:dyDescent="0.3">
      <c r="A1530" s="202">
        <v>5206100</v>
      </c>
      <c r="B1530" t="s">
        <v>573</v>
      </c>
      <c r="C1530" s="87">
        <v>0</v>
      </c>
      <c r="D1530" s="87">
        <v>0</v>
      </c>
      <c r="E1530" s="87">
        <v>48804.74</v>
      </c>
      <c r="F1530" s="87">
        <v>-48804.74</v>
      </c>
    </row>
    <row r="1531" spans="1:6" ht="15" hidden="1" customHeight="1" x14ac:dyDescent="0.3">
      <c r="A1531" s="202">
        <v>520610001</v>
      </c>
      <c r="B1531" t="s">
        <v>355</v>
      </c>
      <c r="C1531" s="87">
        <v>0</v>
      </c>
      <c r="D1531" s="87">
        <v>0</v>
      </c>
      <c r="E1531" s="87">
        <v>48804.74</v>
      </c>
      <c r="F1531" s="87">
        <v>-48804.74</v>
      </c>
    </row>
    <row r="1532" spans="1:6" ht="15" hidden="1" customHeight="1" x14ac:dyDescent="0.3">
      <c r="A1532" s="202">
        <v>520611</v>
      </c>
      <c r="B1532" t="s">
        <v>466</v>
      </c>
      <c r="C1532" s="87">
        <v>0</v>
      </c>
      <c r="D1532" s="87">
        <v>0</v>
      </c>
      <c r="E1532" s="87">
        <v>64615.89</v>
      </c>
      <c r="F1532" s="87">
        <v>-64615.89</v>
      </c>
    </row>
    <row r="1533" spans="1:6" ht="15" hidden="1" customHeight="1" x14ac:dyDescent="0.3">
      <c r="A1533" s="202">
        <v>5206110</v>
      </c>
      <c r="B1533" t="s">
        <v>466</v>
      </c>
      <c r="C1533" s="87">
        <v>0</v>
      </c>
      <c r="D1533" s="87">
        <v>0</v>
      </c>
      <c r="E1533" s="87">
        <v>64615.89</v>
      </c>
      <c r="F1533" s="87">
        <v>-64615.89</v>
      </c>
    </row>
    <row r="1534" spans="1:6" ht="15" hidden="1" customHeight="1" x14ac:dyDescent="0.3">
      <c r="A1534" s="202">
        <v>520611001</v>
      </c>
      <c r="B1534" t="s">
        <v>355</v>
      </c>
      <c r="C1534" s="87">
        <v>0</v>
      </c>
      <c r="D1534" s="87">
        <v>0</v>
      </c>
      <c r="E1534" s="87">
        <v>64615.89</v>
      </c>
      <c r="F1534" s="87">
        <v>-64615.89</v>
      </c>
    </row>
    <row r="1535" spans="1:6" ht="15" hidden="1" customHeight="1" x14ac:dyDescent="0.3">
      <c r="A1535" s="202">
        <v>520612</v>
      </c>
      <c r="B1535" t="s">
        <v>469</v>
      </c>
      <c r="C1535" s="87">
        <v>0</v>
      </c>
      <c r="D1535" s="87">
        <v>0</v>
      </c>
      <c r="E1535" s="87">
        <v>1695.92</v>
      </c>
      <c r="F1535" s="87">
        <v>-1695.92</v>
      </c>
    </row>
    <row r="1536" spans="1:6" ht="15" hidden="1" customHeight="1" x14ac:dyDescent="0.3">
      <c r="A1536" s="202">
        <v>5206120</v>
      </c>
      <c r="B1536" t="s">
        <v>469</v>
      </c>
      <c r="C1536" s="87">
        <v>0</v>
      </c>
      <c r="D1536" s="87">
        <v>0</v>
      </c>
      <c r="E1536" s="87">
        <v>1695.92</v>
      </c>
      <c r="F1536" s="87">
        <v>-1695.92</v>
      </c>
    </row>
    <row r="1537" spans="1:6" ht="15" hidden="1" customHeight="1" x14ac:dyDescent="0.3">
      <c r="A1537" s="202">
        <v>520612001</v>
      </c>
      <c r="B1537" t="s">
        <v>355</v>
      </c>
      <c r="C1537" s="87">
        <v>0</v>
      </c>
      <c r="D1537" s="87">
        <v>0</v>
      </c>
      <c r="E1537" s="87">
        <v>1695.92</v>
      </c>
      <c r="F1537" s="87">
        <v>-1695.92</v>
      </c>
    </row>
    <row r="1538" spans="1:6" ht="15" hidden="1" customHeight="1" x14ac:dyDescent="0.3">
      <c r="A1538" s="202">
        <v>520614</v>
      </c>
      <c r="B1538" t="s">
        <v>472</v>
      </c>
      <c r="C1538" s="87">
        <v>0</v>
      </c>
      <c r="D1538" s="87">
        <v>0</v>
      </c>
      <c r="E1538" s="87">
        <v>24573.32</v>
      </c>
      <c r="F1538" s="87">
        <v>-24573.32</v>
      </c>
    </row>
    <row r="1539" spans="1:6" ht="15" hidden="1" customHeight="1" x14ac:dyDescent="0.3">
      <c r="A1539" s="202">
        <v>5206140</v>
      </c>
      <c r="B1539" t="s">
        <v>472</v>
      </c>
      <c r="C1539" s="87">
        <v>0</v>
      </c>
      <c r="D1539" s="87">
        <v>0</v>
      </c>
      <c r="E1539" s="87">
        <v>24573.32</v>
      </c>
      <c r="F1539" s="87">
        <v>-24573.32</v>
      </c>
    </row>
    <row r="1540" spans="1:6" ht="15" hidden="1" customHeight="1" x14ac:dyDescent="0.3">
      <c r="A1540" s="202">
        <v>520614001</v>
      </c>
      <c r="B1540" t="s">
        <v>355</v>
      </c>
      <c r="C1540" s="87">
        <v>0</v>
      </c>
      <c r="D1540" s="87">
        <v>0</v>
      </c>
      <c r="E1540" s="87">
        <v>24573.32</v>
      </c>
      <c r="F1540" s="87">
        <v>-24573.32</v>
      </c>
    </row>
    <row r="1541" spans="1:6" ht="15" hidden="1" customHeight="1" x14ac:dyDescent="0.3">
      <c r="A1541" s="202">
        <v>520615</v>
      </c>
      <c r="B1541" t="s">
        <v>342</v>
      </c>
      <c r="C1541" s="87">
        <v>0</v>
      </c>
      <c r="D1541" s="87">
        <v>0</v>
      </c>
      <c r="E1541" s="87">
        <v>220.3</v>
      </c>
      <c r="F1541" s="87">
        <v>-220.3</v>
      </c>
    </row>
    <row r="1542" spans="1:6" ht="15" hidden="1" customHeight="1" x14ac:dyDescent="0.3">
      <c r="A1542" s="202">
        <v>5206150</v>
      </c>
      <c r="B1542" t="s">
        <v>342</v>
      </c>
      <c r="C1542" s="87">
        <v>0</v>
      </c>
      <c r="D1542" s="87">
        <v>0</v>
      </c>
      <c r="E1542" s="87">
        <v>220.3</v>
      </c>
      <c r="F1542" s="87">
        <v>-220.3</v>
      </c>
    </row>
    <row r="1543" spans="1:6" ht="15" hidden="1" customHeight="1" x14ac:dyDescent="0.3">
      <c r="A1543" s="202">
        <v>520615001</v>
      </c>
      <c r="B1543" t="s">
        <v>355</v>
      </c>
      <c r="C1543" s="87">
        <v>0</v>
      </c>
      <c r="D1543" s="87">
        <v>0</v>
      </c>
      <c r="E1543" s="87">
        <v>220.3</v>
      </c>
      <c r="F1543" s="87">
        <v>-220.3</v>
      </c>
    </row>
    <row r="1544" spans="1:6" ht="15" hidden="1" customHeight="1" x14ac:dyDescent="0.3">
      <c r="A1544" s="202">
        <v>520618</v>
      </c>
      <c r="B1544" t="s">
        <v>338</v>
      </c>
      <c r="C1544" s="87">
        <v>0</v>
      </c>
      <c r="D1544" s="87">
        <v>13473.12</v>
      </c>
      <c r="E1544" s="87">
        <v>109794.46</v>
      </c>
      <c r="F1544" s="87">
        <v>-96321.34</v>
      </c>
    </row>
    <row r="1545" spans="1:6" ht="15" hidden="1" customHeight="1" x14ac:dyDescent="0.3">
      <c r="A1545" s="202">
        <v>5206180</v>
      </c>
      <c r="B1545" t="s">
        <v>338</v>
      </c>
      <c r="C1545" s="87">
        <v>0</v>
      </c>
      <c r="D1545" s="87">
        <v>13473.12</v>
      </c>
      <c r="E1545" s="87">
        <v>109794.46</v>
      </c>
      <c r="F1545" s="87">
        <v>-96321.34</v>
      </c>
    </row>
    <row r="1546" spans="1:6" ht="15" hidden="1" customHeight="1" x14ac:dyDescent="0.3">
      <c r="A1546" s="202">
        <v>520618001</v>
      </c>
      <c r="B1546" t="s">
        <v>355</v>
      </c>
      <c r="C1546" s="87">
        <v>0</v>
      </c>
      <c r="D1546" s="87">
        <v>13473.12</v>
      </c>
      <c r="E1546" s="87">
        <v>109794.46</v>
      </c>
      <c r="F1546" s="87">
        <v>-96321.34</v>
      </c>
    </row>
    <row r="1547" spans="1:6" ht="15" hidden="1" customHeight="1" x14ac:dyDescent="0.3">
      <c r="A1547" s="202">
        <v>520622</v>
      </c>
      <c r="B1547" t="s">
        <v>480</v>
      </c>
      <c r="C1547" s="87">
        <v>0</v>
      </c>
      <c r="D1547" s="87">
        <v>0</v>
      </c>
      <c r="E1547" s="87">
        <v>5617.85</v>
      </c>
      <c r="F1547" s="87">
        <v>-5617.85</v>
      </c>
    </row>
    <row r="1548" spans="1:6" ht="15" hidden="1" customHeight="1" x14ac:dyDescent="0.3">
      <c r="A1548" s="202">
        <v>5206220</v>
      </c>
      <c r="B1548" t="s">
        <v>480</v>
      </c>
      <c r="C1548" s="87">
        <v>0</v>
      </c>
      <c r="D1548" s="87">
        <v>0</v>
      </c>
      <c r="E1548" s="87">
        <v>5617.85</v>
      </c>
      <c r="F1548" s="87">
        <v>-5617.85</v>
      </c>
    </row>
    <row r="1549" spans="1:6" ht="15" hidden="1" customHeight="1" x14ac:dyDescent="0.3">
      <c r="A1549" s="202">
        <v>520622001</v>
      </c>
      <c r="B1549" t="s">
        <v>355</v>
      </c>
      <c r="C1549" s="87">
        <v>0</v>
      </c>
      <c r="D1549" s="87">
        <v>0</v>
      </c>
      <c r="E1549" s="87">
        <v>5617.85</v>
      </c>
      <c r="F1549" s="87">
        <v>-5617.85</v>
      </c>
    </row>
    <row r="1550" spans="1:6" ht="15" hidden="1" customHeight="1" x14ac:dyDescent="0.3">
      <c r="A1550" s="202">
        <v>520625</v>
      </c>
      <c r="B1550" t="s">
        <v>195</v>
      </c>
      <c r="C1550" s="87">
        <v>0</v>
      </c>
      <c r="D1550" s="87">
        <v>85339.94</v>
      </c>
      <c r="E1550" s="87">
        <v>249891.68</v>
      </c>
      <c r="F1550" s="87">
        <v>-164551.74</v>
      </c>
    </row>
    <row r="1551" spans="1:6" ht="15" hidden="1" customHeight="1" x14ac:dyDescent="0.3">
      <c r="A1551" s="202">
        <v>5206250</v>
      </c>
      <c r="B1551" t="s">
        <v>195</v>
      </c>
      <c r="C1551" s="87">
        <v>0</v>
      </c>
      <c r="D1551" s="87">
        <v>85339.94</v>
      </c>
      <c r="E1551" s="87">
        <v>249891.68</v>
      </c>
      <c r="F1551" s="87">
        <v>-164551.74</v>
      </c>
    </row>
    <row r="1552" spans="1:6" ht="15" hidden="1" customHeight="1" x14ac:dyDescent="0.3">
      <c r="A1552" s="202">
        <v>520625001</v>
      </c>
      <c r="B1552" t="s">
        <v>355</v>
      </c>
      <c r="C1552" s="87">
        <v>0</v>
      </c>
      <c r="D1552" s="87">
        <v>85339.94</v>
      </c>
      <c r="E1552" s="87">
        <v>249891.68</v>
      </c>
      <c r="F1552" s="87">
        <v>-164551.74</v>
      </c>
    </row>
    <row r="1553" spans="1:6" ht="15" hidden="1" customHeight="1" x14ac:dyDescent="0.3">
      <c r="A1553" s="202">
        <v>5207</v>
      </c>
      <c r="B1553" t="s">
        <v>228</v>
      </c>
      <c r="C1553" s="87">
        <v>0</v>
      </c>
      <c r="D1553" s="87">
        <v>0</v>
      </c>
      <c r="E1553" s="87">
        <v>898480.95</v>
      </c>
      <c r="F1553" s="87">
        <v>-898480.95</v>
      </c>
    </row>
    <row r="1554" spans="1:6" ht="15" hidden="1" customHeight="1" x14ac:dyDescent="0.3">
      <c r="A1554" s="202">
        <v>520702</v>
      </c>
      <c r="B1554" t="s">
        <v>197</v>
      </c>
      <c r="C1554" s="87">
        <v>0</v>
      </c>
      <c r="D1554" s="87">
        <v>0</v>
      </c>
      <c r="E1554" s="87">
        <v>898480.95</v>
      </c>
      <c r="F1554" s="87">
        <v>-898480.95</v>
      </c>
    </row>
    <row r="1555" spans="1:6" ht="15" hidden="1" customHeight="1" x14ac:dyDescent="0.3">
      <c r="A1555" s="202">
        <v>5207020</v>
      </c>
      <c r="B1555" t="s">
        <v>197</v>
      </c>
      <c r="C1555" s="87">
        <v>0</v>
      </c>
      <c r="D1555" s="87">
        <v>0</v>
      </c>
      <c r="E1555" s="87">
        <v>898480.95</v>
      </c>
      <c r="F1555" s="87">
        <v>-898480.95</v>
      </c>
    </row>
    <row r="1556" spans="1:6" ht="15" hidden="1" customHeight="1" x14ac:dyDescent="0.3">
      <c r="A1556" s="202">
        <v>520702001</v>
      </c>
      <c r="B1556" t="s">
        <v>575</v>
      </c>
      <c r="C1556" s="87">
        <v>0</v>
      </c>
      <c r="D1556" s="87">
        <v>0</v>
      </c>
      <c r="E1556" s="87">
        <v>863188.03</v>
      </c>
      <c r="F1556" s="87">
        <v>-863188.03</v>
      </c>
    </row>
    <row r="1557" spans="1:6" ht="15" hidden="1" customHeight="1" x14ac:dyDescent="0.3">
      <c r="A1557" s="202">
        <v>520702002</v>
      </c>
      <c r="B1557" t="s">
        <v>576</v>
      </c>
      <c r="C1557" s="87">
        <v>0</v>
      </c>
      <c r="D1557" s="87">
        <v>0</v>
      </c>
      <c r="E1557" s="87">
        <v>35292.92</v>
      </c>
      <c r="F1557" s="87">
        <v>-35292.92</v>
      </c>
    </row>
    <row r="1558" spans="1:6" ht="15" hidden="1" customHeight="1" x14ac:dyDescent="0.3">
      <c r="A1558" s="202">
        <v>5209</v>
      </c>
      <c r="B1558" t="s">
        <v>229</v>
      </c>
      <c r="C1558" s="87">
        <v>0</v>
      </c>
      <c r="D1558" s="87">
        <v>140531.4</v>
      </c>
      <c r="E1558" s="87">
        <v>369673.67</v>
      </c>
      <c r="F1558" s="87">
        <v>-229142.27</v>
      </c>
    </row>
    <row r="1559" spans="1:6" ht="15" hidden="1" customHeight="1" x14ac:dyDescent="0.3">
      <c r="A1559" s="202">
        <v>520904</v>
      </c>
      <c r="B1559" t="s">
        <v>219</v>
      </c>
      <c r="C1559" s="87">
        <v>0</v>
      </c>
      <c r="D1559" s="87">
        <v>88327.12</v>
      </c>
      <c r="E1559" s="87">
        <v>258946.03</v>
      </c>
      <c r="F1559" s="87">
        <v>-170618.91</v>
      </c>
    </row>
    <row r="1560" spans="1:6" ht="15" hidden="1" customHeight="1" x14ac:dyDescent="0.3">
      <c r="A1560" s="202">
        <v>5209040</v>
      </c>
      <c r="B1560" t="s">
        <v>219</v>
      </c>
      <c r="C1560" s="87">
        <v>0</v>
      </c>
      <c r="D1560" s="87">
        <v>88327.12</v>
      </c>
      <c r="E1560" s="87">
        <v>258946.03</v>
      </c>
      <c r="F1560" s="87">
        <v>-170618.91</v>
      </c>
    </row>
    <row r="1561" spans="1:6" ht="15" hidden="1" customHeight="1" x14ac:dyDescent="0.3">
      <c r="A1561" s="202">
        <v>520904001</v>
      </c>
      <c r="B1561" t="s">
        <v>285</v>
      </c>
      <c r="C1561" s="87">
        <v>0</v>
      </c>
      <c r="D1561" s="87">
        <v>85687.48</v>
      </c>
      <c r="E1561" s="87">
        <v>256306.39</v>
      </c>
      <c r="F1561" s="87">
        <v>-170618.91</v>
      </c>
    </row>
    <row r="1562" spans="1:6" ht="15" hidden="1" customHeight="1" x14ac:dyDescent="0.3">
      <c r="A1562" s="202">
        <v>52090400101</v>
      </c>
      <c r="B1562" t="s">
        <v>936</v>
      </c>
      <c r="C1562" s="87">
        <v>0</v>
      </c>
      <c r="D1562" s="87">
        <v>0</v>
      </c>
      <c r="E1562" s="87">
        <v>163836.28</v>
      </c>
      <c r="F1562" s="87">
        <v>-163836.28</v>
      </c>
    </row>
    <row r="1563" spans="1:6" ht="15" hidden="1" customHeight="1" x14ac:dyDescent="0.3">
      <c r="A1563" s="202">
        <v>52090400102</v>
      </c>
      <c r="B1563" t="s">
        <v>937</v>
      </c>
      <c r="C1563" s="87">
        <v>0</v>
      </c>
      <c r="D1563" s="87">
        <v>0</v>
      </c>
      <c r="E1563" s="87">
        <v>6782.63</v>
      </c>
      <c r="F1563" s="87">
        <v>-6782.63</v>
      </c>
    </row>
    <row r="1564" spans="1:6" ht="15" hidden="1" customHeight="1" x14ac:dyDescent="0.3">
      <c r="A1564" s="202">
        <v>520904002</v>
      </c>
      <c r="B1564" t="s">
        <v>938</v>
      </c>
      <c r="C1564" s="87">
        <v>0</v>
      </c>
      <c r="D1564" s="87">
        <v>2639.64</v>
      </c>
      <c r="E1564" s="87">
        <v>2639.64</v>
      </c>
      <c r="F1564" s="87">
        <v>0</v>
      </c>
    </row>
    <row r="1565" spans="1:6" ht="15" hidden="1" customHeight="1" x14ac:dyDescent="0.3">
      <c r="A1565" s="202">
        <v>520905</v>
      </c>
      <c r="B1565" t="s">
        <v>192</v>
      </c>
      <c r="C1565" s="87">
        <v>0</v>
      </c>
      <c r="D1565" s="87">
        <v>35783.69</v>
      </c>
      <c r="E1565" s="87">
        <v>62506.46</v>
      </c>
      <c r="F1565" s="87">
        <v>-26722.77</v>
      </c>
    </row>
    <row r="1566" spans="1:6" ht="15" hidden="1" customHeight="1" x14ac:dyDescent="0.3">
      <c r="A1566" s="202">
        <v>5209050</v>
      </c>
      <c r="B1566" t="s">
        <v>192</v>
      </c>
      <c r="C1566" s="87">
        <v>0</v>
      </c>
      <c r="D1566" s="87">
        <v>35783.69</v>
      </c>
      <c r="E1566" s="87">
        <v>62506.46</v>
      </c>
      <c r="F1566" s="87">
        <v>-26722.77</v>
      </c>
    </row>
    <row r="1567" spans="1:6" ht="15" hidden="1" customHeight="1" x14ac:dyDescent="0.3">
      <c r="A1567" s="202">
        <v>520905001</v>
      </c>
      <c r="B1567" t="s">
        <v>192</v>
      </c>
      <c r="C1567" s="87">
        <v>0</v>
      </c>
      <c r="D1567" s="87">
        <v>35783.69</v>
      </c>
      <c r="E1567" s="87">
        <v>62506.46</v>
      </c>
      <c r="F1567" s="87">
        <v>-26722.77</v>
      </c>
    </row>
    <row r="1568" spans="1:6" ht="15" hidden="1" customHeight="1" x14ac:dyDescent="0.3">
      <c r="A1568" s="202">
        <v>52090500101</v>
      </c>
      <c r="B1568" t="s">
        <v>441</v>
      </c>
      <c r="C1568" s="87">
        <v>0</v>
      </c>
      <c r="D1568" s="87">
        <v>35122.94</v>
      </c>
      <c r="E1568" s="87">
        <v>61813.96</v>
      </c>
      <c r="F1568" s="87">
        <v>-26691.02</v>
      </c>
    </row>
    <row r="1569" spans="1:6" ht="15" hidden="1" customHeight="1" x14ac:dyDescent="0.3">
      <c r="A1569" s="202">
        <v>52090500102</v>
      </c>
      <c r="B1569" t="s">
        <v>835</v>
      </c>
      <c r="C1569" s="87">
        <v>0</v>
      </c>
      <c r="D1569" s="87">
        <v>0</v>
      </c>
      <c r="E1569" s="87">
        <v>31.75</v>
      </c>
      <c r="F1569" s="87">
        <v>-31.75</v>
      </c>
    </row>
    <row r="1570" spans="1:6" ht="15" hidden="1" customHeight="1" x14ac:dyDescent="0.3">
      <c r="A1570" s="202">
        <v>520906</v>
      </c>
      <c r="B1570" t="s">
        <v>210</v>
      </c>
      <c r="C1570" s="87">
        <v>0</v>
      </c>
      <c r="D1570" s="87">
        <v>13870.89</v>
      </c>
      <c r="E1570" s="87">
        <v>43121.78</v>
      </c>
      <c r="F1570" s="87">
        <v>-29250.89</v>
      </c>
    </row>
    <row r="1571" spans="1:6" ht="15" hidden="1" customHeight="1" x14ac:dyDescent="0.3">
      <c r="A1571" s="202">
        <v>5209060</v>
      </c>
      <c r="B1571" t="s">
        <v>210</v>
      </c>
      <c r="C1571" s="87">
        <v>0</v>
      </c>
      <c r="D1571" s="87">
        <v>13870.89</v>
      </c>
      <c r="E1571" s="87">
        <v>43121.78</v>
      </c>
      <c r="F1571" s="87">
        <v>-29250.89</v>
      </c>
    </row>
    <row r="1572" spans="1:6" ht="15" hidden="1" customHeight="1" x14ac:dyDescent="0.3">
      <c r="A1572" s="202">
        <v>520906008</v>
      </c>
      <c r="B1572" t="s">
        <v>194</v>
      </c>
      <c r="C1572" s="87">
        <v>0</v>
      </c>
      <c r="D1572" s="87">
        <v>13870.89</v>
      </c>
      <c r="E1572" s="87">
        <v>27741.78</v>
      </c>
      <c r="F1572" s="87">
        <v>-13870.89</v>
      </c>
    </row>
    <row r="1573" spans="1:6" ht="15" hidden="1" customHeight="1" x14ac:dyDescent="0.3">
      <c r="A1573" s="202">
        <v>52090600801</v>
      </c>
      <c r="B1573" t="s">
        <v>463</v>
      </c>
      <c r="C1573" s="87">
        <v>0</v>
      </c>
      <c r="D1573" s="87">
        <v>0</v>
      </c>
      <c r="E1573" s="87">
        <v>13870.89</v>
      </c>
      <c r="F1573" s="87">
        <v>-13870.89</v>
      </c>
    </row>
    <row r="1574" spans="1:6" ht="15" hidden="1" customHeight="1" x14ac:dyDescent="0.3">
      <c r="A1574" s="202">
        <v>520906011</v>
      </c>
      <c r="B1574" t="s">
        <v>466</v>
      </c>
      <c r="C1574" s="87">
        <v>0</v>
      </c>
      <c r="D1574" s="87">
        <v>0</v>
      </c>
      <c r="E1574" s="87">
        <v>14880</v>
      </c>
      <c r="F1574" s="87">
        <v>-14880</v>
      </c>
    </row>
    <row r="1575" spans="1:6" ht="15" hidden="1" customHeight="1" x14ac:dyDescent="0.3">
      <c r="A1575" s="202">
        <v>52090601101</v>
      </c>
      <c r="B1575" t="s">
        <v>468</v>
      </c>
      <c r="C1575" s="87">
        <v>0</v>
      </c>
      <c r="D1575" s="87">
        <v>0</v>
      </c>
      <c r="E1575" s="87">
        <v>14880</v>
      </c>
      <c r="F1575" s="87">
        <v>-14880</v>
      </c>
    </row>
    <row r="1576" spans="1:6" ht="15" hidden="1" customHeight="1" x14ac:dyDescent="0.3">
      <c r="A1576" s="202">
        <v>520906014</v>
      </c>
      <c r="B1576" t="s">
        <v>472</v>
      </c>
      <c r="C1576" s="87">
        <v>0</v>
      </c>
      <c r="D1576" s="87">
        <v>0</v>
      </c>
      <c r="E1576" s="87">
        <v>500</v>
      </c>
      <c r="F1576" s="87">
        <v>-500</v>
      </c>
    </row>
    <row r="1577" spans="1:6" ht="15" hidden="1" customHeight="1" x14ac:dyDescent="0.3">
      <c r="A1577" s="202">
        <v>52090601401</v>
      </c>
      <c r="B1577" t="s">
        <v>474</v>
      </c>
      <c r="C1577" s="87">
        <v>0</v>
      </c>
      <c r="D1577" s="87">
        <v>0</v>
      </c>
      <c r="E1577" s="87">
        <v>500</v>
      </c>
      <c r="F1577" s="87">
        <v>-500</v>
      </c>
    </row>
    <row r="1578" spans="1:6" ht="15" hidden="1" customHeight="1" x14ac:dyDescent="0.3">
      <c r="A1578" s="202">
        <v>520907</v>
      </c>
      <c r="B1578" t="s">
        <v>201</v>
      </c>
      <c r="C1578" s="87">
        <v>0</v>
      </c>
      <c r="D1578" s="87">
        <v>2549.6999999999998</v>
      </c>
      <c r="E1578" s="87">
        <v>5099.3999999999996</v>
      </c>
      <c r="F1578" s="87">
        <v>-2549.6999999999998</v>
      </c>
    </row>
    <row r="1579" spans="1:6" ht="15" hidden="1" customHeight="1" x14ac:dyDescent="0.3">
      <c r="A1579" s="202">
        <v>5209070</v>
      </c>
      <c r="B1579" t="s">
        <v>201</v>
      </c>
      <c r="C1579" s="87">
        <v>0</v>
      </c>
      <c r="D1579" s="87">
        <v>2549.6999999999998</v>
      </c>
      <c r="E1579" s="87">
        <v>5099.3999999999996</v>
      </c>
      <c r="F1579" s="87">
        <v>-2549.6999999999998</v>
      </c>
    </row>
    <row r="1580" spans="1:6" ht="15" hidden="1" customHeight="1" x14ac:dyDescent="0.3">
      <c r="A1580" s="202">
        <v>520907002</v>
      </c>
      <c r="B1580" t="s">
        <v>197</v>
      </c>
      <c r="C1580" s="87">
        <v>0</v>
      </c>
      <c r="D1580" s="87">
        <v>2549.6999999999998</v>
      </c>
      <c r="E1580" s="87">
        <v>5099.3999999999996</v>
      </c>
      <c r="F1580" s="87">
        <v>-2549.6999999999998</v>
      </c>
    </row>
    <row r="1581" spans="1:6" ht="15" hidden="1" customHeight="1" x14ac:dyDescent="0.3">
      <c r="A1581" s="202">
        <v>52090700201</v>
      </c>
      <c r="B1581" t="s">
        <v>655</v>
      </c>
      <c r="C1581" s="87">
        <v>0</v>
      </c>
      <c r="D1581" s="87">
        <v>0</v>
      </c>
      <c r="E1581" s="87">
        <v>2549.6999999999998</v>
      </c>
      <c r="F1581" s="87">
        <v>-2549.6999999999998</v>
      </c>
    </row>
    <row r="1582" spans="1:6" ht="15" hidden="1" customHeight="1" x14ac:dyDescent="0.3">
      <c r="A1582" s="202">
        <v>54</v>
      </c>
      <c r="B1582" t="s">
        <v>348</v>
      </c>
      <c r="C1582" s="87">
        <v>0</v>
      </c>
      <c r="D1582" s="87">
        <v>0</v>
      </c>
      <c r="E1582" s="87">
        <v>14208.08</v>
      </c>
      <c r="F1582" s="87">
        <v>-14208.08</v>
      </c>
    </row>
    <row r="1583" spans="1:6" ht="15" hidden="1" customHeight="1" x14ac:dyDescent="0.3">
      <c r="A1583" s="202">
        <v>5404</v>
      </c>
      <c r="B1583" t="s">
        <v>208</v>
      </c>
      <c r="C1583" s="87">
        <v>0</v>
      </c>
      <c r="D1583" s="87">
        <v>0</v>
      </c>
      <c r="E1583" s="87">
        <v>6850.03</v>
      </c>
      <c r="F1583" s="87">
        <v>-6850.03</v>
      </c>
    </row>
    <row r="1584" spans="1:6" ht="15" hidden="1" customHeight="1" x14ac:dyDescent="0.3">
      <c r="A1584" s="202">
        <v>540401</v>
      </c>
      <c r="B1584" t="s">
        <v>437</v>
      </c>
      <c r="C1584" s="87">
        <v>0</v>
      </c>
      <c r="D1584" s="87">
        <v>0</v>
      </c>
      <c r="E1584" s="87">
        <v>6850.03</v>
      </c>
      <c r="F1584" s="87">
        <v>-6850.03</v>
      </c>
    </row>
    <row r="1585" spans="1:6" ht="15" hidden="1" customHeight="1" x14ac:dyDescent="0.3">
      <c r="A1585" s="202">
        <v>5404010</v>
      </c>
      <c r="B1585" t="s">
        <v>437</v>
      </c>
      <c r="C1585" s="87">
        <v>0</v>
      </c>
      <c r="D1585" s="87">
        <v>0</v>
      </c>
      <c r="E1585" s="87">
        <v>6850.03</v>
      </c>
      <c r="F1585" s="87">
        <v>-6850.03</v>
      </c>
    </row>
    <row r="1586" spans="1:6" ht="15" hidden="1" customHeight="1" x14ac:dyDescent="0.3">
      <c r="A1586" s="202">
        <v>540401004</v>
      </c>
      <c r="B1586" t="s">
        <v>347</v>
      </c>
      <c r="C1586" s="87">
        <v>0</v>
      </c>
      <c r="D1586" s="87">
        <v>0</v>
      </c>
      <c r="E1586" s="87">
        <v>6850.03</v>
      </c>
      <c r="F1586" s="87">
        <v>-6850.03</v>
      </c>
    </row>
    <row r="1587" spans="1:6" ht="15" hidden="1" customHeight="1" x14ac:dyDescent="0.3">
      <c r="A1587" s="202">
        <v>54040100401</v>
      </c>
      <c r="B1587" t="s">
        <v>738</v>
      </c>
      <c r="C1587" s="87">
        <v>0</v>
      </c>
      <c r="D1587" s="87">
        <v>0</v>
      </c>
      <c r="E1587" s="87">
        <v>6850.03</v>
      </c>
      <c r="F1587" s="87">
        <v>-6850.03</v>
      </c>
    </row>
    <row r="1588" spans="1:6" ht="15" hidden="1" customHeight="1" x14ac:dyDescent="0.3">
      <c r="A1588" s="202">
        <v>5407</v>
      </c>
      <c r="B1588" t="s">
        <v>211</v>
      </c>
      <c r="C1588" s="87">
        <v>0</v>
      </c>
      <c r="D1588" s="87">
        <v>0</v>
      </c>
      <c r="E1588" s="87">
        <v>7358.05</v>
      </c>
      <c r="F1588" s="87">
        <v>-7358.05</v>
      </c>
    </row>
    <row r="1589" spans="1:6" ht="15" hidden="1" customHeight="1" x14ac:dyDescent="0.3">
      <c r="A1589" s="202">
        <v>540702</v>
      </c>
      <c r="B1589" t="s">
        <v>197</v>
      </c>
      <c r="C1589" s="87">
        <v>0</v>
      </c>
      <c r="D1589" s="87">
        <v>0</v>
      </c>
      <c r="E1589" s="87">
        <v>7358.05</v>
      </c>
      <c r="F1589" s="87">
        <v>-7358.05</v>
      </c>
    </row>
    <row r="1590" spans="1:6" ht="15" hidden="1" customHeight="1" x14ac:dyDescent="0.3">
      <c r="A1590" s="202">
        <v>5407020</v>
      </c>
      <c r="B1590" t="s">
        <v>197</v>
      </c>
      <c r="C1590" s="87">
        <v>0</v>
      </c>
      <c r="D1590" s="87">
        <v>0</v>
      </c>
      <c r="E1590" s="87">
        <v>7358.05</v>
      </c>
      <c r="F1590" s="87">
        <v>-7358.05</v>
      </c>
    </row>
    <row r="1591" spans="1:6" ht="15" hidden="1" customHeight="1" x14ac:dyDescent="0.3">
      <c r="A1591" s="202">
        <v>540702004</v>
      </c>
      <c r="B1591" t="s">
        <v>657</v>
      </c>
      <c r="C1591" s="87">
        <v>0</v>
      </c>
      <c r="D1591" s="87">
        <v>0</v>
      </c>
      <c r="E1591" s="87">
        <v>7358.05</v>
      </c>
      <c r="F1591" s="87">
        <v>-7358.05</v>
      </c>
    </row>
    <row r="1592" spans="1:6" ht="15" hidden="1" customHeight="1" x14ac:dyDescent="0.3">
      <c r="A1592" s="202">
        <v>54070200401</v>
      </c>
      <c r="B1592" t="s">
        <v>738</v>
      </c>
      <c r="C1592" s="87">
        <v>0</v>
      </c>
      <c r="D1592" s="87">
        <v>0</v>
      </c>
      <c r="E1592" s="87">
        <v>7358.05</v>
      </c>
      <c r="F1592" s="87">
        <v>-7358.05</v>
      </c>
    </row>
    <row r="1593" spans="1:6" ht="15" hidden="1" customHeight="1" x14ac:dyDescent="0.3">
      <c r="A1593" s="202">
        <v>55</v>
      </c>
      <c r="B1593" t="s">
        <v>310</v>
      </c>
      <c r="C1593" s="87">
        <v>0</v>
      </c>
      <c r="D1593" s="87">
        <v>259727.39</v>
      </c>
      <c r="E1593" s="87">
        <v>2349072.15</v>
      </c>
      <c r="F1593" s="87">
        <v>-2089344.76</v>
      </c>
    </row>
    <row r="1594" spans="1:6" ht="15" hidden="1" customHeight="1" x14ac:dyDescent="0.3">
      <c r="A1594" s="202">
        <v>5504</v>
      </c>
      <c r="B1594" t="s">
        <v>208</v>
      </c>
      <c r="C1594" s="87">
        <v>0</v>
      </c>
      <c r="D1594" s="87">
        <v>0</v>
      </c>
      <c r="E1594" s="87">
        <v>0</v>
      </c>
      <c r="F1594" s="87">
        <v>0</v>
      </c>
    </row>
    <row r="1595" spans="1:6" ht="15" hidden="1" customHeight="1" x14ac:dyDescent="0.3">
      <c r="A1595" s="202">
        <v>550401</v>
      </c>
      <c r="B1595" t="s">
        <v>437</v>
      </c>
      <c r="C1595" s="87">
        <v>0</v>
      </c>
      <c r="D1595" s="87">
        <v>0</v>
      </c>
      <c r="E1595" s="87">
        <v>0</v>
      </c>
      <c r="F1595" s="87">
        <v>0</v>
      </c>
    </row>
    <row r="1596" spans="1:6" ht="15" hidden="1" customHeight="1" x14ac:dyDescent="0.3">
      <c r="A1596" s="202">
        <v>5504010</v>
      </c>
      <c r="B1596" t="s">
        <v>437</v>
      </c>
      <c r="C1596" s="87">
        <v>0</v>
      </c>
      <c r="D1596" s="87">
        <v>0</v>
      </c>
      <c r="E1596" s="87">
        <v>0</v>
      </c>
      <c r="F1596" s="87">
        <v>0</v>
      </c>
    </row>
    <row r="1597" spans="1:6" ht="15" hidden="1" customHeight="1" x14ac:dyDescent="0.3">
      <c r="A1597" s="202">
        <v>550401001</v>
      </c>
      <c r="B1597" t="s">
        <v>347</v>
      </c>
      <c r="C1597" s="87">
        <v>0</v>
      </c>
      <c r="D1597" s="87">
        <v>0</v>
      </c>
      <c r="E1597" s="87">
        <v>0</v>
      </c>
      <c r="F1597" s="87">
        <v>0</v>
      </c>
    </row>
    <row r="1598" spans="1:6" ht="15" hidden="1" customHeight="1" x14ac:dyDescent="0.3">
      <c r="A1598" s="202">
        <v>55040100104</v>
      </c>
      <c r="B1598" t="s">
        <v>347</v>
      </c>
      <c r="C1598" s="87">
        <v>0</v>
      </c>
      <c r="D1598" s="87">
        <v>0</v>
      </c>
      <c r="E1598" s="87">
        <v>0</v>
      </c>
      <c r="F1598" s="87">
        <v>0</v>
      </c>
    </row>
    <row r="1599" spans="1:6" ht="15" hidden="1" customHeight="1" x14ac:dyDescent="0.3">
      <c r="A1599" s="202">
        <v>5506</v>
      </c>
      <c r="B1599" t="s">
        <v>210</v>
      </c>
      <c r="C1599" s="87">
        <v>0</v>
      </c>
      <c r="D1599" s="87">
        <v>0</v>
      </c>
      <c r="E1599" s="87">
        <v>1595527.17</v>
      </c>
      <c r="F1599" s="87">
        <v>-1595527.17</v>
      </c>
    </row>
    <row r="1600" spans="1:6" ht="15" hidden="1" customHeight="1" x14ac:dyDescent="0.3">
      <c r="A1600" s="202">
        <v>550610</v>
      </c>
      <c r="B1600" t="s">
        <v>349</v>
      </c>
      <c r="C1600" s="87">
        <v>0</v>
      </c>
      <c r="D1600" s="87">
        <v>0</v>
      </c>
      <c r="E1600" s="87">
        <v>0</v>
      </c>
      <c r="F1600" s="87">
        <v>0</v>
      </c>
    </row>
    <row r="1601" spans="1:6" ht="15" hidden="1" customHeight="1" x14ac:dyDescent="0.3">
      <c r="A1601" s="202">
        <v>5506100</v>
      </c>
      <c r="B1601" t="s">
        <v>349</v>
      </c>
      <c r="C1601" s="87">
        <v>0</v>
      </c>
      <c r="D1601" s="87">
        <v>0</v>
      </c>
      <c r="E1601" s="87">
        <v>0</v>
      </c>
      <c r="F1601" s="87">
        <v>0</v>
      </c>
    </row>
    <row r="1602" spans="1:6" ht="15" hidden="1" customHeight="1" x14ac:dyDescent="0.3">
      <c r="A1602" s="202">
        <v>550610001</v>
      </c>
      <c r="B1602" t="s">
        <v>349</v>
      </c>
      <c r="C1602" s="87">
        <v>0</v>
      </c>
      <c r="D1602" s="87">
        <v>0</v>
      </c>
      <c r="E1602" s="87">
        <v>0</v>
      </c>
      <c r="F1602" s="87">
        <v>0</v>
      </c>
    </row>
    <row r="1603" spans="1:6" ht="15" hidden="1" customHeight="1" x14ac:dyDescent="0.3">
      <c r="A1603" s="202">
        <v>55061000104</v>
      </c>
      <c r="B1603" t="s">
        <v>347</v>
      </c>
      <c r="C1603" s="87">
        <v>0</v>
      </c>
      <c r="D1603" s="87">
        <v>0</v>
      </c>
      <c r="E1603" s="87">
        <v>0</v>
      </c>
      <c r="F1603" s="87">
        <v>0</v>
      </c>
    </row>
    <row r="1604" spans="1:6" ht="15" hidden="1" customHeight="1" x14ac:dyDescent="0.3">
      <c r="A1604" s="202">
        <v>550614</v>
      </c>
      <c r="B1604" t="s">
        <v>472</v>
      </c>
      <c r="C1604" s="87">
        <v>0</v>
      </c>
      <c r="D1604" s="87">
        <v>0</v>
      </c>
      <c r="E1604" s="87">
        <v>0</v>
      </c>
      <c r="F1604" s="87">
        <v>0</v>
      </c>
    </row>
    <row r="1605" spans="1:6" ht="15" hidden="1" customHeight="1" x14ac:dyDescent="0.3">
      <c r="A1605" s="202">
        <v>5506140</v>
      </c>
      <c r="B1605" t="s">
        <v>472</v>
      </c>
      <c r="C1605" s="87">
        <v>0</v>
      </c>
      <c r="D1605" s="87">
        <v>0</v>
      </c>
      <c r="E1605" s="87">
        <v>0</v>
      </c>
      <c r="F1605" s="87">
        <v>0</v>
      </c>
    </row>
    <row r="1606" spans="1:6" ht="15" hidden="1" customHeight="1" x14ac:dyDescent="0.3">
      <c r="A1606" s="202">
        <v>550614001</v>
      </c>
      <c r="B1606" t="s">
        <v>347</v>
      </c>
      <c r="C1606" s="87">
        <v>0</v>
      </c>
      <c r="D1606" s="87">
        <v>0</v>
      </c>
      <c r="E1606" s="87">
        <v>0</v>
      </c>
      <c r="F1606" s="87">
        <v>0</v>
      </c>
    </row>
    <row r="1607" spans="1:6" ht="15" hidden="1" customHeight="1" x14ac:dyDescent="0.3">
      <c r="A1607" s="202">
        <v>55061400104</v>
      </c>
      <c r="B1607" t="s">
        <v>347</v>
      </c>
      <c r="C1607" s="87">
        <v>0</v>
      </c>
      <c r="D1607" s="87">
        <v>0</v>
      </c>
      <c r="E1607" s="87">
        <v>0</v>
      </c>
      <c r="F1607" s="87">
        <v>0</v>
      </c>
    </row>
    <row r="1608" spans="1:6" ht="15" hidden="1" customHeight="1" x14ac:dyDescent="0.3">
      <c r="A1608" s="202">
        <v>550618</v>
      </c>
      <c r="B1608" t="s">
        <v>338</v>
      </c>
      <c r="C1608" s="87">
        <v>0</v>
      </c>
      <c r="D1608" s="87">
        <v>0</v>
      </c>
      <c r="E1608" s="87">
        <v>8437.5</v>
      </c>
      <c r="F1608" s="87">
        <v>-8437.5</v>
      </c>
    </row>
    <row r="1609" spans="1:6" ht="15" hidden="1" customHeight="1" x14ac:dyDescent="0.3">
      <c r="A1609" s="202">
        <v>5506180</v>
      </c>
      <c r="B1609" t="s">
        <v>338</v>
      </c>
      <c r="C1609" s="87">
        <v>0</v>
      </c>
      <c r="D1609" s="87">
        <v>0</v>
      </c>
      <c r="E1609" s="87">
        <v>8437.5</v>
      </c>
      <c r="F1609" s="87">
        <v>-8437.5</v>
      </c>
    </row>
    <row r="1610" spans="1:6" ht="15" hidden="1" customHeight="1" x14ac:dyDescent="0.3">
      <c r="A1610" s="202">
        <v>550618001</v>
      </c>
      <c r="B1610" t="s">
        <v>347</v>
      </c>
      <c r="C1610" s="87">
        <v>0</v>
      </c>
      <c r="D1610" s="87">
        <v>0</v>
      </c>
      <c r="E1610" s="87">
        <v>8437.5</v>
      </c>
      <c r="F1610" s="87">
        <v>-8437.5</v>
      </c>
    </row>
    <row r="1611" spans="1:6" ht="15" hidden="1" customHeight="1" x14ac:dyDescent="0.3">
      <c r="A1611" s="202">
        <v>55061800104</v>
      </c>
      <c r="B1611" t="s">
        <v>347</v>
      </c>
      <c r="C1611" s="87">
        <v>0</v>
      </c>
      <c r="D1611" s="87">
        <v>0</v>
      </c>
      <c r="E1611" s="87">
        <v>8437.5</v>
      </c>
      <c r="F1611" s="87">
        <v>-8437.5</v>
      </c>
    </row>
    <row r="1612" spans="1:6" ht="15" hidden="1" customHeight="1" x14ac:dyDescent="0.3">
      <c r="A1612" s="202">
        <v>550625</v>
      </c>
      <c r="B1612" t="s">
        <v>483</v>
      </c>
      <c r="C1612" s="87">
        <v>0</v>
      </c>
      <c r="D1612" s="87">
        <v>0</v>
      </c>
      <c r="E1612" s="87">
        <v>1587089.67</v>
      </c>
      <c r="F1612" s="87">
        <v>-1587089.67</v>
      </c>
    </row>
    <row r="1613" spans="1:6" ht="15" hidden="1" customHeight="1" x14ac:dyDescent="0.3">
      <c r="A1613" s="202">
        <v>5506250</v>
      </c>
      <c r="B1613" t="s">
        <v>483</v>
      </c>
      <c r="C1613" s="87">
        <v>0</v>
      </c>
      <c r="D1613" s="87">
        <v>0</v>
      </c>
      <c r="E1613" s="87">
        <v>1587089.67</v>
      </c>
      <c r="F1613" s="87">
        <v>-1587089.67</v>
      </c>
    </row>
    <row r="1614" spans="1:6" ht="15" hidden="1" customHeight="1" x14ac:dyDescent="0.3">
      <c r="A1614" s="202">
        <v>550625001</v>
      </c>
      <c r="B1614" t="s">
        <v>347</v>
      </c>
      <c r="C1614" s="87">
        <v>0</v>
      </c>
      <c r="D1614" s="87">
        <v>0</v>
      </c>
      <c r="E1614" s="87">
        <v>1587089.67</v>
      </c>
      <c r="F1614" s="87">
        <v>-1587089.67</v>
      </c>
    </row>
    <row r="1615" spans="1:6" ht="15" hidden="1" customHeight="1" x14ac:dyDescent="0.3">
      <c r="A1615" s="202">
        <v>55062500104</v>
      </c>
      <c r="B1615" t="s">
        <v>347</v>
      </c>
      <c r="C1615" s="87">
        <v>0</v>
      </c>
      <c r="D1615" s="87">
        <v>0</v>
      </c>
      <c r="E1615" s="87">
        <v>1587089.67</v>
      </c>
      <c r="F1615" s="87">
        <v>-1587089.67</v>
      </c>
    </row>
    <row r="1616" spans="1:6" ht="15" hidden="1" customHeight="1" x14ac:dyDescent="0.3">
      <c r="A1616" s="202">
        <v>5507</v>
      </c>
      <c r="B1616" t="s">
        <v>211</v>
      </c>
      <c r="C1616" s="87">
        <v>0</v>
      </c>
      <c r="D1616" s="87">
        <v>259727.39</v>
      </c>
      <c r="E1616" s="87">
        <v>753544.98</v>
      </c>
      <c r="F1616" s="87">
        <v>-493817.59</v>
      </c>
    </row>
    <row r="1617" spans="1:6" ht="15" hidden="1" customHeight="1" x14ac:dyDescent="0.3">
      <c r="A1617" s="202">
        <v>550702</v>
      </c>
      <c r="B1617" t="s">
        <v>197</v>
      </c>
      <c r="C1617" s="87">
        <v>0</v>
      </c>
      <c r="D1617" s="87">
        <v>259727.39</v>
      </c>
      <c r="E1617" s="87">
        <v>753544.98</v>
      </c>
      <c r="F1617" s="87">
        <v>-493817.59</v>
      </c>
    </row>
    <row r="1618" spans="1:6" ht="15" hidden="1" customHeight="1" x14ac:dyDescent="0.3">
      <c r="A1618" s="202">
        <v>5507020</v>
      </c>
      <c r="B1618" t="s">
        <v>197</v>
      </c>
      <c r="C1618" s="87">
        <v>0</v>
      </c>
      <c r="D1618" s="87">
        <v>259727.39</v>
      </c>
      <c r="E1618" s="87">
        <v>753544.98</v>
      </c>
      <c r="F1618" s="87">
        <v>-493817.59</v>
      </c>
    </row>
    <row r="1619" spans="1:6" ht="15" hidden="1" customHeight="1" x14ac:dyDescent="0.3">
      <c r="A1619" s="202">
        <v>550702004</v>
      </c>
      <c r="B1619" t="s">
        <v>657</v>
      </c>
      <c r="C1619" s="87">
        <v>0</v>
      </c>
      <c r="D1619" s="87">
        <v>259727.39</v>
      </c>
      <c r="E1619" s="87">
        <v>753544.98</v>
      </c>
      <c r="F1619" s="87">
        <v>-493817.59</v>
      </c>
    </row>
    <row r="1620" spans="1:6" ht="15" hidden="1" customHeight="1" x14ac:dyDescent="0.3">
      <c r="A1620" s="202">
        <v>56</v>
      </c>
      <c r="B1620" t="s">
        <v>265</v>
      </c>
      <c r="C1620" s="87">
        <v>0</v>
      </c>
      <c r="D1620" s="87">
        <v>0</v>
      </c>
      <c r="E1620" s="87">
        <v>15778.1</v>
      </c>
      <c r="F1620" s="87">
        <v>-15778.1</v>
      </c>
    </row>
    <row r="1621" spans="1:6" ht="15" hidden="1" customHeight="1" x14ac:dyDescent="0.3">
      <c r="A1621" s="202">
        <v>5605</v>
      </c>
      <c r="B1621" t="s">
        <v>209</v>
      </c>
      <c r="C1621" s="87">
        <v>0</v>
      </c>
      <c r="D1621" s="87">
        <v>0</v>
      </c>
      <c r="E1621" s="87">
        <v>1062</v>
      </c>
      <c r="F1621" s="87">
        <v>-1062</v>
      </c>
    </row>
    <row r="1622" spans="1:6" ht="15" hidden="1" customHeight="1" x14ac:dyDescent="0.3">
      <c r="A1622" s="202">
        <v>560501</v>
      </c>
      <c r="B1622" t="s">
        <v>192</v>
      </c>
      <c r="C1622" s="87">
        <v>0</v>
      </c>
      <c r="D1622" s="87">
        <v>0</v>
      </c>
      <c r="E1622" s="87">
        <v>1062</v>
      </c>
      <c r="F1622" s="87">
        <v>-1062</v>
      </c>
    </row>
    <row r="1623" spans="1:6" ht="15" hidden="1" customHeight="1" x14ac:dyDescent="0.3">
      <c r="A1623" s="202">
        <v>5605010</v>
      </c>
      <c r="B1623" t="s">
        <v>192</v>
      </c>
      <c r="C1623" s="87">
        <v>0</v>
      </c>
      <c r="D1623" s="87">
        <v>0</v>
      </c>
      <c r="E1623" s="87">
        <v>1062</v>
      </c>
      <c r="F1623" s="87">
        <v>-1062</v>
      </c>
    </row>
    <row r="1624" spans="1:6" ht="15" hidden="1" customHeight="1" x14ac:dyDescent="0.3">
      <c r="A1624" s="202">
        <v>560501001</v>
      </c>
      <c r="B1624" t="s">
        <v>578</v>
      </c>
      <c r="C1624" s="87">
        <v>0</v>
      </c>
      <c r="D1624" s="87">
        <v>0</v>
      </c>
      <c r="E1624" s="87">
        <v>1062</v>
      </c>
      <c r="F1624" s="87">
        <v>-1062</v>
      </c>
    </row>
    <row r="1625" spans="1:6" ht="15" hidden="1" customHeight="1" x14ac:dyDescent="0.3">
      <c r="A1625" s="202">
        <v>5607</v>
      </c>
      <c r="B1625" t="s">
        <v>211</v>
      </c>
      <c r="C1625" s="87">
        <v>0</v>
      </c>
      <c r="D1625" s="87">
        <v>0</v>
      </c>
      <c r="E1625" s="87">
        <v>14716.1</v>
      </c>
      <c r="F1625" s="87">
        <v>-14716.1</v>
      </c>
    </row>
    <row r="1626" spans="1:6" ht="15" hidden="1" customHeight="1" x14ac:dyDescent="0.3">
      <c r="A1626" s="202">
        <v>560702</v>
      </c>
      <c r="B1626" t="s">
        <v>197</v>
      </c>
      <c r="C1626" s="87">
        <v>0</v>
      </c>
      <c r="D1626" s="87">
        <v>0</v>
      </c>
      <c r="E1626" s="87">
        <v>14716.1</v>
      </c>
      <c r="F1626" s="87">
        <v>-14716.1</v>
      </c>
    </row>
    <row r="1627" spans="1:6" ht="15" hidden="1" customHeight="1" x14ac:dyDescent="0.3">
      <c r="A1627" s="202">
        <v>5607020</v>
      </c>
      <c r="B1627" t="s">
        <v>197</v>
      </c>
      <c r="C1627" s="87">
        <v>0</v>
      </c>
      <c r="D1627" s="87">
        <v>0</v>
      </c>
      <c r="E1627" s="87">
        <v>14716.1</v>
      </c>
      <c r="F1627" s="87">
        <v>-14716.1</v>
      </c>
    </row>
    <row r="1628" spans="1:6" ht="15" hidden="1" customHeight="1" x14ac:dyDescent="0.3">
      <c r="A1628" s="202">
        <v>560702001</v>
      </c>
      <c r="B1628" t="s">
        <v>575</v>
      </c>
      <c r="C1628" s="87">
        <v>0</v>
      </c>
      <c r="D1628" s="87">
        <v>0</v>
      </c>
      <c r="E1628" s="87">
        <v>14716.1</v>
      </c>
      <c r="F1628" s="87">
        <v>-14716.1</v>
      </c>
    </row>
    <row r="1629" spans="1:6" ht="15" hidden="1" customHeight="1" x14ac:dyDescent="0.3">
      <c r="A1629" s="202">
        <v>57</v>
      </c>
      <c r="B1629" t="s">
        <v>32</v>
      </c>
      <c r="C1629" s="87">
        <v>0</v>
      </c>
      <c r="D1629" s="87">
        <v>82137.5</v>
      </c>
      <c r="E1629" s="87">
        <v>689002.92</v>
      </c>
      <c r="F1629" s="87">
        <v>-606865.42000000004</v>
      </c>
    </row>
    <row r="1630" spans="1:6" ht="15" hidden="1" customHeight="1" x14ac:dyDescent="0.3">
      <c r="A1630" s="202">
        <v>5701</v>
      </c>
      <c r="B1630" t="s">
        <v>33</v>
      </c>
      <c r="C1630" s="87">
        <v>0</v>
      </c>
      <c r="D1630" s="87">
        <v>18773.169999999998</v>
      </c>
      <c r="E1630" s="87">
        <v>255470.98</v>
      </c>
      <c r="F1630" s="87">
        <v>-236697.81</v>
      </c>
    </row>
    <row r="1631" spans="1:6" ht="15" hidden="1" customHeight="1" x14ac:dyDescent="0.3">
      <c r="A1631" s="202">
        <v>570101</v>
      </c>
      <c r="B1631" t="s">
        <v>739</v>
      </c>
      <c r="C1631" s="87">
        <v>0</v>
      </c>
      <c r="D1631" s="87">
        <v>18773.169999999998</v>
      </c>
      <c r="E1631" s="87">
        <v>255470.98</v>
      </c>
      <c r="F1631" s="87">
        <v>-236697.81</v>
      </c>
    </row>
    <row r="1632" spans="1:6" ht="15" hidden="1" customHeight="1" x14ac:dyDescent="0.3">
      <c r="A1632" s="202">
        <v>5701010</v>
      </c>
      <c r="B1632" t="s">
        <v>739</v>
      </c>
      <c r="C1632" s="87">
        <v>0</v>
      </c>
      <c r="D1632" s="87">
        <v>18773.169999999998</v>
      </c>
      <c r="E1632" s="87">
        <v>255470.98</v>
      </c>
      <c r="F1632" s="87">
        <v>-236697.81</v>
      </c>
    </row>
    <row r="1633" spans="1:6" ht="15" hidden="1" customHeight="1" x14ac:dyDescent="0.3">
      <c r="A1633" s="202">
        <v>570101001</v>
      </c>
      <c r="B1633" t="s">
        <v>685</v>
      </c>
      <c r="C1633" s="87">
        <v>0</v>
      </c>
      <c r="D1633" s="87">
        <v>18773.169999999998</v>
      </c>
      <c r="E1633" s="87">
        <v>229309.79</v>
      </c>
      <c r="F1633" s="87">
        <v>-210536.62</v>
      </c>
    </row>
    <row r="1634" spans="1:6" ht="15" hidden="1" customHeight="1" x14ac:dyDescent="0.3">
      <c r="A1634" s="202">
        <v>57010100101</v>
      </c>
      <c r="B1634" t="s">
        <v>740</v>
      </c>
      <c r="C1634" s="87">
        <v>0</v>
      </c>
      <c r="D1634" s="87">
        <v>22.91</v>
      </c>
      <c r="E1634" s="87">
        <v>110556.97</v>
      </c>
      <c r="F1634" s="87">
        <v>-110534.06</v>
      </c>
    </row>
    <row r="1635" spans="1:6" ht="15" hidden="1" customHeight="1" x14ac:dyDescent="0.3">
      <c r="A1635" s="202">
        <v>57010100102</v>
      </c>
      <c r="B1635" t="s">
        <v>741</v>
      </c>
      <c r="C1635" s="87">
        <v>0</v>
      </c>
      <c r="D1635" s="87">
        <v>18750.259999999998</v>
      </c>
      <c r="E1635" s="87">
        <v>118752.82</v>
      </c>
      <c r="F1635" s="87">
        <v>-100002.56</v>
      </c>
    </row>
    <row r="1636" spans="1:6" ht="15" hidden="1" customHeight="1" x14ac:dyDescent="0.3">
      <c r="A1636" s="202">
        <v>570101002</v>
      </c>
      <c r="B1636" t="s">
        <v>233</v>
      </c>
      <c r="C1636" s="87">
        <v>0</v>
      </c>
      <c r="D1636" s="87">
        <v>0</v>
      </c>
      <c r="E1636" s="87">
        <v>26161.19</v>
      </c>
      <c r="F1636" s="87">
        <v>-26161.19</v>
      </c>
    </row>
    <row r="1637" spans="1:6" ht="15" hidden="1" customHeight="1" x14ac:dyDescent="0.3">
      <c r="A1637" s="202">
        <v>57010100201</v>
      </c>
      <c r="B1637" t="s">
        <v>804</v>
      </c>
      <c r="C1637" s="87">
        <v>0</v>
      </c>
      <c r="D1637" s="87">
        <v>0</v>
      </c>
      <c r="E1637" s="87">
        <v>26161.19</v>
      </c>
      <c r="F1637" s="87">
        <v>-26161.19</v>
      </c>
    </row>
    <row r="1638" spans="1:6" ht="15" hidden="1" customHeight="1" x14ac:dyDescent="0.3">
      <c r="A1638" s="202">
        <v>5702</v>
      </c>
      <c r="B1638" t="s">
        <v>34</v>
      </c>
      <c r="C1638" s="87">
        <v>0</v>
      </c>
      <c r="D1638" s="87">
        <v>63287.1</v>
      </c>
      <c r="E1638" s="87">
        <v>335136.24</v>
      </c>
      <c r="F1638" s="87">
        <v>-271849.14</v>
      </c>
    </row>
    <row r="1639" spans="1:6" ht="15" hidden="1" customHeight="1" x14ac:dyDescent="0.3">
      <c r="A1639" s="202">
        <v>570201</v>
      </c>
      <c r="B1639" t="s">
        <v>742</v>
      </c>
      <c r="C1639" s="87">
        <v>0</v>
      </c>
      <c r="D1639" s="87">
        <v>9881.39</v>
      </c>
      <c r="E1639" s="87">
        <v>65643.97</v>
      </c>
      <c r="F1639" s="87">
        <v>-55762.58</v>
      </c>
    </row>
    <row r="1640" spans="1:6" ht="15" hidden="1" customHeight="1" x14ac:dyDescent="0.3">
      <c r="A1640" s="202">
        <v>5702011</v>
      </c>
      <c r="B1640" t="s">
        <v>743</v>
      </c>
      <c r="C1640" s="87">
        <v>0</v>
      </c>
      <c r="D1640" s="87">
        <v>9881.39</v>
      </c>
      <c r="E1640" s="87">
        <v>65643.97</v>
      </c>
      <c r="F1640" s="87">
        <v>-55762.58</v>
      </c>
    </row>
    <row r="1641" spans="1:6" ht="15" hidden="1" customHeight="1" x14ac:dyDescent="0.3">
      <c r="A1641" s="202">
        <v>570201101</v>
      </c>
      <c r="B1641" t="s">
        <v>743</v>
      </c>
      <c r="C1641" s="87">
        <v>0</v>
      </c>
      <c r="D1641" s="87">
        <v>9881.39</v>
      </c>
      <c r="E1641" s="87">
        <v>65643.97</v>
      </c>
      <c r="F1641" s="87">
        <v>-55762.58</v>
      </c>
    </row>
    <row r="1642" spans="1:6" ht="15" hidden="1" customHeight="1" x14ac:dyDescent="0.3">
      <c r="A1642" s="202">
        <v>570202</v>
      </c>
      <c r="B1642" t="s">
        <v>744</v>
      </c>
      <c r="C1642" s="87">
        <v>0</v>
      </c>
      <c r="D1642" s="87">
        <v>31916.639999999999</v>
      </c>
      <c r="E1642" s="87">
        <v>139504.21</v>
      </c>
      <c r="F1642" s="87">
        <v>-107587.57</v>
      </c>
    </row>
    <row r="1643" spans="1:6" ht="15" hidden="1" customHeight="1" x14ac:dyDescent="0.3">
      <c r="A1643" s="202">
        <v>5702021</v>
      </c>
      <c r="B1643" t="s">
        <v>685</v>
      </c>
      <c r="C1643" s="87">
        <v>0</v>
      </c>
      <c r="D1643" s="87">
        <v>31916.639999999999</v>
      </c>
      <c r="E1643" s="87">
        <v>139504.21</v>
      </c>
      <c r="F1643" s="87">
        <v>-107587.57</v>
      </c>
    </row>
    <row r="1644" spans="1:6" ht="15" hidden="1" customHeight="1" x14ac:dyDescent="0.3">
      <c r="A1644" s="202">
        <v>570202101</v>
      </c>
      <c r="B1644" t="s">
        <v>743</v>
      </c>
      <c r="C1644" s="87">
        <v>0</v>
      </c>
      <c r="D1644" s="87">
        <v>31916.639999999999</v>
      </c>
      <c r="E1644" s="87">
        <v>139504.21</v>
      </c>
      <c r="F1644" s="87">
        <v>-107587.57</v>
      </c>
    </row>
    <row r="1645" spans="1:6" ht="15" hidden="1" customHeight="1" x14ac:dyDescent="0.3">
      <c r="A1645" s="202">
        <v>570204</v>
      </c>
      <c r="B1645" t="s">
        <v>745</v>
      </c>
      <c r="C1645" s="87">
        <v>0</v>
      </c>
      <c r="D1645" s="87">
        <v>475.63</v>
      </c>
      <c r="E1645" s="87">
        <v>951.26</v>
      </c>
      <c r="F1645" s="87">
        <v>-475.63</v>
      </c>
    </row>
    <row r="1646" spans="1:6" ht="15" hidden="1" customHeight="1" x14ac:dyDescent="0.3">
      <c r="A1646" s="202">
        <v>5702041</v>
      </c>
      <c r="B1646" t="s">
        <v>745</v>
      </c>
      <c r="C1646" s="87">
        <v>0</v>
      </c>
      <c r="D1646" s="87">
        <v>475.63</v>
      </c>
      <c r="E1646" s="87">
        <v>951.26</v>
      </c>
      <c r="F1646" s="87">
        <v>-475.63</v>
      </c>
    </row>
    <row r="1647" spans="1:6" ht="15" hidden="1" customHeight="1" x14ac:dyDescent="0.3">
      <c r="A1647" s="202">
        <v>570204101</v>
      </c>
      <c r="B1647" t="s">
        <v>743</v>
      </c>
      <c r="C1647" s="87">
        <v>0</v>
      </c>
      <c r="D1647" s="87">
        <v>475.63</v>
      </c>
      <c r="E1647" s="87">
        <v>951.26</v>
      </c>
      <c r="F1647" s="87">
        <v>-475.63</v>
      </c>
    </row>
    <row r="1648" spans="1:6" ht="15" hidden="1" customHeight="1" x14ac:dyDescent="0.3">
      <c r="A1648" s="202">
        <v>570205</v>
      </c>
      <c r="B1648" t="s">
        <v>746</v>
      </c>
      <c r="C1648" s="87">
        <v>0</v>
      </c>
      <c r="D1648" s="87">
        <v>21013.439999999999</v>
      </c>
      <c r="E1648" s="87">
        <v>129036.8</v>
      </c>
      <c r="F1648" s="87">
        <v>-108023.36</v>
      </c>
    </row>
    <row r="1649" spans="1:6" ht="15" hidden="1" customHeight="1" x14ac:dyDescent="0.3">
      <c r="A1649" s="202">
        <v>5702051</v>
      </c>
      <c r="B1649" t="s">
        <v>747</v>
      </c>
      <c r="C1649" s="87">
        <v>0</v>
      </c>
      <c r="D1649" s="87">
        <v>21013.439999999999</v>
      </c>
      <c r="E1649" s="87">
        <v>129036.8</v>
      </c>
      <c r="F1649" s="87">
        <v>-108023.36</v>
      </c>
    </row>
    <row r="1650" spans="1:6" ht="15" hidden="1" customHeight="1" x14ac:dyDescent="0.3">
      <c r="A1650" s="202">
        <v>570205101</v>
      </c>
      <c r="B1650" t="s">
        <v>748</v>
      </c>
      <c r="C1650" s="87">
        <v>0</v>
      </c>
      <c r="D1650" s="87">
        <v>21013.439999999999</v>
      </c>
      <c r="E1650" s="87">
        <v>129036.8</v>
      </c>
      <c r="F1650" s="87">
        <v>-108023.36</v>
      </c>
    </row>
    <row r="1651" spans="1:6" ht="15" hidden="1" customHeight="1" x14ac:dyDescent="0.3">
      <c r="A1651" s="202">
        <v>5703</v>
      </c>
      <c r="B1651" t="s">
        <v>239</v>
      </c>
      <c r="C1651" s="87">
        <v>0</v>
      </c>
      <c r="D1651" s="87">
        <v>0</v>
      </c>
      <c r="E1651" s="87">
        <v>98195.91</v>
      </c>
      <c r="F1651" s="87">
        <v>-98195.91</v>
      </c>
    </row>
    <row r="1652" spans="1:6" ht="15" hidden="1" customHeight="1" x14ac:dyDescent="0.3">
      <c r="A1652" s="202">
        <v>570301</v>
      </c>
      <c r="B1652" t="s">
        <v>749</v>
      </c>
      <c r="C1652" s="87">
        <v>0</v>
      </c>
      <c r="D1652" s="87">
        <v>0</v>
      </c>
      <c r="E1652" s="87">
        <v>16328.82</v>
      </c>
      <c r="F1652" s="87">
        <v>-16328.82</v>
      </c>
    </row>
    <row r="1653" spans="1:6" ht="15" hidden="1" customHeight="1" x14ac:dyDescent="0.3">
      <c r="A1653" s="202">
        <v>5703010</v>
      </c>
      <c r="B1653" t="s">
        <v>749</v>
      </c>
      <c r="C1653" s="87">
        <v>0</v>
      </c>
      <c r="D1653" s="87">
        <v>0</v>
      </c>
      <c r="E1653" s="87">
        <v>16328.82</v>
      </c>
      <c r="F1653" s="87">
        <v>-16328.82</v>
      </c>
    </row>
    <row r="1654" spans="1:6" ht="15" hidden="1" customHeight="1" x14ac:dyDescent="0.3">
      <c r="A1654" s="202">
        <v>570301001</v>
      </c>
      <c r="B1654" t="s">
        <v>685</v>
      </c>
      <c r="C1654" s="87">
        <v>0</v>
      </c>
      <c r="D1654" s="87">
        <v>0</v>
      </c>
      <c r="E1654" s="87">
        <v>16328.82</v>
      </c>
      <c r="F1654" s="87">
        <v>-16328.82</v>
      </c>
    </row>
    <row r="1655" spans="1:6" ht="15" hidden="1" customHeight="1" x14ac:dyDescent="0.3">
      <c r="A1655" s="202">
        <v>570303</v>
      </c>
      <c r="B1655" t="s">
        <v>685</v>
      </c>
      <c r="C1655" s="87">
        <v>0</v>
      </c>
      <c r="D1655" s="87">
        <v>0</v>
      </c>
      <c r="E1655" s="87">
        <v>81867.09</v>
      </c>
      <c r="F1655" s="87">
        <v>-81867.09</v>
      </c>
    </row>
    <row r="1656" spans="1:6" ht="15" hidden="1" customHeight="1" x14ac:dyDescent="0.3">
      <c r="A1656" s="202">
        <v>5703030</v>
      </c>
      <c r="B1656" t="s">
        <v>685</v>
      </c>
      <c r="C1656" s="87">
        <v>0</v>
      </c>
      <c r="D1656" s="87">
        <v>0</v>
      </c>
      <c r="E1656" s="87">
        <v>81867.09</v>
      </c>
      <c r="F1656" s="87">
        <v>-81867.09</v>
      </c>
    </row>
    <row r="1657" spans="1:6" ht="15" hidden="1" customHeight="1" x14ac:dyDescent="0.3">
      <c r="A1657" s="202">
        <v>570303002</v>
      </c>
      <c r="B1657" t="s">
        <v>750</v>
      </c>
      <c r="C1657" s="87">
        <v>0</v>
      </c>
      <c r="D1657" s="87">
        <v>0</v>
      </c>
      <c r="E1657" s="87">
        <v>81867.09</v>
      </c>
      <c r="F1657" s="87">
        <v>-81867.09</v>
      </c>
    </row>
    <row r="1658" spans="1:6" ht="15" hidden="1" customHeight="1" x14ac:dyDescent="0.3">
      <c r="A1658" s="202">
        <v>5706</v>
      </c>
      <c r="B1658" t="s">
        <v>62</v>
      </c>
      <c r="C1658" s="87">
        <v>0</v>
      </c>
      <c r="D1658" s="87">
        <v>77.23</v>
      </c>
      <c r="E1658" s="87">
        <v>199.79</v>
      </c>
      <c r="F1658" s="87">
        <v>-122.56</v>
      </c>
    </row>
    <row r="1659" spans="1:6" ht="15" hidden="1" customHeight="1" x14ac:dyDescent="0.3">
      <c r="A1659" s="202">
        <v>570601</v>
      </c>
      <c r="B1659" t="s">
        <v>805</v>
      </c>
      <c r="C1659" s="87">
        <v>0</v>
      </c>
      <c r="D1659" s="87">
        <v>0.01</v>
      </c>
      <c r="E1659" s="87">
        <v>0.01</v>
      </c>
      <c r="F1659" s="87">
        <v>0</v>
      </c>
    </row>
    <row r="1660" spans="1:6" ht="15" hidden="1" customHeight="1" x14ac:dyDescent="0.3">
      <c r="A1660" s="202">
        <v>5706010</v>
      </c>
      <c r="B1660" t="s">
        <v>805</v>
      </c>
      <c r="C1660" s="87">
        <v>0</v>
      </c>
      <c r="D1660" s="87">
        <v>0.01</v>
      </c>
      <c r="E1660" s="87">
        <v>0.01</v>
      </c>
      <c r="F1660" s="87">
        <v>0</v>
      </c>
    </row>
    <row r="1661" spans="1:6" ht="15" hidden="1" customHeight="1" x14ac:dyDescent="0.3">
      <c r="A1661" s="202">
        <v>570601001</v>
      </c>
      <c r="B1661" t="s">
        <v>805</v>
      </c>
      <c r="C1661" s="87">
        <v>0</v>
      </c>
      <c r="D1661" s="87">
        <v>0.01</v>
      </c>
      <c r="E1661" s="87">
        <v>0.01</v>
      </c>
      <c r="F1661" s="87">
        <v>0</v>
      </c>
    </row>
    <row r="1662" spans="1:6" ht="15" hidden="1" customHeight="1" x14ac:dyDescent="0.3">
      <c r="A1662" s="202">
        <v>570603</v>
      </c>
      <c r="B1662" t="s">
        <v>751</v>
      </c>
      <c r="C1662" s="87">
        <v>0</v>
      </c>
      <c r="D1662" s="87">
        <v>77.22</v>
      </c>
      <c r="E1662" s="87">
        <v>199.78</v>
      </c>
      <c r="F1662" s="87">
        <v>-122.56</v>
      </c>
    </row>
    <row r="1663" spans="1:6" ht="15" hidden="1" customHeight="1" x14ac:dyDescent="0.3">
      <c r="A1663" s="202">
        <v>5706030</v>
      </c>
      <c r="B1663" t="s">
        <v>751</v>
      </c>
      <c r="C1663" s="87">
        <v>0</v>
      </c>
      <c r="D1663" s="87">
        <v>77.22</v>
      </c>
      <c r="E1663" s="87">
        <v>199.74</v>
      </c>
      <c r="F1663" s="87">
        <v>-122.52</v>
      </c>
    </row>
    <row r="1664" spans="1:6" ht="15" hidden="1" customHeight="1" x14ac:dyDescent="0.3">
      <c r="A1664" s="202">
        <v>570603001</v>
      </c>
      <c r="B1664" t="s">
        <v>751</v>
      </c>
      <c r="C1664" s="87">
        <v>0</v>
      </c>
      <c r="D1664" s="87">
        <v>77.22</v>
      </c>
      <c r="E1664" s="87">
        <v>199.74</v>
      </c>
      <c r="F1664" s="87">
        <v>-122.52</v>
      </c>
    </row>
    <row r="1665" spans="1:6" ht="15" hidden="1" customHeight="1" x14ac:dyDescent="0.3">
      <c r="A1665" s="202">
        <v>58</v>
      </c>
      <c r="B1665" t="s">
        <v>186</v>
      </c>
      <c r="C1665" s="87">
        <v>0</v>
      </c>
      <c r="D1665" s="87">
        <v>0</v>
      </c>
      <c r="E1665" s="87">
        <v>255635.29</v>
      </c>
      <c r="F1665" s="87">
        <v>-255635.29</v>
      </c>
    </row>
    <row r="1666" spans="1:6" ht="15" hidden="1" customHeight="1" x14ac:dyDescent="0.3">
      <c r="A1666" s="202">
        <v>5801</v>
      </c>
      <c r="B1666" t="s">
        <v>240</v>
      </c>
      <c r="C1666" s="87">
        <v>0</v>
      </c>
      <c r="D1666" s="87">
        <v>0</v>
      </c>
      <c r="E1666" s="87">
        <v>31364.76</v>
      </c>
      <c r="F1666" s="87">
        <v>-31364.76</v>
      </c>
    </row>
    <row r="1667" spans="1:6" ht="15" hidden="1" customHeight="1" x14ac:dyDescent="0.3">
      <c r="A1667" s="202">
        <v>580101</v>
      </c>
      <c r="B1667" t="s">
        <v>178</v>
      </c>
      <c r="C1667" s="87">
        <v>0</v>
      </c>
      <c r="D1667" s="87">
        <v>0</v>
      </c>
      <c r="E1667" s="87">
        <v>31364.76</v>
      </c>
      <c r="F1667" s="87">
        <v>-31364.76</v>
      </c>
    </row>
    <row r="1668" spans="1:6" ht="15" hidden="1" customHeight="1" x14ac:dyDescent="0.3">
      <c r="A1668" s="202">
        <v>5802</v>
      </c>
      <c r="B1668" t="s">
        <v>806</v>
      </c>
      <c r="C1668" s="87">
        <v>0</v>
      </c>
      <c r="D1668" s="87">
        <v>0</v>
      </c>
      <c r="E1668" s="87">
        <v>224270.53</v>
      </c>
      <c r="F1668" s="87">
        <v>-224270.53</v>
      </c>
    </row>
    <row r="1669" spans="1:6" ht="15" hidden="1" customHeight="1" x14ac:dyDescent="0.3">
      <c r="A1669" s="202">
        <v>580209</v>
      </c>
      <c r="B1669" t="s">
        <v>807</v>
      </c>
      <c r="C1669" s="87">
        <v>0</v>
      </c>
      <c r="D1669" s="87">
        <v>0</v>
      </c>
      <c r="E1669" s="87">
        <v>224270.53</v>
      </c>
      <c r="F1669" s="87">
        <v>-224270.53</v>
      </c>
    </row>
    <row r="1670" spans="1:6" ht="15" hidden="1" customHeight="1" x14ac:dyDescent="0.3">
      <c r="A1670" s="202">
        <v>5802090</v>
      </c>
      <c r="B1670" t="s">
        <v>807</v>
      </c>
      <c r="C1670" s="87">
        <v>0</v>
      </c>
      <c r="D1670" s="87">
        <v>0</v>
      </c>
      <c r="E1670" s="87">
        <v>224270.53</v>
      </c>
      <c r="F1670" s="87">
        <v>-224270.53</v>
      </c>
    </row>
    <row r="1671" spans="1:6" ht="15" hidden="1" customHeight="1" x14ac:dyDescent="0.3">
      <c r="A1671" s="202">
        <v>580209001</v>
      </c>
      <c r="B1671" t="s">
        <v>808</v>
      </c>
      <c r="C1671" s="87">
        <v>0</v>
      </c>
      <c r="D1671" s="87">
        <v>0</v>
      </c>
      <c r="E1671" s="87">
        <v>224270.53</v>
      </c>
      <c r="F1671" s="87">
        <v>-224270.53</v>
      </c>
    </row>
    <row r="1672" spans="1:6" ht="15" hidden="1" customHeight="1" x14ac:dyDescent="0.3">
      <c r="A1672" s="202">
        <v>59</v>
      </c>
      <c r="B1672" t="s">
        <v>35</v>
      </c>
      <c r="C1672" s="87">
        <v>0</v>
      </c>
      <c r="D1672" s="87">
        <v>106908.84</v>
      </c>
      <c r="E1672" s="87">
        <v>434874.81</v>
      </c>
      <c r="F1672" s="87">
        <v>-327965.96999999997</v>
      </c>
    </row>
    <row r="1673" spans="1:6" ht="15" hidden="1" customHeight="1" x14ac:dyDescent="0.3">
      <c r="A1673" s="202">
        <v>5901</v>
      </c>
      <c r="B1673" t="s">
        <v>36</v>
      </c>
      <c r="C1673" s="87">
        <v>0</v>
      </c>
      <c r="D1673" s="87">
        <v>53607.63</v>
      </c>
      <c r="E1673" s="87">
        <v>381573.6</v>
      </c>
      <c r="F1673" s="87">
        <v>-327965.96999999997</v>
      </c>
    </row>
    <row r="1674" spans="1:6" ht="15" hidden="1" customHeight="1" x14ac:dyDescent="0.3">
      <c r="A1674" s="202">
        <v>590104</v>
      </c>
      <c r="B1674" t="s">
        <v>752</v>
      </c>
      <c r="C1674" s="87">
        <v>0</v>
      </c>
      <c r="D1674" s="87">
        <v>40232.33</v>
      </c>
      <c r="E1674" s="87">
        <v>344378.15</v>
      </c>
      <c r="F1674" s="87">
        <v>-304145.82</v>
      </c>
    </row>
    <row r="1675" spans="1:6" ht="15" hidden="1" customHeight="1" x14ac:dyDescent="0.3">
      <c r="A1675" s="202">
        <v>5901040</v>
      </c>
      <c r="B1675" t="s">
        <v>752</v>
      </c>
      <c r="C1675" s="87">
        <v>0</v>
      </c>
      <c r="D1675" s="87">
        <v>40232.33</v>
      </c>
      <c r="E1675" s="87">
        <v>344378.15</v>
      </c>
      <c r="F1675" s="87">
        <v>-304145.82</v>
      </c>
    </row>
    <row r="1676" spans="1:6" ht="15" hidden="1" customHeight="1" x14ac:dyDescent="0.3">
      <c r="A1676" s="202">
        <v>590104001</v>
      </c>
      <c r="B1676" t="s">
        <v>753</v>
      </c>
      <c r="C1676" s="87">
        <v>0</v>
      </c>
      <c r="D1676" s="87">
        <v>40232.33</v>
      </c>
      <c r="E1676" s="87">
        <v>344378.15</v>
      </c>
      <c r="F1676" s="87">
        <v>-304145.82</v>
      </c>
    </row>
    <row r="1677" spans="1:6" ht="15" hidden="1" customHeight="1" x14ac:dyDescent="0.3">
      <c r="A1677" s="202">
        <v>590109</v>
      </c>
      <c r="B1677" t="s">
        <v>831</v>
      </c>
      <c r="C1677" s="87">
        <v>0</v>
      </c>
      <c r="D1677" s="87">
        <v>13375.3</v>
      </c>
      <c r="E1677" s="87">
        <v>37195.449999999997</v>
      </c>
      <c r="F1677" s="87">
        <v>-23820.15</v>
      </c>
    </row>
    <row r="1678" spans="1:6" ht="15" hidden="1" customHeight="1" x14ac:dyDescent="0.3">
      <c r="A1678" s="202">
        <v>5902</v>
      </c>
      <c r="B1678" t="s">
        <v>37</v>
      </c>
      <c r="C1678" s="87">
        <v>0</v>
      </c>
      <c r="D1678" s="87">
        <v>53301.21</v>
      </c>
      <c r="E1678" s="87">
        <v>53301.21</v>
      </c>
      <c r="F1678" s="87">
        <v>0</v>
      </c>
    </row>
    <row r="1679" spans="1:6" ht="15" hidden="1" customHeight="1" x14ac:dyDescent="0.3">
      <c r="A1679" s="202">
        <v>590209</v>
      </c>
      <c r="B1679" t="s">
        <v>754</v>
      </c>
      <c r="C1679" s="87">
        <v>0</v>
      </c>
      <c r="D1679" s="87">
        <v>53301.21</v>
      </c>
      <c r="E1679" s="87">
        <v>53301.21</v>
      </c>
      <c r="F1679" s="87">
        <v>0</v>
      </c>
    </row>
    <row r="1680" spans="1:6" ht="15" customHeight="1" x14ac:dyDescent="0.3">
      <c r="A1680" s="202">
        <v>6</v>
      </c>
      <c r="B1680" t="s">
        <v>241</v>
      </c>
      <c r="C1680" s="87">
        <v>3278679679.96</v>
      </c>
      <c r="D1680" s="87">
        <v>2398085775.3200002</v>
      </c>
      <c r="E1680" s="87">
        <v>2449305359.29</v>
      </c>
      <c r="F1680" s="87">
        <v>3227460095.9899998</v>
      </c>
    </row>
    <row r="1681" spans="1:6" ht="15" hidden="1" customHeight="1" x14ac:dyDescent="0.3">
      <c r="A1681" s="202">
        <v>61</v>
      </c>
      <c r="B1681" t="s">
        <v>182</v>
      </c>
      <c r="C1681" s="87">
        <v>3081825555.8099999</v>
      </c>
      <c r="D1681" s="87">
        <v>2371553645.21</v>
      </c>
      <c r="E1681" s="87">
        <v>2444518569.4400001</v>
      </c>
      <c r="F1681" s="87">
        <v>3008860631.5799999</v>
      </c>
    </row>
    <row r="1682" spans="1:6" ht="15" hidden="1" customHeight="1" x14ac:dyDescent="0.3">
      <c r="A1682" s="202">
        <v>6101</v>
      </c>
      <c r="B1682" t="s">
        <v>311</v>
      </c>
      <c r="C1682" s="87">
        <v>1647365607.6700001</v>
      </c>
      <c r="D1682" s="87">
        <v>1946419657.99</v>
      </c>
      <c r="E1682" s="87">
        <v>1940059357.8399999</v>
      </c>
      <c r="F1682" s="87">
        <v>1653725907.8199999</v>
      </c>
    </row>
    <row r="1683" spans="1:6" ht="15" hidden="1" customHeight="1" x14ac:dyDescent="0.3">
      <c r="A1683" s="202">
        <v>610104</v>
      </c>
      <c r="B1683" t="s">
        <v>242</v>
      </c>
      <c r="C1683" s="87">
        <v>573742291.65999997</v>
      </c>
      <c r="D1683" s="87">
        <v>732066518.48000002</v>
      </c>
      <c r="E1683" s="87">
        <v>644202728.34000003</v>
      </c>
      <c r="F1683" s="87">
        <v>661606081.79999995</v>
      </c>
    </row>
    <row r="1684" spans="1:6" ht="15" hidden="1" customHeight="1" x14ac:dyDescent="0.3">
      <c r="A1684" s="202">
        <v>6101041</v>
      </c>
      <c r="B1684" t="s">
        <v>285</v>
      </c>
      <c r="C1684" s="87">
        <v>573742291.65999997</v>
      </c>
      <c r="D1684" s="87">
        <v>732066518.48000002</v>
      </c>
      <c r="E1684" s="87">
        <v>644202728.34000003</v>
      </c>
      <c r="F1684" s="87">
        <v>661606081.79999995</v>
      </c>
    </row>
    <row r="1685" spans="1:6" ht="15" hidden="1" customHeight="1" x14ac:dyDescent="0.3">
      <c r="A1685" s="202">
        <v>610105</v>
      </c>
      <c r="B1685" t="s">
        <v>235</v>
      </c>
      <c r="C1685" s="87">
        <v>182196119.19</v>
      </c>
      <c r="D1685" s="87">
        <v>288271557.14999998</v>
      </c>
      <c r="E1685" s="87">
        <v>182196119.19</v>
      </c>
      <c r="F1685" s="87">
        <v>288271557.14999998</v>
      </c>
    </row>
    <row r="1686" spans="1:6" ht="15" hidden="1" customHeight="1" x14ac:dyDescent="0.3">
      <c r="A1686" s="202">
        <v>6101051</v>
      </c>
      <c r="B1686" t="s">
        <v>192</v>
      </c>
      <c r="C1686" s="87">
        <v>182196119.19</v>
      </c>
      <c r="D1686" s="87">
        <v>288271557.14999998</v>
      </c>
      <c r="E1686" s="87">
        <v>182196119.19</v>
      </c>
      <c r="F1686" s="87">
        <v>288271557.14999998</v>
      </c>
    </row>
    <row r="1687" spans="1:6" ht="15" hidden="1" customHeight="1" x14ac:dyDescent="0.3">
      <c r="A1687" s="202">
        <v>610106</v>
      </c>
      <c r="B1687" t="s">
        <v>200</v>
      </c>
      <c r="C1687" s="87">
        <v>891427196.82000005</v>
      </c>
      <c r="D1687" s="87">
        <v>926081582.36000001</v>
      </c>
      <c r="E1687" s="87">
        <v>1113660510.3099999</v>
      </c>
      <c r="F1687" s="87">
        <v>703848268.87</v>
      </c>
    </row>
    <row r="1688" spans="1:6" ht="15" hidden="1" customHeight="1" x14ac:dyDescent="0.3">
      <c r="A1688" s="202">
        <v>6101061</v>
      </c>
      <c r="B1688" t="s">
        <v>312</v>
      </c>
      <c r="C1688" s="87">
        <v>891427196.82000005</v>
      </c>
      <c r="D1688" s="87">
        <v>926081582.36000001</v>
      </c>
      <c r="E1688" s="87">
        <v>1113660510.3099999</v>
      </c>
      <c r="F1688" s="87">
        <v>703848268.87</v>
      </c>
    </row>
    <row r="1689" spans="1:6" ht="15" hidden="1" customHeight="1" x14ac:dyDescent="0.3">
      <c r="A1689" s="202">
        <v>610106101</v>
      </c>
      <c r="B1689" t="s">
        <v>442</v>
      </c>
      <c r="C1689" s="87">
        <v>1701850</v>
      </c>
      <c r="D1689" s="87">
        <v>1696850</v>
      </c>
      <c r="E1689" s="87">
        <v>1746850</v>
      </c>
      <c r="F1689" s="87">
        <v>1651850</v>
      </c>
    </row>
    <row r="1690" spans="1:6" ht="15" hidden="1" customHeight="1" x14ac:dyDescent="0.3">
      <c r="A1690" s="202">
        <v>610106104</v>
      </c>
      <c r="B1690" t="s">
        <v>450</v>
      </c>
      <c r="C1690" s="87">
        <v>1107538.6399999999</v>
      </c>
      <c r="D1690" s="87">
        <v>1540105.42</v>
      </c>
      <c r="E1690" s="87">
        <v>1128644.06</v>
      </c>
      <c r="F1690" s="87">
        <v>1519000</v>
      </c>
    </row>
    <row r="1691" spans="1:6" ht="15" hidden="1" customHeight="1" x14ac:dyDescent="0.3">
      <c r="A1691" s="202">
        <v>610106105</v>
      </c>
      <c r="B1691" t="s">
        <v>755</v>
      </c>
      <c r="C1691" s="87">
        <v>622850</v>
      </c>
      <c r="D1691" s="87">
        <v>873350.04</v>
      </c>
      <c r="E1691" s="87">
        <v>808525.02</v>
      </c>
      <c r="F1691" s="87">
        <v>687675.02</v>
      </c>
    </row>
    <row r="1692" spans="1:6" ht="15" hidden="1" customHeight="1" x14ac:dyDescent="0.3">
      <c r="A1692" s="202">
        <v>610106106</v>
      </c>
      <c r="B1692" t="s">
        <v>456</v>
      </c>
      <c r="C1692" s="87">
        <v>3391428.57</v>
      </c>
      <c r="D1692" s="87">
        <v>3402857.14</v>
      </c>
      <c r="E1692" s="87">
        <v>3391428.57</v>
      </c>
      <c r="F1692" s="87">
        <v>3402857.14</v>
      </c>
    </row>
    <row r="1693" spans="1:6" ht="15" hidden="1" customHeight="1" x14ac:dyDescent="0.3">
      <c r="A1693" s="202">
        <v>610106107</v>
      </c>
      <c r="B1693" t="s">
        <v>459</v>
      </c>
      <c r="C1693" s="87">
        <v>3336400</v>
      </c>
      <c r="D1693" s="87">
        <v>3416400</v>
      </c>
      <c r="E1693" s="87">
        <v>3356400</v>
      </c>
      <c r="F1693" s="87">
        <v>3396400</v>
      </c>
    </row>
    <row r="1694" spans="1:6" ht="15" hidden="1" customHeight="1" x14ac:dyDescent="0.3">
      <c r="A1694" s="202">
        <v>610106108</v>
      </c>
      <c r="B1694" t="s">
        <v>194</v>
      </c>
      <c r="C1694" s="87">
        <v>1013600</v>
      </c>
      <c r="D1694" s="87">
        <v>1408700</v>
      </c>
      <c r="E1694" s="87">
        <v>1013600</v>
      </c>
      <c r="F1694" s="87">
        <v>1408700</v>
      </c>
    </row>
    <row r="1695" spans="1:6" ht="15" hidden="1" customHeight="1" x14ac:dyDescent="0.3">
      <c r="A1695" s="202">
        <v>610106109</v>
      </c>
      <c r="B1695" t="s">
        <v>756</v>
      </c>
      <c r="C1695" s="87">
        <v>2000000</v>
      </c>
      <c r="D1695" s="87">
        <v>2000000</v>
      </c>
      <c r="E1695" s="87">
        <v>2000000</v>
      </c>
      <c r="F1695" s="87">
        <v>2000000</v>
      </c>
    </row>
    <row r="1696" spans="1:6" ht="15" hidden="1" customHeight="1" x14ac:dyDescent="0.3">
      <c r="A1696" s="202">
        <v>610106110</v>
      </c>
      <c r="B1696" t="s">
        <v>573</v>
      </c>
      <c r="C1696" s="87">
        <v>47278430.189999998</v>
      </c>
      <c r="D1696" s="87">
        <v>40199421.600000001</v>
      </c>
      <c r="E1696" s="87">
        <v>53690619.020000003</v>
      </c>
      <c r="F1696" s="87">
        <v>33787232.770000003</v>
      </c>
    </row>
    <row r="1697" spans="1:6" ht="15" hidden="1" customHeight="1" x14ac:dyDescent="0.3">
      <c r="A1697" s="202">
        <v>610106111</v>
      </c>
      <c r="B1697" t="s">
        <v>757</v>
      </c>
      <c r="C1697" s="87">
        <v>34001403.310000002</v>
      </c>
      <c r="D1697" s="87">
        <v>36270664.07</v>
      </c>
      <c r="E1697" s="87">
        <v>36035254.140000001</v>
      </c>
      <c r="F1697" s="87">
        <v>34236813.240000002</v>
      </c>
    </row>
    <row r="1698" spans="1:6" ht="15" hidden="1" customHeight="1" x14ac:dyDescent="0.3">
      <c r="A1698" s="202">
        <v>610106112</v>
      </c>
      <c r="B1698" t="s">
        <v>469</v>
      </c>
      <c r="C1698" s="87">
        <v>1328250</v>
      </c>
      <c r="D1698" s="87">
        <v>1378250</v>
      </c>
      <c r="E1698" s="87">
        <v>1328250</v>
      </c>
      <c r="F1698" s="87">
        <v>1378250</v>
      </c>
    </row>
    <row r="1699" spans="1:6" ht="15" hidden="1" customHeight="1" x14ac:dyDescent="0.3">
      <c r="A1699" s="202">
        <v>610106114</v>
      </c>
      <c r="B1699" t="s">
        <v>472</v>
      </c>
      <c r="C1699" s="87">
        <v>18312339</v>
      </c>
      <c r="D1699" s="87">
        <v>18961118.149999999</v>
      </c>
      <c r="E1699" s="87">
        <v>18393784.800000001</v>
      </c>
      <c r="F1699" s="87">
        <v>18879672.350000001</v>
      </c>
    </row>
    <row r="1700" spans="1:6" ht="15" hidden="1" customHeight="1" x14ac:dyDescent="0.3">
      <c r="A1700" s="202">
        <v>610106115</v>
      </c>
      <c r="B1700" t="s">
        <v>342</v>
      </c>
      <c r="C1700" s="87">
        <v>305000</v>
      </c>
      <c r="D1700" s="87">
        <v>305000</v>
      </c>
      <c r="E1700" s="87">
        <v>305000</v>
      </c>
      <c r="F1700" s="87">
        <v>305000</v>
      </c>
    </row>
    <row r="1701" spans="1:6" ht="15" hidden="1" customHeight="1" x14ac:dyDescent="0.3">
      <c r="A1701" s="202">
        <v>610106118</v>
      </c>
      <c r="B1701" t="s">
        <v>338</v>
      </c>
      <c r="C1701" s="87">
        <v>55474162.969999999</v>
      </c>
      <c r="D1701" s="87">
        <v>70347949.150000006</v>
      </c>
      <c r="E1701" s="87">
        <v>68498710.560000002</v>
      </c>
      <c r="F1701" s="87">
        <v>57323401.560000002</v>
      </c>
    </row>
    <row r="1702" spans="1:6" ht="15" hidden="1" customHeight="1" x14ac:dyDescent="0.3">
      <c r="A1702" s="202">
        <v>610106122</v>
      </c>
      <c r="B1702" t="s">
        <v>480</v>
      </c>
      <c r="C1702" s="87">
        <v>13053944.140000001</v>
      </c>
      <c r="D1702" s="87">
        <v>8780916.7899999991</v>
      </c>
      <c r="E1702" s="87">
        <v>13463444.140000001</v>
      </c>
      <c r="F1702" s="87">
        <v>8371416.79</v>
      </c>
    </row>
    <row r="1703" spans="1:6" ht="15" hidden="1" customHeight="1" x14ac:dyDescent="0.3">
      <c r="A1703" s="202">
        <v>610106125</v>
      </c>
      <c r="B1703" t="s">
        <v>195</v>
      </c>
      <c r="C1703" s="87">
        <v>708500000</v>
      </c>
      <c r="D1703" s="87">
        <v>735500000</v>
      </c>
      <c r="E1703" s="87">
        <v>908500000</v>
      </c>
      <c r="F1703" s="87">
        <v>535500000</v>
      </c>
    </row>
    <row r="1704" spans="1:6" ht="15" hidden="1" customHeight="1" x14ac:dyDescent="0.3">
      <c r="A1704" s="202">
        <v>6102</v>
      </c>
      <c r="B1704" t="s">
        <v>243</v>
      </c>
      <c r="C1704" s="87">
        <v>206264113.11000001</v>
      </c>
      <c r="D1704" s="87">
        <v>250310854.33000001</v>
      </c>
      <c r="E1704" s="87">
        <v>206264113.11000001</v>
      </c>
      <c r="F1704" s="87">
        <v>250310854.33000001</v>
      </c>
    </row>
    <row r="1705" spans="1:6" ht="15" hidden="1" customHeight="1" x14ac:dyDescent="0.3">
      <c r="A1705" s="202">
        <v>610202</v>
      </c>
      <c r="B1705" t="s">
        <v>244</v>
      </c>
      <c r="C1705" s="87">
        <v>206264113.11000001</v>
      </c>
      <c r="D1705" s="87">
        <v>250310854.33000001</v>
      </c>
      <c r="E1705" s="87">
        <v>206264113.11000001</v>
      </c>
      <c r="F1705" s="87">
        <v>250310854.33000001</v>
      </c>
    </row>
    <row r="1706" spans="1:6" ht="15" hidden="1" customHeight="1" x14ac:dyDescent="0.3">
      <c r="A1706" s="202">
        <v>6102021</v>
      </c>
      <c r="B1706" t="s">
        <v>758</v>
      </c>
      <c r="C1706" s="87">
        <v>206264113.11000001</v>
      </c>
      <c r="D1706" s="87">
        <v>250310854.33000001</v>
      </c>
      <c r="E1706" s="87">
        <v>206264113.11000001</v>
      </c>
      <c r="F1706" s="87">
        <v>250310854.33000001</v>
      </c>
    </row>
    <row r="1707" spans="1:6" ht="15" hidden="1" customHeight="1" x14ac:dyDescent="0.3">
      <c r="A1707" s="202">
        <v>6103</v>
      </c>
      <c r="B1707" t="s">
        <v>313</v>
      </c>
      <c r="C1707" s="87">
        <v>50850473.829999998</v>
      </c>
      <c r="D1707" s="87">
        <v>7920976.3200000003</v>
      </c>
      <c r="E1707" s="87">
        <v>2025556.3</v>
      </c>
      <c r="F1707" s="87">
        <v>56745893.850000001</v>
      </c>
    </row>
    <row r="1708" spans="1:6" ht="15" hidden="1" customHeight="1" x14ac:dyDescent="0.3">
      <c r="A1708" s="202">
        <v>610304</v>
      </c>
      <c r="B1708" t="s">
        <v>242</v>
      </c>
      <c r="C1708" s="87">
        <v>50850473.829999998</v>
      </c>
      <c r="D1708" s="87">
        <v>7720976.3200000003</v>
      </c>
      <c r="E1708" s="87">
        <v>2025556.3</v>
      </c>
      <c r="F1708" s="87">
        <v>56545893.850000001</v>
      </c>
    </row>
    <row r="1709" spans="1:6" ht="15" hidden="1" customHeight="1" x14ac:dyDescent="0.3">
      <c r="A1709" s="202">
        <v>6103041</v>
      </c>
      <c r="B1709" t="s">
        <v>285</v>
      </c>
      <c r="C1709" s="87">
        <v>50850473.829999998</v>
      </c>
      <c r="D1709" s="87">
        <v>7720976.3200000003</v>
      </c>
      <c r="E1709" s="87">
        <v>2025556.3</v>
      </c>
      <c r="F1709" s="87">
        <v>56545893.850000001</v>
      </c>
    </row>
    <row r="1710" spans="1:6" ht="15" hidden="1" customHeight="1" x14ac:dyDescent="0.3">
      <c r="A1710" s="202">
        <v>610306</v>
      </c>
      <c r="B1710" t="s">
        <v>200</v>
      </c>
      <c r="C1710" s="87">
        <v>0</v>
      </c>
      <c r="D1710" s="87">
        <v>200000</v>
      </c>
      <c r="E1710" s="87">
        <v>0</v>
      </c>
      <c r="F1710" s="87">
        <v>200000</v>
      </c>
    </row>
    <row r="1711" spans="1:6" ht="15" hidden="1" customHeight="1" x14ac:dyDescent="0.3">
      <c r="A1711" s="202">
        <v>6103061</v>
      </c>
      <c r="B1711" t="s">
        <v>312</v>
      </c>
      <c r="C1711" s="87">
        <v>0</v>
      </c>
      <c r="D1711" s="87">
        <v>200000</v>
      </c>
      <c r="E1711" s="87">
        <v>0</v>
      </c>
      <c r="F1711" s="87">
        <v>200000</v>
      </c>
    </row>
    <row r="1712" spans="1:6" ht="15" hidden="1" customHeight="1" x14ac:dyDescent="0.3">
      <c r="A1712" s="202">
        <v>610306102</v>
      </c>
      <c r="B1712" t="s">
        <v>445</v>
      </c>
      <c r="C1712" s="87">
        <v>0</v>
      </c>
      <c r="D1712" s="87">
        <v>150000</v>
      </c>
      <c r="E1712" s="87">
        <v>0</v>
      </c>
      <c r="F1712" s="87">
        <v>150000</v>
      </c>
    </row>
    <row r="1713" spans="1:6" ht="15" hidden="1" customHeight="1" x14ac:dyDescent="0.3">
      <c r="A1713" s="202">
        <v>610306106</v>
      </c>
      <c r="B1713" t="s">
        <v>456</v>
      </c>
      <c r="C1713" s="87">
        <v>0</v>
      </c>
      <c r="D1713" s="87">
        <v>50000</v>
      </c>
      <c r="E1713" s="87">
        <v>0</v>
      </c>
      <c r="F1713" s="87">
        <v>50000</v>
      </c>
    </row>
    <row r="1714" spans="1:6" ht="15" hidden="1" customHeight="1" x14ac:dyDescent="0.3">
      <c r="A1714" s="202">
        <v>6104</v>
      </c>
      <c r="B1714" t="s">
        <v>245</v>
      </c>
      <c r="C1714" s="87">
        <v>6484927.6600000001</v>
      </c>
      <c r="D1714" s="87">
        <v>2088864.95</v>
      </c>
      <c r="E1714" s="87">
        <v>2034927.66</v>
      </c>
      <c r="F1714" s="87">
        <v>6538864.9500000002</v>
      </c>
    </row>
    <row r="1715" spans="1:6" ht="15" hidden="1" customHeight="1" x14ac:dyDescent="0.3">
      <c r="A1715" s="202">
        <v>610402</v>
      </c>
      <c r="B1715" t="s">
        <v>244</v>
      </c>
      <c r="C1715" s="87">
        <v>6484927.6600000001</v>
      </c>
      <c r="D1715" s="87">
        <v>2088864.95</v>
      </c>
      <c r="E1715" s="87">
        <v>2034927.66</v>
      </c>
      <c r="F1715" s="87">
        <v>6538864.9500000002</v>
      </c>
    </row>
    <row r="1716" spans="1:6" ht="15" hidden="1" customHeight="1" x14ac:dyDescent="0.3">
      <c r="A1716" s="202">
        <v>6104021</v>
      </c>
      <c r="B1716" t="s">
        <v>758</v>
      </c>
      <c r="C1716" s="87">
        <v>6484927.6600000001</v>
      </c>
      <c r="D1716" s="87">
        <v>2088864.95</v>
      </c>
      <c r="E1716" s="87">
        <v>2034927.66</v>
      </c>
      <c r="F1716" s="87">
        <v>6538864.9500000002</v>
      </c>
    </row>
    <row r="1717" spans="1:6" ht="15" hidden="1" customHeight="1" x14ac:dyDescent="0.3">
      <c r="A1717" s="202">
        <v>6106</v>
      </c>
      <c r="B1717" t="s">
        <v>314</v>
      </c>
      <c r="C1717" s="87">
        <v>1074817819.02</v>
      </c>
      <c r="D1717" s="87">
        <v>132929595.26000001</v>
      </c>
      <c r="E1717" s="87">
        <v>292354783.19999999</v>
      </c>
      <c r="F1717" s="87">
        <v>915392631.08000004</v>
      </c>
    </row>
    <row r="1718" spans="1:6" ht="15" hidden="1" customHeight="1" x14ac:dyDescent="0.3">
      <c r="A1718" s="202">
        <v>610604</v>
      </c>
      <c r="B1718" t="s">
        <v>246</v>
      </c>
      <c r="C1718" s="87">
        <v>286446162.29000002</v>
      </c>
      <c r="D1718" s="87">
        <v>95822686.280000001</v>
      </c>
      <c r="E1718" s="87">
        <v>70276073.200000003</v>
      </c>
      <c r="F1718" s="87">
        <v>311992775.37</v>
      </c>
    </row>
    <row r="1719" spans="1:6" ht="15" hidden="1" customHeight="1" x14ac:dyDescent="0.3">
      <c r="A1719" s="202">
        <v>6106041</v>
      </c>
      <c r="B1719" t="s">
        <v>285</v>
      </c>
      <c r="C1719" s="87">
        <v>286446162.29000002</v>
      </c>
      <c r="D1719" s="87">
        <v>95822686.280000001</v>
      </c>
      <c r="E1719" s="87">
        <v>70276073.200000003</v>
      </c>
      <c r="F1719" s="87">
        <v>311992775.37</v>
      </c>
    </row>
    <row r="1720" spans="1:6" ht="15" hidden="1" customHeight="1" x14ac:dyDescent="0.3">
      <c r="A1720" s="202">
        <v>610606</v>
      </c>
      <c r="B1720" t="s">
        <v>247</v>
      </c>
      <c r="C1720" s="87">
        <v>788371656.73000002</v>
      </c>
      <c r="D1720" s="87">
        <v>37106908.979999997</v>
      </c>
      <c r="E1720" s="87">
        <v>222078710</v>
      </c>
      <c r="F1720" s="87">
        <v>603399855.71000004</v>
      </c>
    </row>
    <row r="1721" spans="1:6" ht="15" hidden="1" customHeight="1" x14ac:dyDescent="0.3">
      <c r="A1721" s="202">
        <v>6106061</v>
      </c>
      <c r="B1721" t="s">
        <v>312</v>
      </c>
      <c r="C1721" s="87">
        <v>788371656.73000002</v>
      </c>
      <c r="D1721" s="87">
        <v>37106908.979999997</v>
      </c>
      <c r="E1721" s="87">
        <v>222078710</v>
      </c>
      <c r="F1721" s="87">
        <v>603399855.71000004</v>
      </c>
    </row>
    <row r="1722" spans="1:6" ht="15" hidden="1" customHeight="1" x14ac:dyDescent="0.3">
      <c r="A1722" s="202">
        <v>610606106</v>
      </c>
      <c r="B1722" t="s">
        <v>456</v>
      </c>
      <c r="C1722" s="87">
        <v>3177500</v>
      </c>
      <c r="D1722" s="87">
        <v>0</v>
      </c>
      <c r="E1722" s="87">
        <v>0</v>
      </c>
      <c r="F1722" s="87">
        <v>3177500</v>
      </c>
    </row>
    <row r="1723" spans="1:6" ht="15" hidden="1" customHeight="1" x14ac:dyDescent="0.3">
      <c r="A1723" s="202">
        <v>610606109</v>
      </c>
      <c r="B1723" t="s">
        <v>756</v>
      </c>
      <c r="C1723" s="87">
        <v>2000000</v>
      </c>
      <c r="D1723" s="87">
        <v>0</v>
      </c>
      <c r="E1723" s="87">
        <v>0</v>
      </c>
      <c r="F1723" s="87">
        <v>2000000</v>
      </c>
    </row>
    <row r="1724" spans="1:6" ht="15" hidden="1" customHeight="1" x14ac:dyDescent="0.3">
      <c r="A1724" s="202">
        <v>610606110</v>
      </c>
      <c r="B1724" t="s">
        <v>573</v>
      </c>
      <c r="C1724" s="87">
        <v>21277420</v>
      </c>
      <c r="D1724" s="87">
        <v>0</v>
      </c>
      <c r="E1724" s="87">
        <v>10638710</v>
      </c>
      <c r="F1724" s="87">
        <v>10638710</v>
      </c>
    </row>
    <row r="1725" spans="1:6" ht="15" hidden="1" customHeight="1" x14ac:dyDescent="0.3">
      <c r="A1725" s="202">
        <v>610606111</v>
      </c>
      <c r="B1725" t="s">
        <v>757</v>
      </c>
      <c r="C1725" s="87">
        <v>4834367.26</v>
      </c>
      <c r="D1725" s="87">
        <v>0</v>
      </c>
      <c r="E1725" s="87">
        <v>0</v>
      </c>
      <c r="F1725" s="87">
        <v>4834367.26</v>
      </c>
    </row>
    <row r="1726" spans="1:6" ht="15" hidden="1" customHeight="1" x14ac:dyDescent="0.3">
      <c r="A1726" s="202">
        <v>610606114</v>
      </c>
      <c r="B1726" t="s">
        <v>472</v>
      </c>
      <c r="C1726" s="87">
        <v>4132369.47</v>
      </c>
      <c r="D1726" s="87">
        <v>106908.98</v>
      </c>
      <c r="E1726" s="87">
        <v>0</v>
      </c>
      <c r="F1726" s="87">
        <v>4239278.45</v>
      </c>
    </row>
    <row r="1727" spans="1:6" ht="15" hidden="1" customHeight="1" x14ac:dyDescent="0.3">
      <c r="A1727" s="202">
        <v>610606118</v>
      </c>
      <c r="B1727" t="s">
        <v>338</v>
      </c>
      <c r="C1727" s="87">
        <v>44450000</v>
      </c>
      <c r="D1727" s="87">
        <v>10000000</v>
      </c>
      <c r="E1727" s="87">
        <v>11440000</v>
      </c>
      <c r="F1727" s="87">
        <v>43010000</v>
      </c>
    </row>
    <row r="1728" spans="1:6" ht="15" hidden="1" customHeight="1" x14ac:dyDescent="0.3">
      <c r="A1728" s="202">
        <v>610606125</v>
      </c>
      <c r="B1728" t="s">
        <v>195</v>
      </c>
      <c r="C1728" s="87">
        <v>708500000</v>
      </c>
      <c r="D1728" s="87">
        <v>27000000</v>
      </c>
      <c r="E1728" s="87">
        <v>200000000</v>
      </c>
      <c r="F1728" s="87">
        <v>535500000</v>
      </c>
    </row>
    <row r="1729" spans="1:6" ht="15" hidden="1" customHeight="1" x14ac:dyDescent="0.3">
      <c r="A1729" s="202">
        <v>6109</v>
      </c>
      <c r="B1729" t="s">
        <v>315</v>
      </c>
      <c r="C1729" s="87">
        <v>93042614.519999996</v>
      </c>
      <c r="D1729" s="87">
        <v>30839263.870000001</v>
      </c>
      <c r="E1729" s="87">
        <v>779831.33</v>
      </c>
      <c r="F1729" s="87">
        <v>123102047.06</v>
      </c>
    </row>
    <row r="1730" spans="1:6" ht="15" hidden="1" customHeight="1" x14ac:dyDescent="0.3">
      <c r="A1730" s="202">
        <v>610902</v>
      </c>
      <c r="B1730" t="s">
        <v>244</v>
      </c>
      <c r="C1730" s="87">
        <v>93042614.519999996</v>
      </c>
      <c r="D1730" s="87">
        <v>30839263.870000001</v>
      </c>
      <c r="E1730" s="87">
        <v>779831.33</v>
      </c>
      <c r="F1730" s="87">
        <v>123102047.06</v>
      </c>
    </row>
    <row r="1731" spans="1:6" ht="15" hidden="1" customHeight="1" x14ac:dyDescent="0.3">
      <c r="A1731" s="202">
        <v>6109021</v>
      </c>
      <c r="B1731" t="s">
        <v>758</v>
      </c>
      <c r="C1731" s="87">
        <v>93042614.519999996</v>
      </c>
      <c r="D1731" s="87">
        <v>30839263.870000001</v>
      </c>
      <c r="E1731" s="87">
        <v>779831.33</v>
      </c>
      <c r="F1731" s="87">
        <v>123102047.06</v>
      </c>
    </row>
    <row r="1732" spans="1:6" ht="15" hidden="1" customHeight="1" x14ac:dyDescent="0.3">
      <c r="A1732" s="202">
        <v>6115</v>
      </c>
      <c r="B1732" t="s">
        <v>316</v>
      </c>
      <c r="C1732" s="87">
        <v>3000000</v>
      </c>
      <c r="D1732" s="87">
        <v>1044432.49</v>
      </c>
      <c r="E1732" s="87">
        <v>1000000</v>
      </c>
      <c r="F1732" s="87">
        <v>3044432.49</v>
      </c>
    </row>
    <row r="1733" spans="1:6" ht="15" hidden="1" customHeight="1" x14ac:dyDescent="0.3">
      <c r="A1733" s="202">
        <v>611502</v>
      </c>
      <c r="B1733" t="s">
        <v>244</v>
      </c>
      <c r="C1733" s="87">
        <v>3000000</v>
      </c>
      <c r="D1733" s="87">
        <v>1044432.49</v>
      </c>
      <c r="E1733" s="87">
        <v>1000000</v>
      </c>
      <c r="F1733" s="87">
        <v>3044432.49</v>
      </c>
    </row>
    <row r="1734" spans="1:6" ht="15" hidden="1" customHeight="1" x14ac:dyDescent="0.3">
      <c r="A1734" s="202">
        <v>6115021</v>
      </c>
      <c r="B1734" t="s">
        <v>758</v>
      </c>
      <c r="C1734" s="87">
        <v>3000000</v>
      </c>
      <c r="D1734" s="87">
        <v>1044432.49</v>
      </c>
      <c r="E1734" s="87">
        <v>1000000</v>
      </c>
      <c r="F1734" s="87">
        <v>3044432.49</v>
      </c>
    </row>
    <row r="1735" spans="1:6" ht="15" hidden="1" customHeight="1" x14ac:dyDescent="0.3">
      <c r="A1735" s="202">
        <v>62</v>
      </c>
      <c r="B1735" t="s">
        <v>183</v>
      </c>
      <c r="C1735" s="87">
        <v>196854124.15000001</v>
      </c>
      <c r="D1735" s="87">
        <v>26532130.109999999</v>
      </c>
      <c r="E1735" s="87">
        <v>4786789.8499999996</v>
      </c>
      <c r="F1735" s="87">
        <v>218599464.41</v>
      </c>
    </row>
    <row r="1736" spans="1:6" ht="15" hidden="1" customHeight="1" x14ac:dyDescent="0.3">
      <c r="A1736" s="202">
        <v>6201</v>
      </c>
      <c r="B1736" t="s">
        <v>183</v>
      </c>
      <c r="C1736" s="87">
        <v>196854124.15000001</v>
      </c>
      <c r="D1736" s="87">
        <v>26532130.109999999</v>
      </c>
      <c r="E1736" s="87">
        <v>4786789.8499999996</v>
      </c>
      <c r="F1736" s="87">
        <v>218599464.41</v>
      </c>
    </row>
    <row r="1737" spans="1:6" ht="15" hidden="1" customHeight="1" x14ac:dyDescent="0.3">
      <c r="A1737" s="202">
        <v>620102</v>
      </c>
      <c r="B1737" t="s">
        <v>197</v>
      </c>
      <c r="C1737" s="87">
        <v>196854124.15000001</v>
      </c>
      <c r="D1737" s="87">
        <v>26532130.109999999</v>
      </c>
      <c r="E1737" s="87">
        <v>4786789.8499999996</v>
      </c>
      <c r="F1737" s="87">
        <v>218599464.41</v>
      </c>
    </row>
    <row r="1738" spans="1:6" ht="15" hidden="1" customHeight="1" x14ac:dyDescent="0.3">
      <c r="A1738" s="202">
        <v>6201021</v>
      </c>
      <c r="B1738" t="s">
        <v>758</v>
      </c>
      <c r="C1738" s="87">
        <v>196854124.15000001</v>
      </c>
      <c r="D1738" s="87">
        <v>26532130.109999999</v>
      </c>
      <c r="E1738" s="87">
        <v>4786789.8499999996</v>
      </c>
      <c r="F1738" s="87">
        <v>218599464.41</v>
      </c>
    </row>
    <row r="1739" spans="1:6" ht="15" customHeight="1" x14ac:dyDescent="0.3">
      <c r="A1739" s="202">
        <v>7</v>
      </c>
      <c r="B1739" t="s">
        <v>248</v>
      </c>
      <c r="C1739" s="87">
        <v>-3278679679.96</v>
      </c>
      <c r="D1739" s="87">
        <v>2618720192.8699999</v>
      </c>
      <c r="E1739" s="87">
        <v>2567500608.9000001</v>
      </c>
      <c r="F1739" s="87">
        <v>-3227460095.9899998</v>
      </c>
    </row>
    <row r="1740" spans="1:6" ht="15" hidden="1" customHeight="1" x14ac:dyDescent="0.3">
      <c r="A1740" s="202">
        <v>71</v>
      </c>
      <c r="B1740" t="s">
        <v>248</v>
      </c>
      <c r="C1740" s="87">
        <v>-3271930938.9000001</v>
      </c>
      <c r="D1740" s="87">
        <v>2609279261.3200002</v>
      </c>
      <c r="E1740" s="87">
        <v>1963212755.1700001</v>
      </c>
      <c r="F1740" s="87">
        <v>-2625864432.75</v>
      </c>
    </row>
    <row r="1741" spans="1:6" ht="15" hidden="1" customHeight="1" x14ac:dyDescent="0.3">
      <c r="A1741" s="202">
        <v>72</v>
      </c>
      <c r="B1741" t="s">
        <v>317</v>
      </c>
      <c r="C1741" s="87">
        <v>-6748741.0599999996</v>
      </c>
      <c r="D1741" s="87">
        <v>9440931.5500000007</v>
      </c>
      <c r="E1741" s="87">
        <v>604287853.73000002</v>
      </c>
      <c r="F1741" s="87">
        <v>-601595663.24000001</v>
      </c>
    </row>
    <row r="1742" spans="1:6" ht="15" customHeight="1" x14ac:dyDescent="0.3">
      <c r="A1742" s="202">
        <v>8</v>
      </c>
      <c r="B1742" t="s">
        <v>38</v>
      </c>
      <c r="C1742" s="87">
        <v>737316243.58000004</v>
      </c>
      <c r="D1742" s="87">
        <v>124058053.59</v>
      </c>
      <c r="E1742" s="87">
        <v>32096201.829999998</v>
      </c>
      <c r="F1742" s="87">
        <v>829278095.34000003</v>
      </c>
    </row>
    <row r="1743" spans="1:6" ht="15" hidden="1" customHeight="1" x14ac:dyDescent="0.3">
      <c r="A1743" s="202">
        <v>81</v>
      </c>
      <c r="B1743" t="s">
        <v>39</v>
      </c>
      <c r="C1743" s="87">
        <v>737316243.58000004</v>
      </c>
      <c r="D1743" s="87">
        <v>124058053.59</v>
      </c>
      <c r="E1743" s="87">
        <v>32096201.829999998</v>
      </c>
      <c r="F1743" s="87">
        <v>829278095.34000003</v>
      </c>
    </row>
    <row r="1744" spans="1:6" ht="15" hidden="1" customHeight="1" x14ac:dyDescent="0.3">
      <c r="A1744" s="202">
        <v>8101</v>
      </c>
      <c r="B1744" t="s">
        <v>249</v>
      </c>
      <c r="C1744" s="87">
        <v>677364495.91999996</v>
      </c>
      <c r="D1744" s="87">
        <v>28526666</v>
      </c>
      <c r="E1744" s="87">
        <v>26808130</v>
      </c>
      <c r="F1744" s="87">
        <v>679083031.91999996</v>
      </c>
    </row>
    <row r="1745" spans="1:6" ht="15" hidden="1" customHeight="1" x14ac:dyDescent="0.3">
      <c r="A1745" s="202">
        <v>810101</v>
      </c>
      <c r="B1745" t="s">
        <v>250</v>
      </c>
      <c r="C1745" s="87">
        <v>461645000</v>
      </c>
      <c r="D1745" s="87">
        <v>24539000</v>
      </c>
      <c r="E1745" s="87">
        <v>15629000</v>
      </c>
      <c r="F1745" s="87">
        <v>470555000</v>
      </c>
    </row>
    <row r="1746" spans="1:6" ht="15" hidden="1" customHeight="1" x14ac:dyDescent="0.3">
      <c r="A1746" s="202">
        <v>8101010</v>
      </c>
      <c r="B1746" t="s">
        <v>250</v>
      </c>
      <c r="C1746" s="87">
        <v>461645000</v>
      </c>
      <c r="D1746" s="87">
        <v>24539000</v>
      </c>
      <c r="E1746" s="87">
        <v>15629000</v>
      </c>
      <c r="F1746" s="87">
        <v>470555000</v>
      </c>
    </row>
    <row r="1747" spans="1:6" ht="15" hidden="1" customHeight="1" x14ac:dyDescent="0.3">
      <c r="A1747" s="202">
        <v>810102</v>
      </c>
      <c r="B1747" t="s">
        <v>251</v>
      </c>
      <c r="C1747" s="87">
        <v>177388913.91999999</v>
      </c>
      <c r="D1747" s="87">
        <v>57490</v>
      </c>
      <c r="E1747" s="87">
        <v>9444690</v>
      </c>
      <c r="F1747" s="87">
        <v>168001713.91999999</v>
      </c>
    </row>
    <row r="1748" spans="1:6" ht="15" hidden="1" customHeight="1" x14ac:dyDescent="0.3">
      <c r="A1748" s="202">
        <v>8101020</v>
      </c>
      <c r="B1748" t="s">
        <v>251</v>
      </c>
      <c r="C1748" s="87">
        <v>177388913.91999999</v>
      </c>
      <c r="D1748" s="87">
        <v>57490</v>
      </c>
      <c r="E1748" s="87">
        <v>9444690</v>
      </c>
      <c r="F1748" s="87">
        <v>168001713.91999999</v>
      </c>
    </row>
    <row r="1749" spans="1:6" ht="15" hidden="1" customHeight="1" x14ac:dyDescent="0.3">
      <c r="A1749" s="202">
        <v>810102006</v>
      </c>
      <c r="B1749" t="s">
        <v>759</v>
      </c>
      <c r="C1749" s="87">
        <v>142222880</v>
      </c>
      <c r="D1749" s="87">
        <v>57490</v>
      </c>
      <c r="E1749" s="87">
        <v>9444690</v>
      </c>
      <c r="F1749" s="87">
        <v>132835680</v>
      </c>
    </row>
    <row r="1750" spans="1:6" ht="15" hidden="1" customHeight="1" x14ac:dyDescent="0.3">
      <c r="A1750" s="202">
        <v>810102014</v>
      </c>
      <c r="B1750" t="s">
        <v>760</v>
      </c>
      <c r="C1750" s="87">
        <v>35000000</v>
      </c>
      <c r="D1750" s="87">
        <v>0</v>
      </c>
      <c r="E1750" s="87">
        <v>0</v>
      </c>
      <c r="F1750" s="87">
        <v>35000000</v>
      </c>
    </row>
    <row r="1751" spans="1:6" ht="15" hidden="1" customHeight="1" x14ac:dyDescent="0.3">
      <c r="A1751" s="202">
        <v>810102016</v>
      </c>
      <c r="B1751" t="s">
        <v>761</v>
      </c>
      <c r="C1751" s="87">
        <v>166033.92000000001</v>
      </c>
      <c r="D1751" s="87">
        <v>0</v>
      </c>
      <c r="E1751" s="87">
        <v>0</v>
      </c>
      <c r="F1751" s="87">
        <v>166033.92000000001</v>
      </c>
    </row>
    <row r="1752" spans="1:6" ht="15" hidden="1" customHeight="1" x14ac:dyDescent="0.3">
      <c r="A1752" s="202">
        <v>810104</v>
      </c>
      <c r="B1752" t="s">
        <v>213</v>
      </c>
      <c r="C1752" s="87">
        <v>31942212</v>
      </c>
      <c r="D1752" s="87">
        <v>3408853</v>
      </c>
      <c r="E1752" s="87">
        <v>1579133</v>
      </c>
      <c r="F1752" s="87">
        <v>33771932</v>
      </c>
    </row>
    <row r="1753" spans="1:6" ht="15" hidden="1" customHeight="1" x14ac:dyDescent="0.3">
      <c r="A1753" s="202">
        <v>8101040</v>
      </c>
      <c r="B1753" t="s">
        <v>213</v>
      </c>
      <c r="C1753" s="87">
        <v>31942212</v>
      </c>
      <c r="D1753" s="87">
        <v>3408853</v>
      </c>
      <c r="E1753" s="87">
        <v>1579133</v>
      </c>
      <c r="F1753" s="87">
        <v>33771932</v>
      </c>
    </row>
    <row r="1754" spans="1:6" ht="15" hidden="1" customHeight="1" x14ac:dyDescent="0.3">
      <c r="A1754" s="202">
        <v>810105</v>
      </c>
      <c r="B1754" t="s">
        <v>252</v>
      </c>
      <c r="C1754" s="87">
        <v>6388370</v>
      </c>
      <c r="D1754" s="87">
        <v>521323</v>
      </c>
      <c r="E1754" s="87">
        <v>155307</v>
      </c>
      <c r="F1754" s="87">
        <v>6754386</v>
      </c>
    </row>
    <row r="1755" spans="1:6" ht="15" hidden="1" customHeight="1" x14ac:dyDescent="0.3">
      <c r="A1755" s="202">
        <v>8101050</v>
      </c>
      <c r="B1755" t="s">
        <v>252</v>
      </c>
      <c r="C1755" s="87">
        <v>6388370</v>
      </c>
      <c r="D1755" s="87">
        <v>521323</v>
      </c>
      <c r="E1755" s="87">
        <v>155307</v>
      </c>
      <c r="F1755" s="87">
        <v>6754386</v>
      </c>
    </row>
    <row r="1756" spans="1:6" ht="15" hidden="1" customHeight="1" x14ac:dyDescent="0.3">
      <c r="A1756" s="202">
        <v>8102</v>
      </c>
      <c r="B1756" t="s">
        <v>253</v>
      </c>
      <c r="C1756" s="87">
        <v>5264816.28</v>
      </c>
      <c r="D1756" s="87">
        <v>93380387.590000004</v>
      </c>
      <c r="E1756" s="87">
        <v>394133.74</v>
      </c>
      <c r="F1756" s="87">
        <v>98251070.129999995</v>
      </c>
    </row>
    <row r="1757" spans="1:6" ht="15" hidden="1" customHeight="1" x14ac:dyDescent="0.3">
      <c r="A1757" s="202">
        <v>810201</v>
      </c>
      <c r="B1757" t="s">
        <v>254</v>
      </c>
      <c r="C1757" s="87">
        <v>3946478.03</v>
      </c>
      <c r="D1757" s="87">
        <v>6947680.5899999999</v>
      </c>
      <c r="E1757" s="87">
        <v>394133.74</v>
      </c>
      <c r="F1757" s="87">
        <v>10500024.880000001</v>
      </c>
    </row>
    <row r="1758" spans="1:6" ht="15" hidden="1" customHeight="1" x14ac:dyDescent="0.3">
      <c r="A1758" s="202">
        <v>8102010</v>
      </c>
      <c r="B1758" t="s">
        <v>254</v>
      </c>
      <c r="C1758" s="87">
        <v>3946478.03</v>
      </c>
      <c r="D1758" s="87">
        <v>6947680.5899999999</v>
      </c>
      <c r="E1758" s="87">
        <v>394133.74</v>
      </c>
      <c r="F1758" s="87">
        <v>10500024.880000001</v>
      </c>
    </row>
    <row r="1759" spans="1:6" ht="15" hidden="1" customHeight="1" x14ac:dyDescent="0.3">
      <c r="A1759" s="202">
        <v>810201001</v>
      </c>
      <c r="B1759" t="s">
        <v>762</v>
      </c>
      <c r="C1759" s="87">
        <v>3946478.03</v>
      </c>
      <c r="D1759" s="87">
        <v>6947680.5899999999</v>
      </c>
      <c r="E1759" s="87">
        <v>394133.74</v>
      </c>
      <c r="F1759" s="87">
        <v>10500024.880000001</v>
      </c>
    </row>
    <row r="1760" spans="1:6" ht="15" hidden="1" customHeight="1" x14ac:dyDescent="0.3">
      <c r="A1760" s="202">
        <v>810202</v>
      </c>
      <c r="B1760" t="s">
        <v>266</v>
      </c>
      <c r="C1760" s="87">
        <v>618441.37</v>
      </c>
      <c r="D1760" s="87">
        <v>26825670.09</v>
      </c>
      <c r="E1760" s="87">
        <v>0</v>
      </c>
      <c r="F1760" s="87">
        <v>27444111.460000001</v>
      </c>
    </row>
    <row r="1761" spans="1:6" ht="15" hidden="1" customHeight="1" x14ac:dyDescent="0.3">
      <c r="A1761" s="202">
        <v>8102020</v>
      </c>
      <c r="B1761" t="s">
        <v>266</v>
      </c>
      <c r="C1761" s="87">
        <v>618441.37</v>
      </c>
      <c r="D1761" s="87">
        <v>26825670.09</v>
      </c>
      <c r="E1761" s="87">
        <v>0</v>
      </c>
      <c r="F1761" s="87">
        <v>27444111.460000001</v>
      </c>
    </row>
    <row r="1762" spans="1:6" ht="15" hidden="1" customHeight="1" x14ac:dyDescent="0.3">
      <c r="A1762" s="202">
        <v>810203</v>
      </c>
      <c r="B1762" t="s">
        <v>267</v>
      </c>
      <c r="C1762" s="87">
        <v>699896.88</v>
      </c>
      <c r="D1762" s="87">
        <v>59607036.909999996</v>
      </c>
      <c r="E1762" s="87">
        <v>0</v>
      </c>
      <c r="F1762" s="87">
        <v>60306933.789999999</v>
      </c>
    </row>
    <row r="1763" spans="1:6" ht="15" hidden="1" customHeight="1" x14ac:dyDescent="0.3">
      <c r="A1763" s="202">
        <v>8102030</v>
      </c>
      <c r="B1763" t="s">
        <v>267</v>
      </c>
      <c r="C1763" s="87">
        <v>699896.88</v>
      </c>
      <c r="D1763" s="87">
        <v>59607036.909999996</v>
      </c>
      <c r="E1763" s="87">
        <v>0</v>
      </c>
      <c r="F1763" s="87">
        <v>60306933.789999999</v>
      </c>
    </row>
    <row r="1764" spans="1:6" ht="15" hidden="1" customHeight="1" x14ac:dyDescent="0.3">
      <c r="A1764" s="202">
        <v>8103</v>
      </c>
      <c r="B1764" t="s">
        <v>40</v>
      </c>
      <c r="C1764" s="87">
        <v>18134455.16</v>
      </c>
      <c r="D1764" s="87">
        <v>2151000</v>
      </c>
      <c r="E1764" s="87">
        <v>4863200</v>
      </c>
      <c r="F1764" s="87">
        <v>15422255.16</v>
      </c>
    </row>
    <row r="1765" spans="1:6" ht="15" hidden="1" customHeight="1" x14ac:dyDescent="0.3">
      <c r="A1765" s="202">
        <v>810301</v>
      </c>
      <c r="B1765" t="s">
        <v>268</v>
      </c>
      <c r="C1765" s="87">
        <v>10377881.800000001</v>
      </c>
      <c r="D1765" s="87">
        <v>2151000</v>
      </c>
      <c r="E1765" s="87">
        <v>4863200</v>
      </c>
      <c r="F1765" s="87">
        <v>7665681.7999999998</v>
      </c>
    </row>
    <row r="1766" spans="1:6" ht="15" hidden="1" customHeight="1" x14ac:dyDescent="0.3">
      <c r="A1766" s="202">
        <v>8103010</v>
      </c>
      <c r="B1766" t="s">
        <v>268</v>
      </c>
      <c r="C1766" s="87">
        <v>10377881.800000001</v>
      </c>
      <c r="D1766" s="87">
        <v>2151000</v>
      </c>
      <c r="E1766" s="87">
        <v>4863200</v>
      </c>
      <c r="F1766" s="87">
        <v>7665681.7999999998</v>
      </c>
    </row>
    <row r="1767" spans="1:6" ht="15" hidden="1" customHeight="1" x14ac:dyDescent="0.3">
      <c r="A1767" s="202">
        <v>810301001</v>
      </c>
      <c r="B1767" t="s">
        <v>763</v>
      </c>
      <c r="C1767" s="87">
        <v>0</v>
      </c>
      <c r="D1767" s="87">
        <v>900000</v>
      </c>
      <c r="E1767" s="87">
        <v>900000</v>
      </c>
      <c r="F1767" s="87">
        <v>0</v>
      </c>
    </row>
    <row r="1768" spans="1:6" ht="15" hidden="1" customHeight="1" x14ac:dyDescent="0.3">
      <c r="A1768" s="202">
        <v>810303</v>
      </c>
      <c r="B1768" t="s">
        <v>255</v>
      </c>
      <c r="C1768" s="87">
        <v>7756573.3600000003</v>
      </c>
      <c r="D1768" s="87">
        <v>0</v>
      </c>
      <c r="E1768" s="87">
        <v>0</v>
      </c>
      <c r="F1768" s="87">
        <v>7756573.3600000003</v>
      </c>
    </row>
    <row r="1769" spans="1:6" ht="15" hidden="1" customHeight="1" x14ac:dyDescent="0.3">
      <c r="A1769" s="202">
        <v>8103030</v>
      </c>
      <c r="B1769" t="s">
        <v>255</v>
      </c>
      <c r="C1769" s="87">
        <v>7756573.3600000003</v>
      </c>
      <c r="D1769" s="87">
        <v>0</v>
      </c>
      <c r="E1769" s="87">
        <v>0</v>
      </c>
      <c r="F1769" s="87">
        <v>7756573.3600000003</v>
      </c>
    </row>
    <row r="1770" spans="1:6" ht="15" hidden="1" customHeight="1" x14ac:dyDescent="0.3">
      <c r="A1770" s="202">
        <v>8109</v>
      </c>
      <c r="B1770" t="s">
        <v>256</v>
      </c>
      <c r="C1770" s="87">
        <v>36552476.219999999</v>
      </c>
      <c r="D1770" s="87">
        <v>0</v>
      </c>
      <c r="E1770" s="87">
        <v>30738.09</v>
      </c>
      <c r="F1770" s="87">
        <v>36521738.130000003</v>
      </c>
    </row>
    <row r="1771" spans="1:6" ht="15" hidden="1" customHeight="1" x14ac:dyDescent="0.3">
      <c r="A1771" s="202">
        <v>81090</v>
      </c>
      <c r="B1771" t="s">
        <v>256</v>
      </c>
      <c r="C1771" s="87">
        <v>16452392.390000001</v>
      </c>
      <c r="D1771" s="87">
        <v>0</v>
      </c>
      <c r="E1771" s="87">
        <v>30738.09</v>
      </c>
      <c r="F1771" s="87">
        <v>16421654.300000001</v>
      </c>
    </row>
    <row r="1772" spans="1:6" ht="15" hidden="1" customHeight="1" x14ac:dyDescent="0.3">
      <c r="A1772" s="202">
        <v>810902</v>
      </c>
      <c r="B1772" t="s">
        <v>257</v>
      </c>
      <c r="C1772" s="87">
        <v>4233745.28</v>
      </c>
      <c r="D1772" s="87">
        <v>0</v>
      </c>
      <c r="E1772" s="87">
        <v>30738.09</v>
      </c>
      <c r="F1772" s="87">
        <v>4203007.1900000004</v>
      </c>
    </row>
    <row r="1773" spans="1:6" ht="15" hidden="1" customHeight="1" x14ac:dyDescent="0.3">
      <c r="A1773" s="202">
        <v>8109020</v>
      </c>
      <c r="B1773" t="s">
        <v>257</v>
      </c>
      <c r="C1773" s="87">
        <v>4233745.28</v>
      </c>
      <c r="D1773" s="87">
        <v>0</v>
      </c>
      <c r="E1773" s="87">
        <v>30738.09</v>
      </c>
      <c r="F1773" s="87">
        <v>4203007.1900000004</v>
      </c>
    </row>
    <row r="1774" spans="1:6" ht="15" hidden="1" customHeight="1" x14ac:dyDescent="0.3">
      <c r="A1774" s="202">
        <v>810902001</v>
      </c>
      <c r="B1774" t="s">
        <v>764</v>
      </c>
      <c r="C1774" s="87">
        <v>2828640.22</v>
      </c>
      <c r="D1774" s="87">
        <v>0</v>
      </c>
      <c r="E1774" s="87">
        <v>0</v>
      </c>
      <c r="F1774" s="87">
        <v>2828640.22</v>
      </c>
    </row>
    <row r="1775" spans="1:6" ht="15" hidden="1" customHeight="1" x14ac:dyDescent="0.3">
      <c r="A1775" s="202">
        <v>810902002</v>
      </c>
      <c r="B1775" t="s">
        <v>765</v>
      </c>
      <c r="C1775" s="87">
        <v>1405105.06</v>
      </c>
      <c r="D1775" s="87">
        <v>0</v>
      </c>
      <c r="E1775" s="87">
        <v>30738.09</v>
      </c>
      <c r="F1775" s="87">
        <v>1374366.97</v>
      </c>
    </row>
    <row r="1776" spans="1:6" ht="15" hidden="1" customHeight="1" x14ac:dyDescent="0.3">
      <c r="A1776" s="202">
        <v>810904</v>
      </c>
      <c r="B1776" t="s">
        <v>258</v>
      </c>
      <c r="C1776" s="87">
        <v>12218647.109999999</v>
      </c>
      <c r="D1776" s="87">
        <v>0</v>
      </c>
      <c r="E1776" s="87">
        <v>0</v>
      </c>
      <c r="F1776" s="87">
        <v>12218647.109999999</v>
      </c>
    </row>
    <row r="1777" spans="1:6" ht="15" hidden="1" customHeight="1" x14ac:dyDescent="0.3">
      <c r="A1777" s="202">
        <v>8109040</v>
      </c>
      <c r="B1777" t="s">
        <v>258</v>
      </c>
      <c r="C1777" s="87">
        <v>12218647.109999999</v>
      </c>
      <c r="D1777" s="87">
        <v>0</v>
      </c>
      <c r="E1777" s="87">
        <v>0</v>
      </c>
      <c r="F1777" s="87">
        <v>12218647.109999999</v>
      </c>
    </row>
    <row r="1778" spans="1:6" ht="15" hidden="1" customHeight="1" x14ac:dyDescent="0.3">
      <c r="A1778" s="202">
        <v>810915</v>
      </c>
      <c r="B1778" t="s">
        <v>233</v>
      </c>
      <c r="C1778" s="87">
        <v>20100083.829999998</v>
      </c>
      <c r="D1778" s="87">
        <v>0</v>
      </c>
      <c r="E1778" s="87">
        <v>0</v>
      </c>
      <c r="F1778" s="87">
        <v>20100083.829999998</v>
      </c>
    </row>
    <row r="1779" spans="1:6" ht="15" hidden="1" customHeight="1" x14ac:dyDescent="0.3">
      <c r="A1779" s="202">
        <v>8109150</v>
      </c>
      <c r="B1779" t="s">
        <v>233</v>
      </c>
      <c r="C1779" s="87">
        <v>20100083.829999998</v>
      </c>
      <c r="D1779" s="87">
        <v>0</v>
      </c>
      <c r="E1779" s="87">
        <v>0</v>
      </c>
      <c r="F1779" s="87">
        <v>20100083.829999998</v>
      </c>
    </row>
    <row r="1780" spans="1:6" ht="15" hidden="1" customHeight="1" x14ac:dyDescent="0.3">
      <c r="A1780" s="202">
        <v>810915006</v>
      </c>
      <c r="B1780" t="s">
        <v>318</v>
      </c>
      <c r="C1780" s="87">
        <v>860016.07</v>
      </c>
      <c r="D1780" s="87">
        <v>0</v>
      </c>
      <c r="E1780" s="87">
        <v>0</v>
      </c>
      <c r="F1780" s="87">
        <v>860016.07</v>
      </c>
    </row>
    <row r="1781" spans="1:6" ht="15" hidden="1" customHeight="1" x14ac:dyDescent="0.3">
      <c r="A1781" s="202">
        <v>81091500602</v>
      </c>
      <c r="B1781" t="s">
        <v>319</v>
      </c>
      <c r="C1781" s="87">
        <v>232155.81</v>
      </c>
      <c r="D1781" s="87">
        <v>0</v>
      </c>
      <c r="E1781" s="87">
        <v>0</v>
      </c>
      <c r="F1781" s="87">
        <v>232155.81</v>
      </c>
    </row>
    <row r="1782" spans="1:6" ht="15" hidden="1" customHeight="1" x14ac:dyDescent="0.3">
      <c r="A1782" s="202">
        <v>81091500603</v>
      </c>
      <c r="B1782" t="s">
        <v>320</v>
      </c>
      <c r="C1782" s="87">
        <v>83378.98</v>
      </c>
      <c r="D1782" s="87">
        <v>0</v>
      </c>
      <c r="E1782" s="87">
        <v>0</v>
      </c>
      <c r="F1782" s="87">
        <v>83378.98</v>
      </c>
    </row>
    <row r="1783" spans="1:6" ht="15" hidden="1" customHeight="1" x14ac:dyDescent="0.3">
      <c r="A1783" s="202">
        <v>81091500604</v>
      </c>
      <c r="B1783" t="s">
        <v>321</v>
      </c>
      <c r="C1783" s="87">
        <v>60387.51</v>
      </c>
      <c r="D1783" s="87">
        <v>0</v>
      </c>
      <c r="E1783" s="87">
        <v>0</v>
      </c>
      <c r="F1783" s="87">
        <v>60387.51</v>
      </c>
    </row>
    <row r="1784" spans="1:6" ht="15" hidden="1" customHeight="1" x14ac:dyDescent="0.3">
      <c r="A1784" s="202">
        <v>81091500605</v>
      </c>
      <c r="B1784" t="s">
        <v>322</v>
      </c>
      <c r="C1784" s="87">
        <v>152163.31</v>
      </c>
      <c r="D1784" s="87">
        <v>0</v>
      </c>
      <c r="E1784" s="87">
        <v>0</v>
      </c>
      <c r="F1784" s="87">
        <v>152163.31</v>
      </c>
    </row>
    <row r="1785" spans="1:6" ht="15" hidden="1" customHeight="1" x14ac:dyDescent="0.3">
      <c r="A1785" s="202">
        <v>81091500606</v>
      </c>
      <c r="B1785" t="s">
        <v>193</v>
      </c>
      <c r="C1785" s="87">
        <v>331930.46000000002</v>
      </c>
      <c r="D1785" s="87">
        <v>0</v>
      </c>
      <c r="E1785" s="87">
        <v>0</v>
      </c>
      <c r="F1785" s="87">
        <v>331930.46000000002</v>
      </c>
    </row>
    <row r="1786" spans="1:6" ht="15" hidden="1" customHeight="1" x14ac:dyDescent="0.3">
      <c r="A1786" s="202">
        <v>810915007</v>
      </c>
      <c r="B1786" t="s">
        <v>323</v>
      </c>
      <c r="C1786" s="87">
        <v>139545.87</v>
      </c>
      <c r="D1786" s="87">
        <v>0</v>
      </c>
      <c r="E1786" s="87">
        <v>0</v>
      </c>
      <c r="F1786" s="87">
        <v>139545.87</v>
      </c>
    </row>
    <row r="1787" spans="1:6" ht="15" hidden="1" customHeight="1" x14ac:dyDescent="0.3">
      <c r="A1787" s="202">
        <v>810915008</v>
      </c>
      <c r="B1787" t="s">
        <v>259</v>
      </c>
      <c r="C1787" s="87">
        <v>15651613.16</v>
      </c>
      <c r="D1787" s="87">
        <v>0</v>
      </c>
      <c r="E1787" s="87">
        <v>0</v>
      </c>
      <c r="F1787" s="87">
        <v>15651613.16</v>
      </c>
    </row>
    <row r="1788" spans="1:6" ht="15" hidden="1" customHeight="1" x14ac:dyDescent="0.3">
      <c r="A1788" s="202">
        <v>81091500801</v>
      </c>
      <c r="B1788" t="s">
        <v>766</v>
      </c>
      <c r="C1788" s="87">
        <v>8103943.9000000004</v>
      </c>
      <c r="D1788" s="87">
        <v>0</v>
      </c>
      <c r="E1788" s="87">
        <v>0</v>
      </c>
      <c r="F1788" s="87">
        <v>8103943.9000000004</v>
      </c>
    </row>
    <row r="1789" spans="1:6" ht="15" hidden="1" customHeight="1" x14ac:dyDescent="0.3">
      <c r="A1789" s="202">
        <v>8109150080105</v>
      </c>
      <c r="B1789" t="s">
        <v>767</v>
      </c>
      <c r="C1789" s="87">
        <v>8103943.9000000004</v>
      </c>
      <c r="D1789" s="87">
        <v>0</v>
      </c>
      <c r="E1789" s="87">
        <v>0</v>
      </c>
      <c r="F1789" s="87">
        <v>8103943.9000000004</v>
      </c>
    </row>
    <row r="1790" spans="1:6" ht="15" hidden="1" customHeight="1" x14ac:dyDescent="0.3">
      <c r="A1790" s="202">
        <v>81091500802</v>
      </c>
      <c r="B1790" t="s">
        <v>768</v>
      </c>
      <c r="C1790" s="87">
        <v>915063.93</v>
      </c>
      <c r="D1790" s="87">
        <v>0</v>
      </c>
      <c r="E1790" s="87">
        <v>0</v>
      </c>
      <c r="F1790" s="87">
        <v>915063.93</v>
      </c>
    </row>
    <row r="1791" spans="1:6" ht="15" hidden="1" customHeight="1" x14ac:dyDescent="0.3">
      <c r="A1791" s="202">
        <v>8109150080201</v>
      </c>
      <c r="B1791" t="s">
        <v>769</v>
      </c>
      <c r="C1791" s="87">
        <v>382150.93</v>
      </c>
      <c r="D1791" s="87">
        <v>0</v>
      </c>
      <c r="E1791" s="87">
        <v>0</v>
      </c>
      <c r="F1791" s="87">
        <v>382150.93</v>
      </c>
    </row>
    <row r="1792" spans="1:6" ht="15" hidden="1" customHeight="1" x14ac:dyDescent="0.3">
      <c r="A1792" s="202">
        <v>8109150080204</v>
      </c>
      <c r="B1792" t="s">
        <v>770</v>
      </c>
      <c r="C1792" s="87">
        <v>532913</v>
      </c>
      <c r="D1792" s="87">
        <v>0</v>
      </c>
      <c r="E1792" s="87">
        <v>0</v>
      </c>
      <c r="F1792" s="87">
        <v>532913</v>
      </c>
    </row>
    <row r="1793" spans="1:6" ht="15" hidden="1" customHeight="1" x14ac:dyDescent="0.3">
      <c r="A1793" s="202">
        <v>81091500805</v>
      </c>
      <c r="B1793" t="s">
        <v>324</v>
      </c>
      <c r="C1793" s="87">
        <v>5124792.03</v>
      </c>
      <c r="D1793" s="87">
        <v>0</v>
      </c>
      <c r="E1793" s="87">
        <v>0</v>
      </c>
      <c r="F1793" s="87">
        <v>5124792.03</v>
      </c>
    </row>
    <row r="1794" spans="1:6" ht="15" hidden="1" customHeight="1" x14ac:dyDescent="0.3">
      <c r="A1794" s="202">
        <v>81091500806</v>
      </c>
      <c r="B1794" t="s">
        <v>771</v>
      </c>
      <c r="C1794" s="87">
        <v>169938.11</v>
      </c>
      <c r="D1794" s="87">
        <v>0</v>
      </c>
      <c r="E1794" s="87">
        <v>0</v>
      </c>
      <c r="F1794" s="87">
        <v>169938.11</v>
      </c>
    </row>
    <row r="1795" spans="1:6" ht="15" hidden="1" customHeight="1" x14ac:dyDescent="0.3">
      <c r="A1795" s="202">
        <v>81091500807</v>
      </c>
      <c r="B1795" t="s">
        <v>772</v>
      </c>
      <c r="C1795" s="87">
        <v>50000</v>
      </c>
      <c r="D1795" s="87">
        <v>0</v>
      </c>
      <c r="E1795" s="87">
        <v>0</v>
      </c>
      <c r="F1795" s="87">
        <v>50000</v>
      </c>
    </row>
    <row r="1796" spans="1:6" ht="15" hidden="1" customHeight="1" x14ac:dyDescent="0.3">
      <c r="A1796" s="202">
        <v>81091500808</v>
      </c>
      <c r="B1796" t="s">
        <v>773</v>
      </c>
      <c r="C1796" s="87">
        <v>16182.77</v>
      </c>
      <c r="D1796" s="87">
        <v>0</v>
      </c>
      <c r="E1796" s="87">
        <v>0</v>
      </c>
      <c r="F1796" s="87">
        <v>16182.77</v>
      </c>
    </row>
    <row r="1797" spans="1:6" ht="15" hidden="1" customHeight="1" x14ac:dyDescent="0.3">
      <c r="A1797" s="202">
        <v>81091500809</v>
      </c>
      <c r="B1797" t="s">
        <v>774</v>
      </c>
      <c r="C1797" s="87">
        <v>100000</v>
      </c>
      <c r="D1797" s="87">
        <v>0</v>
      </c>
      <c r="E1797" s="87">
        <v>0</v>
      </c>
      <c r="F1797" s="87">
        <v>100000</v>
      </c>
    </row>
    <row r="1798" spans="1:6" ht="15" hidden="1" customHeight="1" x14ac:dyDescent="0.3">
      <c r="A1798" s="202">
        <v>81091500810</v>
      </c>
      <c r="B1798" t="s">
        <v>775</v>
      </c>
      <c r="C1798" s="87">
        <v>57918.559999999998</v>
      </c>
      <c r="D1798" s="87">
        <v>0</v>
      </c>
      <c r="E1798" s="87">
        <v>0</v>
      </c>
      <c r="F1798" s="87">
        <v>57918.559999999998</v>
      </c>
    </row>
    <row r="1799" spans="1:6" ht="15" hidden="1" customHeight="1" x14ac:dyDescent="0.3">
      <c r="A1799" s="202">
        <v>81091500811</v>
      </c>
      <c r="B1799" t="s">
        <v>776</v>
      </c>
      <c r="C1799" s="87">
        <v>751264.9</v>
      </c>
      <c r="D1799" s="87">
        <v>0</v>
      </c>
      <c r="E1799" s="87">
        <v>0</v>
      </c>
      <c r="F1799" s="87">
        <v>751264.9</v>
      </c>
    </row>
    <row r="1800" spans="1:6" ht="15" hidden="1" customHeight="1" x14ac:dyDescent="0.3">
      <c r="A1800" s="202">
        <v>81091500812</v>
      </c>
      <c r="B1800" t="s">
        <v>777</v>
      </c>
      <c r="C1800" s="87">
        <v>362508.96</v>
      </c>
      <c r="D1800" s="87">
        <v>0</v>
      </c>
      <c r="E1800" s="87">
        <v>0</v>
      </c>
      <c r="F1800" s="87">
        <v>362508.96</v>
      </c>
    </row>
    <row r="1801" spans="1:6" ht="15" hidden="1" customHeight="1" x14ac:dyDescent="0.3">
      <c r="A1801" s="202">
        <v>810915009</v>
      </c>
      <c r="B1801" t="s">
        <v>260</v>
      </c>
      <c r="C1801" s="87">
        <v>3448908.73</v>
      </c>
      <c r="D1801" s="87">
        <v>0</v>
      </c>
      <c r="E1801" s="87">
        <v>0</v>
      </c>
      <c r="F1801" s="87">
        <v>3448908.73</v>
      </c>
    </row>
    <row r="1802" spans="1:6" ht="15" customHeight="1" x14ac:dyDescent="0.3">
      <c r="A1802" s="202">
        <v>9</v>
      </c>
      <c r="B1802" t="s">
        <v>41</v>
      </c>
      <c r="C1802" s="87">
        <v>-737316243.58000004</v>
      </c>
      <c r="D1802" s="87">
        <v>31137056.09</v>
      </c>
      <c r="E1802" s="87">
        <v>123098907.84999999</v>
      </c>
      <c r="F1802" s="87">
        <v>-829278095.34000003</v>
      </c>
    </row>
    <row r="1803" spans="1:6" ht="15" hidden="1" customHeight="1" x14ac:dyDescent="0.3">
      <c r="A1803" s="202">
        <v>90</v>
      </c>
      <c r="B1803" t="s">
        <v>41</v>
      </c>
      <c r="C1803" s="87">
        <v>0</v>
      </c>
      <c r="D1803" s="87">
        <v>900000</v>
      </c>
      <c r="E1803" s="87">
        <v>900000</v>
      </c>
      <c r="F1803" s="87">
        <v>0</v>
      </c>
    </row>
    <row r="1804" spans="1:6" ht="15" hidden="1" customHeight="1" x14ac:dyDescent="0.3">
      <c r="A1804" s="202">
        <v>91</v>
      </c>
      <c r="B1804" t="s">
        <v>41</v>
      </c>
      <c r="C1804" s="87">
        <v>-737316243.58000004</v>
      </c>
      <c r="D1804" s="87">
        <v>30237056.09</v>
      </c>
      <c r="E1804" s="87">
        <v>122198907.84999999</v>
      </c>
      <c r="F1804" s="87">
        <v>-829278095.34000003</v>
      </c>
    </row>
  </sheetData>
  <autoFilter ref="A4:AA1804" xr:uid="{00000000-0001-0000-0000-000000000000}">
    <filterColumn colId="0">
      <filters>
        <filter val="1"/>
        <filter val="2"/>
        <filter val="3"/>
        <filter val="4"/>
        <filter val="5"/>
        <filter val="6"/>
        <filter val="7"/>
        <filter val="8"/>
        <filter val="9"/>
      </filters>
    </filterColumn>
  </autoFilter>
  <phoneticPr fontId="20" type="noConversion"/>
  <conditionalFormatting sqref="A1:A3">
    <cfRule type="duplicateValues" dxfId="2" priority="1"/>
  </conditionalFormatting>
  <pageMargins left="0.7" right="0.7" top="0.75" bottom="0.75" header="0.3" footer="0.3"/>
  <pageSetup scale="3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N50"/>
  <sheetViews>
    <sheetView showGridLines="0" tabSelected="1" topLeftCell="A26" zoomScale="110" zoomScaleNormal="110" workbookViewId="0">
      <selection activeCell="D42" sqref="D42"/>
    </sheetView>
  </sheetViews>
  <sheetFormatPr baseColWidth="10" defaultColWidth="9.21875" defaultRowHeight="14.4" x14ac:dyDescent="0.3"/>
  <cols>
    <col min="1" max="1" width="1.44140625" style="133" customWidth="1"/>
    <col min="2" max="2" width="0.5546875" style="133" customWidth="1"/>
    <col min="3" max="3" width="63.21875" style="133" customWidth="1"/>
    <col min="4" max="4" width="19.21875" style="133" customWidth="1"/>
    <col min="5" max="5" width="8.77734375" style="136" customWidth="1"/>
    <col min="6" max="6" width="12.44140625" style="137" customWidth="1"/>
    <col min="7" max="7" width="8.77734375" style="137" customWidth="1"/>
    <col min="8" max="8" width="14.21875" style="138" customWidth="1"/>
    <col min="9" max="9" width="11.77734375" style="138" customWidth="1"/>
    <col min="10" max="11" width="13.21875" style="138" customWidth="1"/>
    <col min="12" max="12" width="9.21875" style="133" customWidth="1"/>
    <col min="13" max="13" width="3" style="133" customWidth="1"/>
    <col min="14" max="14" width="11.21875" style="133" bestFit="1" customWidth="1"/>
    <col min="15" max="254" width="9.21875" style="133"/>
    <col min="255" max="255" width="15.5546875" style="133" customWidth="1"/>
    <col min="256" max="256" width="44" style="133" customWidth="1"/>
    <col min="257" max="257" width="12.77734375" style="133" customWidth="1"/>
    <col min="258" max="258" width="7.77734375" style="133" customWidth="1"/>
    <col min="259" max="259" width="15.5546875" style="133" customWidth="1"/>
    <col min="260" max="260" width="44" style="133" customWidth="1"/>
    <col min="261" max="262" width="12.77734375" style="133" customWidth="1"/>
    <col min="263" max="265" width="9.21875" style="133"/>
    <col min="266" max="267" width="13.21875" style="133" customWidth="1"/>
    <col min="268" max="510" width="9.21875" style="133"/>
    <col min="511" max="511" width="15.5546875" style="133" customWidth="1"/>
    <col min="512" max="512" width="44" style="133" customWidth="1"/>
    <col min="513" max="513" width="12.77734375" style="133" customWidth="1"/>
    <col min="514" max="514" width="7.77734375" style="133" customWidth="1"/>
    <col min="515" max="515" width="15.5546875" style="133" customWidth="1"/>
    <col min="516" max="516" width="44" style="133" customWidth="1"/>
    <col min="517" max="518" width="12.77734375" style="133" customWidth="1"/>
    <col min="519" max="521" width="9.21875" style="133"/>
    <col min="522" max="523" width="13.21875" style="133" customWidth="1"/>
    <col min="524" max="766" width="9.21875" style="133"/>
    <col min="767" max="767" width="15.5546875" style="133" customWidth="1"/>
    <col min="768" max="768" width="44" style="133" customWidth="1"/>
    <col min="769" max="769" width="12.77734375" style="133" customWidth="1"/>
    <col min="770" max="770" width="7.77734375" style="133" customWidth="1"/>
    <col min="771" max="771" width="15.5546875" style="133" customWidth="1"/>
    <col min="772" max="772" width="44" style="133" customWidth="1"/>
    <col min="773" max="774" width="12.77734375" style="133" customWidth="1"/>
    <col min="775" max="777" width="9.21875" style="133"/>
    <col min="778" max="779" width="13.21875" style="133" customWidth="1"/>
    <col min="780" max="1022" width="9.21875" style="133"/>
    <col min="1023" max="1023" width="15.5546875" style="133" customWidth="1"/>
    <col min="1024" max="1024" width="44" style="133" customWidth="1"/>
    <col min="1025" max="1025" width="12.77734375" style="133" customWidth="1"/>
    <col min="1026" max="1026" width="7.77734375" style="133" customWidth="1"/>
    <col min="1027" max="1027" width="15.5546875" style="133" customWidth="1"/>
    <col min="1028" max="1028" width="44" style="133" customWidth="1"/>
    <col min="1029" max="1030" width="12.77734375" style="133" customWidth="1"/>
    <col min="1031" max="1033" width="9.21875" style="133"/>
    <col min="1034" max="1035" width="13.21875" style="133" customWidth="1"/>
    <col min="1036" max="1278" width="9.21875" style="133"/>
    <col min="1279" max="1279" width="15.5546875" style="133" customWidth="1"/>
    <col min="1280" max="1280" width="44" style="133" customWidth="1"/>
    <col min="1281" max="1281" width="12.77734375" style="133" customWidth="1"/>
    <col min="1282" max="1282" width="7.77734375" style="133" customWidth="1"/>
    <col min="1283" max="1283" width="15.5546875" style="133" customWidth="1"/>
    <col min="1284" max="1284" width="44" style="133" customWidth="1"/>
    <col min="1285" max="1286" width="12.77734375" style="133" customWidth="1"/>
    <col min="1287" max="1289" width="9.21875" style="133"/>
    <col min="1290" max="1291" width="13.21875" style="133" customWidth="1"/>
    <col min="1292" max="1534" width="9.21875" style="133"/>
    <col min="1535" max="1535" width="15.5546875" style="133" customWidth="1"/>
    <col min="1536" max="1536" width="44" style="133" customWidth="1"/>
    <col min="1537" max="1537" width="12.77734375" style="133" customWidth="1"/>
    <col min="1538" max="1538" width="7.77734375" style="133" customWidth="1"/>
    <col min="1539" max="1539" width="15.5546875" style="133" customWidth="1"/>
    <col min="1540" max="1540" width="44" style="133" customWidth="1"/>
    <col min="1541" max="1542" width="12.77734375" style="133" customWidth="1"/>
    <col min="1543" max="1545" width="9.21875" style="133"/>
    <col min="1546" max="1547" width="13.21875" style="133" customWidth="1"/>
    <col min="1548" max="1790" width="9.21875" style="133"/>
    <col min="1791" max="1791" width="15.5546875" style="133" customWidth="1"/>
    <col min="1792" max="1792" width="44" style="133" customWidth="1"/>
    <col min="1793" max="1793" width="12.77734375" style="133" customWidth="1"/>
    <col min="1794" max="1794" width="7.77734375" style="133" customWidth="1"/>
    <col min="1795" max="1795" width="15.5546875" style="133" customWidth="1"/>
    <col min="1796" max="1796" width="44" style="133" customWidth="1"/>
    <col min="1797" max="1798" width="12.77734375" style="133" customWidth="1"/>
    <col min="1799" max="1801" width="9.21875" style="133"/>
    <col min="1802" max="1803" width="13.21875" style="133" customWidth="1"/>
    <col min="1804" max="2046" width="9.21875" style="133"/>
    <col min="2047" max="2047" width="15.5546875" style="133" customWidth="1"/>
    <col min="2048" max="2048" width="44" style="133" customWidth="1"/>
    <col min="2049" max="2049" width="12.77734375" style="133" customWidth="1"/>
    <col min="2050" max="2050" width="7.77734375" style="133" customWidth="1"/>
    <col min="2051" max="2051" width="15.5546875" style="133" customWidth="1"/>
    <col min="2052" max="2052" width="44" style="133" customWidth="1"/>
    <col min="2053" max="2054" width="12.77734375" style="133" customWidth="1"/>
    <col min="2055" max="2057" width="9.21875" style="133"/>
    <col min="2058" max="2059" width="13.21875" style="133" customWidth="1"/>
    <col min="2060" max="2302" width="9.21875" style="133"/>
    <col min="2303" max="2303" width="15.5546875" style="133" customWidth="1"/>
    <col min="2304" max="2304" width="44" style="133" customWidth="1"/>
    <col min="2305" max="2305" width="12.77734375" style="133" customWidth="1"/>
    <col min="2306" max="2306" width="7.77734375" style="133" customWidth="1"/>
    <col min="2307" max="2307" width="15.5546875" style="133" customWidth="1"/>
    <col min="2308" max="2308" width="44" style="133" customWidth="1"/>
    <col min="2309" max="2310" width="12.77734375" style="133" customWidth="1"/>
    <col min="2311" max="2313" width="9.21875" style="133"/>
    <col min="2314" max="2315" width="13.21875" style="133" customWidth="1"/>
    <col min="2316" max="2558" width="9.21875" style="133"/>
    <col min="2559" max="2559" width="15.5546875" style="133" customWidth="1"/>
    <col min="2560" max="2560" width="44" style="133" customWidth="1"/>
    <col min="2561" max="2561" width="12.77734375" style="133" customWidth="1"/>
    <col min="2562" max="2562" width="7.77734375" style="133" customWidth="1"/>
    <col min="2563" max="2563" width="15.5546875" style="133" customWidth="1"/>
    <col min="2564" max="2564" width="44" style="133" customWidth="1"/>
    <col min="2565" max="2566" width="12.77734375" style="133" customWidth="1"/>
    <col min="2567" max="2569" width="9.21875" style="133"/>
    <col min="2570" max="2571" width="13.21875" style="133" customWidth="1"/>
    <col min="2572" max="2814" width="9.21875" style="133"/>
    <col min="2815" max="2815" width="15.5546875" style="133" customWidth="1"/>
    <col min="2816" max="2816" width="44" style="133" customWidth="1"/>
    <col min="2817" max="2817" width="12.77734375" style="133" customWidth="1"/>
    <col min="2818" max="2818" width="7.77734375" style="133" customWidth="1"/>
    <col min="2819" max="2819" width="15.5546875" style="133" customWidth="1"/>
    <col min="2820" max="2820" width="44" style="133" customWidth="1"/>
    <col min="2821" max="2822" width="12.77734375" style="133" customWidth="1"/>
    <col min="2823" max="2825" width="9.21875" style="133"/>
    <col min="2826" max="2827" width="13.21875" style="133" customWidth="1"/>
    <col min="2828" max="3070" width="9.21875" style="133"/>
    <col min="3071" max="3071" width="15.5546875" style="133" customWidth="1"/>
    <col min="3072" max="3072" width="44" style="133" customWidth="1"/>
    <col min="3073" max="3073" width="12.77734375" style="133" customWidth="1"/>
    <col min="3074" max="3074" width="7.77734375" style="133" customWidth="1"/>
    <col min="3075" max="3075" width="15.5546875" style="133" customWidth="1"/>
    <col min="3076" max="3076" width="44" style="133" customWidth="1"/>
    <col min="3077" max="3078" width="12.77734375" style="133" customWidth="1"/>
    <col min="3079" max="3081" width="9.21875" style="133"/>
    <col min="3082" max="3083" width="13.21875" style="133" customWidth="1"/>
    <col min="3084" max="3326" width="9.21875" style="133"/>
    <col min="3327" max="3327" width="15.5546875" style="133" customWidth="1"/>
    <col min="3328" max="3328" width="44" style="133" customWidth="1"/>
    <col min="3329" max="3329" width="12.77734375" style="133" customWidth="1"/>
    <col min="3330" max="3330" width="7.77734375" style="133" customWidth="1"/>
    <col min="3331" max="3331" width="15.5546875" style="133" customWidth="1"/>
    <col min="3332" max="3332" width="44" style="133" customWidth="1"/>
    <col min="3333" max="3334" width="12.77734375" style="133" customWidth="1"/>
    <col min="3335" max="3337" width="9.21875" style="133"/>
    <col min="3338" max="3339" width="13.21875" style="133" customWidth="1"/>
    <col min="3340" max="3582" width="9.21875" style="133"/>
    <col min="3583" max="3583" width="15.5546875" style="133" customWidth="1"/>
    <col min="3584" max="3584" width="44" style="133" customWidth="1"/>
    <col min="3585" max="3585" width="12.77734375" style="133" customWidth="1"/>
    <col min="3586" max="3586" width="7.77734375" style="133" customWidth="1"/>
    <col min="3587" max="3587" width="15.5546875" style="133" customWidth="1"/>
    <col min="3588" max="3588" width="44" style="133" customWidth="1"/>
    <col min="3589" max="3590" width="12.77734375" style="133" customWidth="1"/>
    <col min="3591" max="3593" width="9.21875" style="133"/>
    <col min="3594" max="3595" width="13.21875" style="133" customWidth="1"/>
    <col min="3596" max="3838" width="9.21875" style="133"/>
    <col min="3839" max="3839" width="15.5546875" style="133" customWidth="1"/>
    <col min="3840" max="3840" width="44" style="133" customWidth="1"/>
    <col min="3841" max="3841" width="12.77734375" style="133" customWidth="1"/>
    <col min="3842" max="3842" width="7.77734375" style="133" customWidth="1"/>
    <col min="3843" max="3843" width="15.5546875" style="133" customWidth="1"/>
    <col min="3844" max="3844" width="44" style="133" customWidth="1"/>
    <col min="3845" max="3846" width="12.77734375" style="133" customWidth="1"/>
    <col min="3847" max="3849" width="9.21875" style="133"/>
    <col min="3850" max="3851" width="13.21875" style="133" customWidth="1"/>
    <col min="3852" max="4094" width="9.21875" style="133"/>
    <col min="4095" max="4095" width="15.5546875" style="133" customWidth="1"/>
    <col min="4096" max="4096" width="44" style="133" customWidth="1"/>
    <col min="4097" max="4097" width="12.77734375" style="133" customWidth="1"/>
    <col min="4098" max="4098" width="7.77734375" style="133" customWidth="1"/>
    <col min="4099" max="4099" width="15.5546875" style="133" customWidth="1"/>
    <col min="4100" max="4100" width="44" style="133" customWidth="1"/>
    <col min="4101" max="4102" width="12.77734375" style="133" customWidth="1"/>
    <col min="4103" max="4105" width="9.21875" style="133"/>
    <col min="4106" max="4107" width="13.21875" style="133" customWidth="1"/>
    <col min="4108" max="4350" width="9.21875" style="133"/>
    <col min="4351" max="4351" width="15.5546875" style="133" customWidth="1"/>
    <col min="4352" max="4352" width="44" style="133" customWidth="1"/>
    <col min="4353" max="4353" width="12.77734375" style="133" customWidth="1"/>
    <col min="4354" max="4354" width="7.77734375" style="133" customWidth="1"/>
    <col min="4355" max="4355" width="15.5546875" style="133" customWidth="1"/>
    <col min="4356" max="4356" width="44" style="133" customWidth="1"/>
    <col min="4357" max="4358" width="12.77734375" style="133" customWidth="1"/>
    <col min="4359" max="4361" width="9.21875" style="133"/>
    <col min="4362" max="4363" width="13.21875" style="133" customWidth="1"/>
    <col min="4364" max="4606" width="9.21875" style="133"/>
    <col min="4607" max="4607" width="15.5546875" style="133" customWidth="1"/>
    <col min="4608" max="4608" width="44" style="133" customWidth="1"/>
    <col min="4609" max="4609" width="12.77734375" style="133" customWidth="1"/>
    <col min="4610" max="4610" width="7.77734375" style="133" customWidth="1"/>
    <col min="4611" max="4611" width="15.5546875" style="133" customWidth="1"/>
    <col min="4612" max="4612" width="44" style="133" customWidth="1"/>
    <col min="4613" max="4614" width="12.77734375" style="133" customWidth="1"/>
    <col min="4615" max="4617" width="9.21875" style="133"/>
    <col min="4618" max="4619" width="13.21875" style="133" customWidth="1"/>
    <col min="4620" max="4862" width="9.21875" style="133"/>
    <col min="4863" max="4863" width="15.5546875" style="133" customWidth="1"/>
    <col min="4864" max="4864" width="44" style="133" customWidth="1"/>
    <col min="4865" max="4865" width="12.77734375" style="133" customWidth="1"/>
    <col min="4866" max="4866" width="7.77734375" style="133" customWidth="1"/>
    <col min="4867" max="4867" width="15.5546875" style="133" customWidth="1"/>
    <col min="4868" max="4868" width="44" style="133" customWidth="1"/>
    <col min="4869" max="4870" width="12.77734375" style="133" customWidth="1"/>
    <col min="4871" max="4873" width="9.21875" style="133"/>
    <col min="4874" max="4875" width="13.21875" style="133" customWidth="1"/>
    <col min="4876" max="5118" width="9.21875" style="133"/>
    <col min="5119" max="5119" width="15.5546875" style="133" customWidth="1"/>
    <col min="5120" max="5120" width="44" style="133" customWidth="1"/>
    <col min="5121" max="5121" width="12.77734375" style="133" customWidth="1"/>
    <col min="5122" max="5122" width="7.77734375" style="133" customWidth="1"/>
    <col min="5123" max="5123" width="15.5546875" style="133" customWidth="1"/>
    <col min="5124" max="5124" width="44" style="133" customWidth="1"/>
    <col min="5125" max="5126" width="12.77734375" style="133" customWidth="1"/>
    <col min="5127" max="5129" width="9.21875" style="133"/>
    <col min="5130" max="5131" width="13.21875" style="133" customWidth="1"/>
    <col min="5132" max="5374" width="9.21875" style="133"/>
    <col min="5375" max="5375" width="15.5546875" style="133" customWidth="1"/>
    <col min="5376" max="5376" width="44" style="133" customWidth="1"/>
    <col min="5377" max="5377" width="12.77734375" style="133" customWidth="1"/>
    <col min="5378" max="5378" width="7.77734375" style="133" customWidth="1"/>
    <col min="5379" max="5379" width="15.5546875" style="133" customWidth="1"/>
    <col min="5380" max="5380" width="44" style="133" customWidth="1"/>
    <col min="5381" max="5382" width="12.77734375" style="133" customWidth="1"/>
    <col min="5383" max="5385" width="9.21875" style="133"/>
    <col min="5386" max="5387" width="13.21875" style="133" customWidth="1"/>
    <col min="5388" max="5630" width="9.21875" style="133"/>
    <col min="5631" max="5631" width="15.5546875" style="133" customWidth="1"/>
    <col min="5632" max="5632" width="44" style="133" customWidth="1"/>
    <col min="5633" max="5633" width="12.77734375" style="133" customWidth="1"/>
    <col min="5634" max="5634" width="7.77734375" style="133" customWidth="1"/>
    <col min="5635" max="5635" width="15.5546875" style="133" customWidth="1"/>
    <col min="5636" max="5636" width="44" style="133" customWidth="1"/>
    <col min="5637" max="5638" width="12.77734375" style="133" customWidth="1"/>
    <col min="5639" max="5641" width="9.21875" style="133"/>
    <col min="5642" max="5643" width="13.21875" style="133" customWidth="1"/>
    <col min="5644" max="5886" width="9.21875" style="133"/>
    <col min="5887" max="5887" width="15.5546875" style="133" customWidth="1"/>
    <col min="5888" max="5888" width="44" style="133" customWidth="1"/>
    <col min="5889" max="5889" width="12.77734375" style="133" customWidth="1"/>
    <col min="5890" max="5890" width="7.77734375" style="133" customWidth="1"/>
    <col min="5891" max="5891" width="15.5546875" style="133" customWidth="1"/>
    <col min="5892" max="5892" width="44" style="133" customWidth="1"/>
    <col min="5893" max="5894" width="12.77734375" style="133" customWidth="1"/>
    <col min="5895" max="5897" width="9.21875" style="133"/>
    <col min="5898" max="5899" width="13.21875" style="133" customWidth="1"/>
    <col min="5900" max="6142" width="9.21875" style="133"/>
    <col min="6143" max="6143" width="15.5546875" style="133" customWidth="1"/>
    <col min="6144" max="6144" width="44" style="133" customWidth="1"/>
    <col min="6145" max="6145" width="12.77734375" style="133" customWidth="1"/>
    <col min="6146" max="6146" width="7.77734375" style="133" customWidth="1"/>
    <col min="6147" max="6147" width="15.5546875" style="133" customWidth="1"/>
    <col min="6148" max="6148" width="44" style="133" customWidth="1"/>
    <col min="6149" max="6150" width="12.77734375" style="133" customWidth="1"/>
    <col min="6151" max="6153" width="9.21875" style="133"/>
    <col min="6154" max="6155" width="13.21875" style="133" customWidth="1"/>
    <col min="6156" max="6398" width="9.21875" style="133"/>
    <col min="6399" max="6399" width="15.5546875" style="133" customWidth="1"/>
    <col min="6400" max="6400" width="44" style="133" customWidth="1"/>
    <col min="6401" max="6401" width="12.77734375" style="133" customWidth="1"/>
    <col min="6402" max="6402" width="7.77734375" style="133" customWidth="1"/>
    <col min="6403" max="6403" width="15.5546875" style="133" customWidth="1"/>
    <col min="6404" max="6404" width="44" style="133" customWidth="1"/>
    <col min="6405" max="6406" width="12.77734375" style="133" customWidth="1"/>
    <col min="6407" max="6409" width="9.21875" style="133"/>
    <col min="6410" max="6411" width="13.21875" style="133" customWidth="1"/>
    <col min="6412" max="6654" width="9.21875" style="133"/>
    <col min="6655" max="6655" width="15.5546875" style="133" customWidth="1"/>
    <col min="6656" max="6656" width="44" style="133" customWidth="1"/>
    <col min="6657" max="6657" width="12.77734375" style="133" customWidth="1"/>
    <col min="6658" max="6658" width="7.77734375" style="133" customWidth="1"/>
    <col min="6659" max="6659" width="15.5546875" style="133" customWidth="1"/>
    <col min="6660" max="6660" width="44" style="133" customWidth="1"/>
    <col min="6661" max="6662" width="12.77734375" style="133" customWidth="1"/>
    <col min="6663" max="6665" width="9.21875" style="133"/>
    <col min="6666" max="6667" width="13.21875" style="133" customWidth="1"/>
    <col min="6668" max="6910" width="9.21875" style="133"/>
    <col min="6911" max="6911" width="15.5546875" style="133" customWidth="1"/>
    <col min="6912" max="6912" width="44" style="133" customWidth="1"/>
    <col min="6913" max="6913" width="12.77734375" style="133" customWidth="1"/>
    <col min="6914" max="6914" width="7.77734375" style="133" customWidth="1"/>
    <col min="6915" max="6915" width="15.5546875" style="133" customWidth="1"/>
    <col min="6916" max="6916" width="44" style="133" customWidth="1"/>
    <col min="6917" max="6918" width="12.77734375" style="133" customWidth="1"/>
    <col min="6919" max="6921" width="9.21875" style="133"/>
    <col min="6922" max="6923" width="13.21875" style="133" customWidth="1"/>
    <col min="6924" max="7166" width="9.21875" style="133"/>
    <col min="7167" max="7167" width="15.5546875" style="133" customWidth="1"/>
    <col min="7168" max="7168" width="44" style="133" customWidth="1"/>
    <col min="7169" max="7169" width="12.77734375" style="133" customWidth="1"/>
    <col min="7170" max="7170" width="7.77734375" style="133" customWidth="1"/>
    <col min="7171" max="7171" width="15.5546875" style="133" customWidth="1"/>
    <col min="7172" max="7172" width="44" style="133" customWidth="1"/>
    <col min="7173" max="7174" width="12.77734375" style="133" customWidth="1"/>
    <col min="7175" max="7177" width="9.21875" style="133"/>
    <col min="7178" max="7179" width="13.21875" style="133" customWidth="1"/>
    <col min="7180" max="7422" width="9.21875" style="133"/>
    <col min="7423" max="7423" width="15.5546875" style="133" customWidth="1"/>
    <col min="7424" max="7424" width="44" style="133" customWidth="1"/>
    <col min="7425" max="7425" width="12.77734375" style="133" customWidth="1"/>
    <col min="7426" max="7426" width="7.77734375" style="133" customWidth="1"/>
    <col min="7427" max="7427" width="15.5546875" style="133" customWidth="1"/>
    <col min="7428" max="7428" width="44" style="133" customWidth="1"/>
    <col min="7429" max="7430" width="12.77734375" style="133" customWidth="1"/>
    <col min="7431" max="7433" width="9.21875" style="133"/>
    <col min="7434" max="7435" width="13.21875" style="133" customWidth="1"/>
    <col min="7436" max="7678" width="9.21875" style="133"/>
    <col min="7679" max="7679" width="15.5546875" style="133" customWidth="1"/>
    <col min="7680" max="7680" width="44" style="133" customWidth="1"/>
    <col min="7681" max="7681" width="12.77734375" style="133" customWidth="1"/>
    <col min="7682" max="7682" width="7.77734375" style="133" customWidth="1"/>
    <col min="7683" max="7683" width="15.5546875" style="133" customWidth="1"/>
    <col min="7684" max="7684" width="44" style="133" customWidth="1"/>
    <col min="7685" max="7686" width="12.77734375" style="133" customWidth="1"/>
    <col min="7687" max="7689" width="9.21875" style="133"/>
    <col min="7690" max="7691" width="13.21875" style="133" customWidth="1"/>
    <col min="7692" max="7934" width="9.21875" style="133"/>
    <col min="7935" max="7935" width="15.5546875" style="133" customWidth="1"/>
    <col min="7936" max="7936" width="44" style="133" customWidth="1"/>
    <col min="7937" max="7937" width="12.77734375" style="133" customWidth="1"/>
    <col min="7938" max="7938" width="7.77734375" style="133" customWidth="1"/>
    <col min="7939" max="7939" width="15.5546875" style="133" customWidth="1"/>
    <col min="7940" max="7940" width="44" style="133" customWidth="1"/>
    <col min="7941" max="7942" width="12.77734375" style="133" customWidth="1"/>
    <col min="7943" max="7945" width="9.21875" style="133"/>
    <col min="7946" max="7947" width="13.21875" style="133" customWidth="1"/>
    <col min="7948" max="8190" width="9.21875" style="133"/>
    <col min="8191" max="8191" width="15.5546875" style="133" customWidth="1"/>
    <col min="8192" max="8192" width="44" style="133" customWidth="1"/>
    <col min="8193" max="8193" width="12.77734375" style="133" customWidth="1"/>
    <col min="8194" max="8194" width="7.77734375" style="133" customWidth="1"/>
    <col min="8195" max="8195" width="15.5546875" style="133" customWidth="1"/>
    <col min="8196" max="8196" width="44" style="133" customWidth="1"/>
    <col min="8197" max="8198" width="12.77734375" style="133" customWidth="1"/>
    <col min="8199" max="8201" width="9.21875" style="133"/>
    <col min="8202" max="8203" width="13.21875" style="133" customWidth="1"/>
    <col min="8204" max="8446" width="9.21875" style="133"/>
    <col min="8447" max="8447" width="15.5546875" style="133" customWidth="1"/>
    <col min="8448" max="8448" width="44" style="133" customWidth="1"/>
    <col min="8449" max="8449" width="12.77734375" style="133" customWidth="1"/>
    <col min="8450" max="8450" width="7.77734375" style="133" customWidth="1"/>
    <col min="8451" max="8451" width="15.5546875" style="133" customWidth="1"/>
    <col min="8452" max="8452" width="44" style="133" customWidth="1"/>
    <col min="8453" max="8454" width="12.77734375" style="133" customWidth="1"/>
    <col min="8455" max="8457" width="9.21875" style="133"/>
    <col min="8458" max="8459" width="13.21875" style="133" customWidth="1"/>
    <col min="8460" max="8702" width="9.21875" style="133"/>
    <col min="8703" max="8703" width="15.5546875" style="133" customWidth="1"/>
    <col min="8704" max="8704" width="44" style="133" customWidth="1"/>
    <col min="8705" max="8705" width="12.77734375" style="133" customWidth="1"/>
    <col min="8706" max="8706" width="7.77734375" style="133" customWidth="1"/>
    <col min="8707" max="8707" width="15.5546875" style="133" customWidth="1"/>
    <col min="8708" max="8708" width="44" style="133" customWidth="1"/>
    <col min="8709" max="8710" width="12.77734375" style="133" customWidth="1"/>
    <col min="8711" max="8713" width="9.21875" style="133"/>
    <col min="8714" max="8715" width="13.21875" style="133" customWidth="1"/>
    <col min="8716" max="8958" width="9.21875" style="133"/>
    <col min="8959" max="8959" width="15.5546875" style="133" customWidth="1"/>
    <col min="8960" max="8960" width="44" style="133" customWidth="1"/>
    <col min="8961" max="8961" width="12.77734375" style="133" customWidth="1"/>
    <col min="8962" max="8962" width="7.77734375" style="133" customWidth="1"/>
    <col min="8963" max="8963" width="15.5546875" style="133" customWidth="1"/>
    <col min="8964" max="8964" width="44" style="133" customWidth="1"/>
    <col min="8965" max="8966" width="12.77734375" style="133" customWidth="1"/>
    <col min="8967" max="8969" width="9.21875" style="133"/>
    <col min="8970" max="8971" width="13.21875" style="133" customWidth="1"/>
    <col min="8972" max="9214" width="9.21875" style="133"/>
    <col min="9215" max="9215" width="15.5546875" style="133" customWidth="1"/>
    <col min="9216" max="9216" width="44" style="133" customWidth="1"/>
    <col min="9217" max="9217" width="12.77734375" style="133" customWidth="1"/>
    <col min="9218" max="9218" width="7.77734375" style="133" customWidth="1"/>
    <col min="9219" max="9219" width="15.5546875" style="133" customWidth="1"/>
    <col min="9220" max="9220" width="44" style="133" customWidth="1"/>
    <col min="9221" max="9222" width="12.77734375" style="133" customWidth="1"/>
    <col min="9223" max="9225" width="9.21875" style="133"/>
    <col min="9226" max="9227" width="13.21875" style="133" customWidth="1"/>
    <col min="9228" max="9470" width="9.21875" style="133"/>
    <col min="9471" max="9471" width="15.5546875" style="133" customWidth="1"/>
    <col min="9472" max="9472" width="44" style="133" customWidth="1"/>
    <col min="9473" max="9473" width="12.77734375" style="133" customWidth="1"/>
    <col min="9474" max="9474" width="7.77734375" style="133" customWidth="1"/>
    <col min="9475" max="9475" width="15.5546875" style="133" customWidth="1"/>
    <col min="9476" max="9476" width="44" style="133" customWidth="1"/>
    <col min="9477" max="9478" width="12.77734375" style="133" customWidth="1"/>
    <col min="9479" max="9481" width="9.21875" style="133"/>
    <col min="9482" max="9483" width="13.21875" style="133" customWidth="1"/>
    <col min="9484" max="9726" width="9.21875" style="133"/>
    <col min="9727" max="9727" width="15.5546875" style="133" customWidth="1"/>
    <col min="9728" max="9728" width="44" style="133" customWidth="1"/>
    <col min="9729" max="9729" width="12.77734375" style="133" customWidth="1"/>
    <col min="9730" max="9730" width="7.77734375" style="133" customWidth="1"/>
    <col min="9731" max="9731" width="15.5546875" style="133" customWidth="1"/>
    <col min="9732" max="9732" width="44" style="133" customWidth="1"/>
    <col min="9733" max="9734" width="12.77734375" style="133" customWidth="1"/>
    <col min="9735" max="9737" width="9.21875" style="133"/>
    <col min="9738" max="9739" width="13.21875" style="133" customWidth="1"/>
    <col min="9740" max="9982" width="9.21875" style="133"/>
    <col min="9983" max="9983" width="15.5546875" style="133" customWidth="1"/>
    <col min="9984" max="9984" width="44" style="133" customWidth="1"/>
    <col min="9985" max="9985" width="12.77734375" style="133" customWidth="1"/>
    <col min="9986" max="9986" width="7.77734375" style="133" customWidth="1"/>
    <col min="9987" max="9987" width="15.5546875" style="133" customWidth="1"/>
    <col min="9988" max="9988" width="44" style="133" customWidth="1"/>
    <col min="9989" max="9990" width="12.77734375" style="133" customWidth="1"/>
    <col min="9991" max="9993" width="9.21875" style="133"/>
    <col min="9994" max="9995" width="13.21875" style="133" customWidth="1"/>
    <col min="9996" max="10238" width="9.21875" style="133"/>
    <col min="10239" max="10239" width="15.5546875" style="133" customWidth="1"/>
    <col min="10240" max="10240" width="44" style="133" customWidth="1"/>
    <col min="10241" max="10241" width="12.77734375" style="133" customWidth="1"/>
    <col min="10242" max="10242" width="7.77734375" style="133" customWidth="1"/>
    <col min="10243" max="10243" width="15.5546875" style="133" customWidth="1"/>
    <col min="10244" max="10244" width="44" style="133" customWidth="1"/>
    <col min="10245" max="10246" width="12.77734375" style="133" customWidth="1"/>
    <col min="10247" max="10249" width="9.21875" style="133"/>
    <col min="10250" max="10251" width="13.21875" style="133" customWidth="1"/>
    <col min="10252" max="10494" width="9.21875" style="133"/>
    <col min="10495" max="10495" width="15.5546875" style="133" customWidth="1"/>
    <col min="10496" max="10496" width="44" style="133" customWidth="1"/>
    <col min="10497" max="10497" width="12.77734375" style="133" customWidth="1"/>
    <col min="10498" max="10498" width="7.77734375" style="133" customWidth="1"/>
    <col min="10499" max="10499" width="15.5546875" style="133" customWidth="1"/>
    <col min="10500" max="10500" width="44" style="133" customWidth="1"/>
    <col min="10501" max="10502" width="12.77734375" style="133" customWidth="1"/>
    <col min="10503" max="10505" width="9.21875" style="133"/>
    <col min="10506" max="10507" width="13.21875" style="133" customWidth="1"/>
    <col min="10508" max="10750" width="9.21875" style="133"/>
    <col min="10751" max="10751" width="15.5546875" style="133" customWidth="1"/>
    <col min="10752" max="10752" width="44" style="133" customWidth="1"/>
    <col min="10753" max="10753" width="12.77734375" style="133" customWidth="1"/>
    <col min="10754" max="10754" width="7.77734375" style="133" customWidth="1"/>
    <col min="10755" max="10755" width="15.5546875" style="133" customWidth="1"/>
    <col min="10756" max="10756" width="44" style="133" customWidth="1"/>
    <col min="10757" max="10758" width="12.77734375" style="133" customWidth="1"/>
    <col min="10759" max="10761" width="9.21875" style="133"/>
    <col min="10762" max="10763" width="13.21875" style="133" customWidth="1"/>
    <col min="10764" max="11006" width="9.21875" style="133"/>
    <col min="11007" max="11007" width="15.5546875" style="133" customWidth="1"/>
    <col min="11008" max="11008" width="44" style="133" customWidth="1"/>
    <col min="11009" max="11009" width="12.77734375" style="133" customWidth="1"/>
    <col min="11010" max="11010" width="7.77734375" style="133" customWidth="1"/>
    <col min="11011" max="11011" width="15.5546875" style="133" customWidth="1"/>
    <col min="11012" max="11012" width="44" style="133" customWidth="1"/>
    <col min="11013" max="11014" width="12.77734375" style="133" customWidth="1"/>
    <col min="11015" max="11017" width="9.21875" style="133"/>
    <col min="11018" max="11019" width="13.21875" style="133" customWidth="1"/>
    <col min="11020" max="11262" width="9.21875" style="133"/>
    <col min="11263" max="11263" width="15.5546875" style="133" customWidth="1"/>
    <col min="11264" max="11264" width="44" style="133" customWidth="1"/>
    <col min="11265" max="11265" width="12.77734375" style="133" customWidth="1"/>
    <col min="11266" max="11266" width="7.77734375" style="133" customWidth="1"/>
    <col min="11267" max="11267" width="15.5546875" style="133" customWidth="1"/>
    <col min="11268" max="11268" width="44" style="133" customWidth="1"/>
    <col min="11269" max="11270" width="12.77734375" style="133" customWidth="1"/>
    <col min="11271" max="11273" width="9.21875" style="133"/>
    <col min="11274" max="11275" width="13.21875" style="133" customWidth="1"/>
    <col min="11276" max="11518" width="9.21875" style="133"/>
    <col min="11519" max="11519" width="15.5546875" style="133" customWidth="1"/>
    <col min="11520" max="11520" width="44" style="133" customWidth="1"/>
    <col min="11521" max="11521" width="12.77734375" style="133" customWidth="1"/>
    <col min="11522" max="11522" width="7.77734375" style="133" customWidth="1"/>
    <col min="11523" max="11523" width="15.5546875" style="133" customWidth="1"/>
    <col min="11524" max="11524" width="44" style="133" customWidth="1"/>
    <col min="11525" max="11526" width="12.77734375" style="133" customWidth="1"/>
    <col min="11527" max="11529" width="9.21875" style="133"/>
    <col min="11530" max="11531" width="13.21875" style="133" customWidth="1"/>
    <col min="11532" max="11774" width="9.21875" style="133"/>
    <col min="11775" max="11775" width="15.5546875" style="133" customWidth="1"/>
    <col min="11776" max="11776" width="44" style="133" customWidth="1"/>
    <col min="11777" max="11777" width="12.77734375" style="133" customWidth="1"/>
    <col min="11778" max="11778" width="7.77734375" style="133" customWidth="1"/>
    <col min="11779" max="11779" width="15.5546875" style="133" customWidth="1"/>
    <col min="11780" max="11780" width="44" style="133" customWidth="1"/>
    <col min="11781" max="11782" width="12.77734375" style="133" customWidth="1"/>
    <col min="11783" max="11785" width="9.21875" style="133"/>
    <col min="11786" max="11787" width="13.21875" style="133" customWidth="1"/>
    <col min="11788" max="12030" width="9.21875" style="133"/>
    <col min="12031" max="12031" width="15.5546875" style="133" customWidth="1"/>
    <col min="12032" max="12032" width="44" style="133" customWidth="1"/>
    <col min="12033" max="12033" width="12.77734375" style="133" customWidth="1"/>
    <col min="12034" max="12034" width="7.77734375" style="133" customWidth="1"/>
    <col min="12035" max="12035" width="15.5546875" style="133" customWidth="1"/>
    <col min="12036" max="12036" width="44" style="133" customWidth="1"/>
    <col min="12037" max="12038" width="12.77734375" style="133" customWidth="1"/>
    <col min="12039" max="12041" width="9.21875" style="133"/>
    <col min="12042" max="12043" width="13.21875" style="133" customWidth="1"/>
    <col min="12044" max="12286" width="9.21875" style="133"/>
    <col min="12287" max="12287" width="15.5546875" style="133" customWidth="1"/>
    <col min="12288" max="12288" width="44" style="133" customWidth="1"/>
    <col min="12289" max="12289" width="12.77734375" style="133" customWidth="1"/>
    <col min="12290" max="12290" width="7.77734375" style="133" customWidth="1"/>
    <col min="12291" max="12291" width="15.5546875" style="133" customWidth="1"/>
    <col min="12292" max="12292" width="44" style="133" customWidth="1"/>
    <col min="12293" max="12294" width="12.77734375" style="133" customWidth="1"/>
    <col min="12295" max="12297" width="9.21875" style="133"/>
    <col min="12298" max="12299" width="13.21875" style="133" customWidth="1"/>
    <col min="12300" max="12542" width="9.21875" style="133"/>
    <col min="12543" max="12543" width="15.5546875" style="133" customWidth="1"/>
    <col min="12544" max="12544" width="44" style="133" customWidth="1"/>
    <col min="12545" max="12545" width="12.77734375" style="133" customWidth="1"/>
    <col min="12546" max="12546" width="7.77734375" style="133" customWidth="1"/>
    <col min="12547" max="12547" width="15.5546875" style="133" customWidth="1"/>
    <col min="12548" max="12548" width="44" style="133" customWidth="1"/>
    <col min="12549" max="12550" width="12.77734375" style="133" customWidth="1"/>
    <col min="12551" max="12553" width="9.21875" style="133"/>
    <col min="12554" max="12555" width="13.21875" style="133" customWidth="1"/>
    <col min="12556" max="12798" width="9.21875" style="133"/>
    <col min="12799" max="12799" width="15.5546875" style="133" customWidth="1"/>
    <col min="12800" max="12800" width="44" style="133" customWidth="1"/>
    <col min="12801" max="12801" width="12.77734375" style="133" customWidth="1"/>
    <col min="12802" max="12802" width="7.77734375" style="133" customWidth="1"/>
    <col min="12803" max="12803" width="15.5546875" style="133" customWidth="1"/>
    <col min="12804" max="12804" width="44" style="133" customWidth="1"/>
    <col min="12805" max="12806" width="12.77734375" style="133" customWidth="1"/>
    <col min="12807" max="12809" width="9.21875" style="133"/>
    <col min="12810" max="12811" width="13.21875" style="133" customWidth="1"/>
    <col min="12812" max="13054" width="9.21875" style="133"/>
    <col min="13055" max="13055" width="15.5546875" style="133" customWidth="1"/>
    <col min="13056" max="13056" width="44" style="133" customWidth="1"/>
    <col min="13057" max="13057" width="12.77734375" style="133" customWidth="1"/>
    <col min="13058" max="13058" width="7.77734375" style="133" customWidth="1"/>
    <col min="13059" max="13059" width="15.5546875" style="133" customWidth="1"/>
    <col min="13060" max="13060" width="44" style="133" customWidth="1"/>
    <col min="13061" max="13062" width="12.77734375" style="133" customWidth="1"/>
    <col min="13063" max="13065" width="9.21875" style="133"/>
    <col min="13066" max="13067" width="13.21875" style="133" customWidth="1"/>
    <col min="13068" max="13310" width="9.21875" style="133"/>
    <col min="13311" max="13311" width="15.5546875" style="133" customWidth="1"/>
    <col min="13312" max="13312" width="44" style="133" customWidth="1"/>
    <col min="13313" max="13313" width="12.77734375" style="133" customWidth="1"/>
    <col min="13314" max="13314" width="7.77734375" style="133" customWidth="1"/>
    <col min="13315" max="13315" width="15.5546875" style="133" customWidth="1"/>
    <col min="13316" max="13316" width="44" style="133" customWidth="1"/>
    <col min="13317" max="13318" width="12.77734375" style="133" customWidth="1"/>
    <col min="13319" max="13321" width="9.21875" style="133"/>
    <col min="13322" max="13323" width="13.21875" style="133" customWidth="1"/>
    <col min="13324" max="13566" width="9.21875" style="133"/>
    <col min="13567" max="13567" width="15.5546875" style="133" customWidth="1"/>
    <col min="13568" max="13568" width="44" style="133" customWidth="1"/>
    <col min="13569" max="13569" width="12.77734375" style="133" customWidth="1"/>
    <col min="13570" max="13570" width="7.77734375" style="133" customWidth="1"/>
    <col min="13571" max="13571" width="15.5546875" style="133" customWidth="1"/>
    <col min="13572" max="13572" width="44" style="133" customWidth="1"/>
    <col min="13573" max="13574" width="12.77734375" style="133" customWidth="1"/>
    <col min="13575" max="13577" width="9.21875" style="133"/>
    <col min="13578" max="13579" width="13.21875" style="133" customWidth="1"/>
    <col min="13580" max="13822" width="9.21875" style="133"/>
    <col min="13823" max="13823" width="15.5546875" style="133" customWidth="1"/>
    <col min="13824" max="13824" width="44" style="133" customWidth="1"/>
    <col min="13825" max="13825" width="12.77734375" style="133" customWidth="1"/>
    <col min="13826" max="13826" width="7.77734375" style="133" customWidth="1"/>
    <col min="13827" max="13827" width="15.5546875" style="133" customWidth="1"/>
    <col min="13828" max="13828" width="44" style="133" customWidth="1"/>
    <col min="13829" max="13830" width="12.77734375" style="133" customWidth="1"/>
    <col min="13831" max="13833" width="9.21875" style="133"/>
    <col min="13834" max="13835" width="13.21875" style="133" customWidth="1"/>
    <col min="13836" max="14078" width="9.21875" style="133"/>
    <col min="14079" max="14079" width="15.5546875" style="133" customWidth="1"/>
    <col min="14080" max="14080" width="44" style="133" customWidth="1"/>
    <col min="14081" max="14081" width="12.77734375" style="133" customWidth="1"/>
    <col min="14082" max="14082" width="7.77734375" style="133" customWidth="1"/>
    <col min="14083" max="14083" width="15.5546875" style="133" customWidth="1"/>
    <col min="14084" max="14084" width="44" style="133" customWidth="1"/>
    <col min="14085" max="14086" width="12.77734375" style="133" customWidth="1"/>
    <col min="14087" max="14089" width="9.21875" style="133"/>
    <col min="14090" max="14091" width="13.21875" style="133" customWidth="1"/>
    <col min="14092" max="14334" width="9.21875" style="133"/>
    <col min="14335" max="14335" width="15.5546875" style="133" customWidth="1"/>
    <col min="14336" max="14336" width="44" style="133" customWidth="1"/>
    <col min="14337" max="14337" width="12.77734375" style="133" customWidth="1"/>
    <col min="14338" max="14338" width="7.77734375" style="133" customWidth="1"/>
    <col min="14339" max="14339" width="15.5546875" style="133" customWidth="1"/>
    <col min="14340" max="14340" width="44" style="133" customWidth="1"/>
    <col min="14341" max="14342" width="12.77734375" style="133" customWidth="1"/>
    <col min="14343" max="14345" width="9.21875" style="133"/>
    <col min="14346" max="14347" width="13.21875" style="133" customWidth="1"/>
    <col min="14348" max="14590" width="9.21875" style="133"/>
    <col min="14591" max="14591" width="15.5546875" style="133" customWidth="1"/>
    <col min="14592" max="14592" width="44" style="133" customWidth="1"/>
    <col min="14593" max="14593" width="12.77734375" style="133" customWidth="1"/>
    <col min="14594" max="14594" width="7.77734375" style="133" customWidth="1"/>
    <col min="14595" max="14595" width="15.5546875" style="133" customWidth="1"/>
    <col min="14596" max="14596" width="44" style="133" customWidth="1"/>
    <col min="14597" max="14598" width="12.77734375" style="133" customWidth="1"/>
    <col min="14599" max="14601" width="9.21875" style="133"/>
    <col min="14602" max="14603" width="13.21875" style="133" customWidth="1"/>
    <col min="14604" max="14846" width="9.21875" style="133"/>
    <col min="14847" max="14847" width="15.5546875" style="133" customWidth="1"/>
    <col min="14848" max="14848" width="44" style="133" customWidth="1"/>
    <col min="14849" max="14849" width="12.77734375" style="133" customWidth="1"/>
    <col min="14850" max="14850" width="7.77734375" style="133" customWidth="1"/>
    <col min="14851" max="14851" width="15.5546875" style="133" customWidth="1"/>
    <col min="14852" max="14852" width="44" style="133" customWidth="1"/>
    <col min="14853" max="14854" width="12.77734375" style="133" customWidth="1"/>
    <col min="14855" max="14857" width="9.21875" style="133"/>
    <col min="14858" max="14859" width="13.21875" style="133" customWidth="1"/>
    <col min="14860" max="15102" width="9.21875" style="133"/>
    <col min="15103" max="15103" width="15.5546875" style="133" customWidth="1"/>
    <col min="15104" max="15104" width="44" style="133" customWidth="1"/>
    <col min="15105" max="15105" width="12.77734375" style="133" customWidth="1"/>
    <col min="15106" max="15106" width="7.77734375" style="133" customWidth="1"/>
    <col min="15107" max="15107" width="15.5546875" style="133" customWidth="1"/>
    <col min="15108" max="15108" width="44" style="133" customWidth="1"/>
    <col min="15109" max="15110" width="12.77734375" style="133" customWidth="1"/>
    <col min="15111" max="15113" width="9.21875" style="133"/>
    <col min="15114" max="15115" width="13.21875" style="133" customWidth="1"/>
    <col min="15116" max="15358" width="9.21875" style="133"/>
    <col min="15359" max="15359" width="15.5546875" style="133" customWidth="1"/>
    <col min="15360" max="15360" width="44" style="133" customWidth="1"/>
    <col min="15361" max="15361" width="12.77734375" style="133" customWidth="1"/>
    <col min="15362" max="15362" width="7.77734375" style="133" customWidth="1"/>
    <col min="15363" max="15363" width="15.5546875" style="133" customWidth="1"/>
    <col min="15364" max="15364" width="44" style="133" customWidth="1"/>
    <col min="15365" max="15366" width="12.77734375" style="133" customWidth="1"/>
    <col min="15367" max="15369" width="9.21875" style="133"/>
    <col min="15370" max="15371" width="13.21875" style="133" customWidth="1"/>
    <col min="15372" max="15614" width="9.21875" style="133"/>
    <col min="15615" max="15615" width="15.5546875" style="133" customWidth="1"/>
    <col min="15616" max="15616" width="44" style="133" customWidth="1"/>
    <col min="15617" max="15617" width="12.77734375" style="133" customWidth="1"/>
    <col min="15618" max="15618" width="7.77734375" style="133" customWidth="1"/>
    <col min="15619" max="15619" width="15.5546875" style="133" customWidth="1"/>
    <col min="15620" max="15620" width="44" style="133" customWidth="1"/>
    <col min="15621" max="15622" width="12.77734375" style="133" customWidth="1"/>
    <col min="15623" max="15625" width="9.21875" style="133"/>
    <col min="15626" max="15627" width="13.21875" style="133" customWidth="1"/>
    <col min="15628" max="15870" width="9.21875" style="133"/>
    <col min="15871" max="15871" width="15.5546875" style="133" customWidth="1"/>
    <col min="15872" max="15872" width="44" style="133" customWidth="1"/>
    <col min="15873" max="15873" width="12.77734375" style="133" customWidth="1"/>
    <col min="15874" max="15874" width="7.77734375" style="133" customWidth="1"/>
    <col min="15875" max="15875" width="15.5546875" style="133" customWidth="1"/>
    <col min="15876" max="15876" width="44" style="133" customWidth="1"/>
    <col min="15877" max="15878" width="12.77734375" style="133" customWidth="1"/>
    <col min="15879" max="15881" width="9.21875" style="133"/>
    <col min="15882" max="15883" width="13.21875" style="133" customWidth="1"/>
    <col min="15884" max="16126" width="9.21875" style="133"/>
    <col min="16127" max="16127" width="15.5546875" style="133" customWidth="1"/>
    <col min="16128" max="16128" width="44" style="133" customWidth="1"/>
    <col min="16129" max="16129" width="12.77734375" style="133" customWidth="1"/>
    <col min="16130" max="16130" width="7.77734375" style="133" customWidth="1"/>
    <col min="16131" max="16131" width="15.5546875" style="133" customWidth="1"/>
    <col min="16132" max="16132" width="44" style="133" customWidth="1"/>
    <col min="16133" max="16134" width="12.77734375" style="133" customWidth="1"/>
    <col min="16135" max="16137" width="9.21875" style="133"/>
    <col min="16138" max="16139" width="13.21875" style="133" customWidth="1"/>
    <col min="16140" max="16384" width="9.21875" style="133"/>
  </cols>
  <sheetData>
    <row r="2" spans="1:4" ht="15" customHeight="1" x14ac:dyDescent="0.3">
      <c r="B2" s="134"/>
      <c r="C2" s="134" t="s">
        <v>330</v>
      </c>
      <c r="D2" s="135"/>
    </row>
    <row r="3" spans="1:4" ht="15" customHeight="1" x14ac:dyDescent="0.3">
      <c r="B3" s="139"/>
      <c r="C3" s="139" t="s">
        <v>940</v>
      </c>
      <c r="D3" s="140"/>
    </row>
    <row r="4" spans="1:4" ht="15" customHeight="1" x14ac:dyDescent="0.3">
      <c r="B4" s="139"/>
      <c r="C4" s="139" t="s">
        <v>331</v>
      </c>
      <c r="D4" s="140"/>
    </row>
    <row r="5" spans="1:4" ht="14.1" customHeight="1" x14ac:dyDescent="0.3">
      <c r="B5" s="141"/>
      <c r="C5" s="141"/>
      <c r="D5" s="142"/>
    </row>
    <row r="6" spans="1:4" ht="14.1" customHeight="1" x14ac:dyDescent="0.3">
      <c r="B6" s="141"/>
      <c r="C6" s="141"/>
      <c r="D6" s="142"/>
    </row>
    <row r="7" spans="1:4" ht="14.1" customHeight="1" x14ac:dyDescent="0.3">
      <c r="B7" s="141"/>
      <c r="C7" s="141"/>
      <c r="D7" s="142"/>
    </row>
    <row r="8" spans="1:4" ht="14.1" customHeight="1" x14ac:dyDescent="0.3">
      <c r="B8" s="143" t="s">
        <v>159</v>
      </c>
      <c r="C8" s="144"/>
      <c r="D8" s="16"/>
    </row>
    <row r="9" spans="1:4" ht="14.1" customHeight="1" x14ac:dyDescent="0.3">
      <c r="B9" s="143"/>
      <c r="C9" s="52" t="s">
        <v>150</v>
      </c>
      <c r="D9" s="91">
        <f>-(VLOOKUP(51,Balanza!A:F,6,FALSE)+(VLOOKUP(46,Balanza!A:F,6,FALSE)))</f>
        <v>13809967.850000001</v>
      </c>
    </row>
    <row r="10" spans="1:4" ht="14.1" customHeight="1" x14ac:dyDescent="0.3">
      <c r="B10" s="143"/>
      <c r="C10" s="52" t="s">
        <v>151</v>
      </c>
      <c r="D10" s="91">
        <f>-(VLOOKUP(52,Balanza!A:F,6,FALSE))</f>
        <v>3087702.65</v>
      </c>
    </row>
    <row r="11" spans="1:4" ht="14.1" customHeight="1" x14ac:dyDescent="0.3">
      <c r="B11" s="143"/>
      <c r="C11" s="52" t="s">
        <v>76</v>
      </c>
      <c r="D11" s="91">
        <f>-(VLOOKUP(54,Balanza!A:F,6,FALSE))</f>
        <v>14208.08</v>
      </c>
    </row>
    <row r="12" spans="1:4" ht="14.1" customHeight="1" x14ac:dyDescent="0.3">
      <c r="B12" s="143"/>
      <c r="C12" s="52" t="s">
        <v>152</v>
      </c>
      <c r="D12" s="91">
        <f>-(VLOOKUP(55,Balanza!A:F,6,FALSE))</f>
        <v>2089344.76</v>
      </c>
    </row>
    <row r="13" spans="1:4" ht="14.1" customHeight="1" x14ac:dyDescent="0.3">
      <c r="A13" s="146"/>
      <c r="B13" s="147"/>
      <c r="C13" s="52" t="s">
        <v>153</v>
      </c>
      <c r="D13" s="91">
        <f>-(VLOOKUP(57,Balanza!A:F,6,FALSE))</f>
        <v>606865.42000000004</v>
      </c>
    </row>
    <row r="14" spans="1:4" s="147" customFormat="1" ht="14.1" customHeight="1" x14ac:dyDescent="0.2">
      <c r="B14" s="197" t="s">
        <v>158</v>
      </c>
      <c r="C14" s="197"/>
      <c r="D14" s="190">
        <f>SUM(D9:D13)</f>
        <v>19608088.760000002</v>
      </c>
    </row>
    <row r="15" spans="1:4" s="147" customFormat="1" ht="14.1" customHeight="1" x14ac:dyDescent="0.2">
      <c r="D15" s="77"/>
    </row>
    <row r="16" spans="1:4" s="147" customFormat="1" ht="14.1" customHeight="1" x14ac:dyDescent="0.2">
      <c r="B16" s="143" t="s">
        <v>154</v>
      </c>
      <c r="C16" s="144"/>
      <c r="D16" s="77"/>
    </row>
    <row r="17" spans="1:10" s="147" customFormat="1" ht="14.1" customHeight="1" x14ac:dyDescent="0.3">
      <c r="B17" s="150"/>
      <c r="C17" s="52" t="s">
        <v>64</v>
      </c>
      <c r="D17" s="91">
        <f>(VLOOKUP(41,Balanza!A:F,6,FALSE))</f>
        <v>350757.49</v>
      </c>
      <c r="F17" s="151"/>
      <c r="H17" s="109"/>
    </row>
    <row r="18" spans="1:10" s="147" customFormat="1" ht="14.1" customHeight="1" x14ac:dyDescent="0.3">
      <c r="A18" s="152"/>
      <c r="B18" s="150"/>
      <c r="C18" s="52" t="s">
        <v>65</v>
      </c>
      <c r="D18" s="91">
        <f>(VLOOKUP(42,Balanza!A:F,6,FALSE))</f>
        <v>10325744.42</v>
      </c>
      <c r="F18" s="151"/>
      <c r="H18" s="109"/>
    </row>
    <row r="19" spans="1:10" s="147" customFormat="1" ht="14.1" customHeight="1" x14ac:dyDescent="0.3">
      <c r="A19" s="152"/>
      <c r="B19" s="150"/>
      <c r="C19" s="52" t="s">
        <v>155</v>
      </c>
      <c r="D19" s="91">
        <f>(VLOOKUP(43,Balanza!A:F,6,FALSE))</f>
        <v>3177156.83</v>
      </c>
      <c r="F19" s="151"/>
      <c r="H19" s="109"/>
    </row>
    <row r="20" spans="1:10" s="147" customFormat="1" ht="14.1" customHeight="1" x14ac:dyDescent="0.3">
      <c r="A20" s="152"/>
      <c r="B20" s="150"/>
      <c r="C20" s="52" t="s">
        <v>156</v>
      </c>
      <c r="D20" s="91">
        <f>(VLOOKUP(45,Balanza!A:F,6,FALSE))</f>
        <v>1633987.75</v>
      </c>
      <c r="F20" s="151"/>
      <c r="H20" s="110"/>
    </row>
    <row r="21" spans="1:10" s="147" customFormat="1" ht="14.1" customHeight="1" x14ac:dyDescent="0.3">
      <c r="A21" s="146"/>
      <c r="B21" s="197" t="s">
        <v>157</v>
      </c>
      <c r="C21" s="197"/>
      <c r="D21" s="94">
        <f>SUM(D17:D20)</f>
        <v>15487646.49</v>
      </c>
      <c r="F21" s="151"/>
      <c r="H21" s="110"/>
    </row>
    <row r="22" spans="1:10" s="147" customFormat="1" ht="14.1" customHeight="1" x14ac:dyDescent="0.2">
      <c r="A22" s="154"/>
      <c r="C22" s="52"/>
      <c r="D22" s="155"/>
      <c r="F22" s="156"/>
      <c r="G22" s="156"/>
      <c r="H22" s="156"/>
      <c r="I22" s="156"/>
    </row>
    <row r="23" spans="1:10" s="147" customFormat="1" ht="14.1" customHeight="1" x14ac:dyDescent="0.2">
      <c r="A23" s="146"/>
      <c r="B23" s="144"/>
      <c r="C23" s="144" t="s">
        <v>160</v>
      </c>
      <c r="D23" s="157">
        <f>(VLOOKUP(4704,Balanza!A:F,6,FALSE))</f>
        <v>478219.78</v>
      </c>
      <c r="E23" s="158"/>
      <c r="F23" s="159"/>
      <c r="H23" s="151"/>
      <c r="I23" s="160"/>
    </row>
    <row r="24" spans="1:10" s="147" customFormat="1" ht="14.1" customHeight="1" x14ac:dyDescent="0.3">
      <c r="A24" s="154"/>
      <c r="C24" s="52"/>
      <c r="D24" s="155"/>
      <c r="F24" s="151"/>
      <c r="H24" s="109"/>
    </row>
    <row r="25" spans="1:10" s="147" customFormat="1" ht="14.1" customHeight="1" x14ac:dyDescent="0.3">
      <c r="A25" s="154"/>
      <c r="B25" s="197" t="s">
        <v>161</v>
      </c>
      <c r="C25" s="197"/>
      <c r="D25" s="153">
        <f>+D14-D21-D23</f>
        <v>3642222.4900000012</v>
      </c>
      <c r="F25" s="151"/>
      <c r="H25" s="111"/>
    </row>
    <row r="26" spans="1:10" s="147" customFormat="1" ht="14.1" customHeight="1" x14ac:dyDescent="0.2">
      <c r="A26" s="154"/>
      <c r="C26" s="52"/>
      <c r="D26" s="155"/>
    </row>
    <row r="27" spans="1:10" s="147" customFormat="1" ht="14.1" customHeight="1" x14ac:dyDescent="0.2">
      <c r="A27" s="154"/>
      <c r="B27" s="143" t="s">
        <v>89</v>
      </c>
      <c r="C27" s="52"/>
      <c r="D27" s="155"/>
      <c r="F27" s="160"/>
      <c r="G27" s="160"/>
      <c r="H27" s="160"/>
      <c r="I27" s="160"/>
      <c r="J27" s="160"/>
    </row>
    <row r="28" spans="1:10" s="147" customFormat="1" ht="14.1" customHeight="1" x14ac:dyDescent="0.3">
      <c r="A28" s="154"/>
      <c r="C28" s="52" t="s">
        <v>162</v>
      </c>
      <c r="D28" s="145">
        <f>+(VLOOKUP(4701,Balanza!A:F,6,FALSE))</f>
        <v>23919.89</v>
      </c>
      <c r="E28" s="161"/>
      <c r="F28" s="162"/>
      <c r="G28" s="160"/>
      <c r="H28" s="112"/>
    </row>
    <row r="29" spans="1:10" s="147" customFormat="1" ht="14.1" customHeight="1" x14ac:dyDescent="0.3">
      <c r="A29" s="154"/>
      <c r="C29" s="52" t="s">
        <v>163</v>
      </c>
      <c r="D29" s="145">
        <f>+(VLOOKUP(48,Balanza!A:F,6,FALSE))-D38</f>
        <v>2225663.59</v>
      </c>
      <c r="E29" s="161"/>
      <c r="F29" s="171"/>
      <c r="H29" s="109"/>
    </row>
    <row r="30" spans="1:10" s="147" customFormat="1" ht="14.1" customHeight="1" x14ac:dyDescent="0.3">
      <c r="B30" s="197" t="s">
        <v>91</v>
      </c>
      <c r="C30" s="197"/>
      <c r="D30" s="164">
        <f>SUM(D28:D29)</f>
        <v>2249583.48</v>
      </c>
      <c r="E30" s="161"/>
      <c r="F30" s="163"/>
      <c r="H30" s="109"/>
    </row>
    <row r="31" spans="1:10" s="147" customFormat="1" ht="14.1" customHeight="1" x14ac:dyDescent="0.2">
      <c r="B31" s="197"/>
      <c r="C31" s="197"/>
      <c r="D31" s="165"/>
      <c r="E31" s="161"/>
      <c r="F31" s="163"/>
      <c r="H31" s="113"/>
    </row>
    <row r="32" spans="1:10" s="147" customFormat="1" ht="14.1" customHeight="1" x14ac:dyDescent="0.3">
      <c r="B32" s="144" t="s">
        <v>164</v>
      </c>
      <c r="D32" s="148">
        <f>D25-D30</f>
        <v>1392639.0100000012</v>
      </c>
      <c r="E32" s="161"/>
      <c r="F32" s="163"/>
      <c r="H32" s="114"/>
    </row>
    <row r="33" spans="1:14" s="147" customFormat="1" ht="14.1" customHeight="1" x14ac:dyDescent="0.3">
      <c r="D33" s="149"/>
      <c r="E33" s="161"/>
      <c r="F33" s="163"/>
      <c r="H33" s="114"/>
    </row>
    <row r="34" spans="1:14" s="147" customFormat="1" ht="14.1" customHeight="1" x14ac:dyDescent="0.3">
      <c r="B34" s="144"/>
      <c r="C34" s="144" t="s">
        <v>165</v>
      </c>
      <c r="D34" s="166">
        <f>-(VLOOKUP(49,Balanza!A:F,6,FALSE)+(VLOOKUP(56,Balanza!A:F,6,FALSE))+(VLOOKUP(58,Balanza!A:F,6,FALSE))+(VLOOKUP(59,Balanza!A:F,6,FALSE)))</f>
        <v>463562.42</v>
      </c>
      <c r="E34" s="161"/>
      <c r="F34" s="163"/>
      <c r="H34" s="114"/>
    </row>
    <row r="35" spans="1:14" s="147" customFormat="1" ht="14.1" customHeight="1" x14ac:dyDescent="0.3">
      <c r="B35" s="144"/>
      <c r="D35" s="149"/>
      <c r="E35" s="161"/>
      <c r="F35" s="163"/>
      <c r="H35" s="114"/>
    </row>
    <row r="36" spans="1:14" s="147" customFormat="1" ht="14.1" customHeight="1" x14ac:dyDescent="0.3">
      <c r="B36" s="144" t="s">
        <v>169</v>
      </c>
      <c r="D36" s="165">
        <f>D32+D34</f>
        <v>1856201.4300000011</v>
      </c>
      <c r="E36" s="161"/>
      <c r="F36" s="163"/>
      <c r="G36" s="167"/>
      <c r="H36" s="114"/>
    </row>
    <row r="37" spans="1:14" s="147" customFormat="1" ht="14.1" customHeight="1" x14ac:dyDescent="0.3">
      <c r="B37" s="144"/>
      <c r="D37" s="149"/>
      <c r="E37" s="161"/>
      <c r="F37" s="163"/>
      <c r="H37" s="114"/>
    </row>
    <row r="38" spans="1:14" s="147" customFormat="1" ht="14.1" customHeight="1" x14ac:dyDescent="0.3">
      <c r="B38" s="144" t="s">
        <v>73</v>
      </c>
      <c r="C38" s="144" t="s">
        <v>73</v>
      </c>
      <c r="D38" s="166">
        <f>(VLOOKUP(480509001,Balanza!A:F,6,FALSE))</f>
        <v>583119.68000000005</v>
      </c>
      <c r="E38" s="161"/>
      <c r="F38" s="163"/>
      <c r="H38" s="114"/>
      <c r="L38" s="167"/>
    </row>
    <row r="39" spans="1:14" s="147" customFormat="1" ht="14.1" customHeight="1" x14ac:dyDescent="0.3">
      <c r="D39" s="149"/>
      <c r="E39" s="161"/>
      <c r="F39" s="163"/>
      <c r="H39" s="110"/>
    </row>
    <row r="40" spans="1:14" s="147" customFormat="1" ht="14.1" customHeight="1" thickBot="1" x14ac:dyDescent="0.25">
      <c r="A40" s="154"/>
      <c r="B40" s="168" t="s">
        <v>170</v>
      </c>
      <c r="D40" s="169">
        <f>+D36-D38</f>
        <v>1273081.7500000009</v>
      </c>
      <c r="E40" s="170"/>
      <c r="F40" s="171"/>
      <c r="H40" s="196"/>
      <c r="I40" s="167"/>
      <c r="J40" s="151"/>
      <c r="L40" s="152"/>
      <c r="N40" s="167"/>
    </row>
    <row r="41" spans="1:14" s="147" customFormat="1" ht="14.1" customHeight="1" thickTop="1" x14ac:dyDescent="0.2">
      <c r="D41" s="172"/>
      <c r="E41" s="173"/>
      <c r="F41" s="163"/>
      <c r="J41" s="151"/>
    </row>
    <row r="42" spans="1:14" s="147" customFormat="1" ht="13.05" customHeight="1" x14ac:dyDescent="0.2">
      <c r="D42" s="165"/>
      <c r="E42" s="161"/>
      <c r="F42" s="163"/>
    </row>
    <row r="43" spans="1:14" s="147" customFormat="1" ht="13.05" customHeight="1" x14ac:dyDescent="0.2">
      <c r="E43" s="161"/>
      <c r="F43" s="163"/>
    </row>
    <row r="44" spans="1:14" s="147" customFormat="1" ht="13.05" customHeight="1" x14ac:dyDescent="0.2">
      <c r="E44" s="174"/>
      <c r="F44" s="163"/>
    </row>
    <row r="45" spans="1:14" s="147" customFormat="1" ht="13.05" customHeight="1" x14ac:dyDescent="0.2">
      <c r="E45" s="161"/>
      <c r="F45" s="163"/>
    </row>
    <row r="46" spans="1:14" s="147" customFormat="1" ht="13.05" customHeight="1" x14ac:dyDescent="0.2">
      <c r="E46" s="161"/>
      <c r="F46" s="163"/>
    </row>
    <row r="47" spans="1:14" s="147" customFormat="1" ht="13.05" customHeight="1" x14ac:dyDescent="0.2">
      <c r="E47" s="161"/>
      <c r="F47" s="163"/>
    </row>
    <row r="48" spans="1:14" s="147" customFormat="1" ht="13.05" customHeight="1" x14ac:dyDescent="0.2">
      <c r="C48" s="44" t="s">
        <v>959</v>
      </c>
      <c r="D48" s="175" t="s">
        <v>359</v>
      </c>
      <c r="E48" s="161"/>
      <c r="F48" s="163"/>
    </row>
    <row r="49" spans="3:4" s="147" customFormat="1" ht="13.05" customHeight="1" x14ac:dyDescent="0.2">
      <c r="C49" s="45" t="s">
        <v>84</v>
      </c>
      <c r="D49" s="176" t="s">
        <v>146</v>
      </c>
    </row>
    <row r="50" spans="3:4" s="147" customFormat="1" ht="13.05" customHeight="1" x14ac:dyDescent="0.2"/>
  </sheetData>
  <mergeCells count="5">
    <mergeCell ref="B31:C31"/>
    <mergeCell ref="B21:C21"/>
    <mergeCell ref="B25:C25"/>
    <mergeCell ref="B30:C30"/>
    <mergeCell ref="B14:C14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47" zoomScaleNormal="100" workbookViewId="0">
      <selection activeCell="C70" sqref="C70"/>
    </sheetView>
  </sheetViews>
  <sheetFormatPr baseColWidth="10" defaultColWidth="9.21875" defaultRowHeight="14.4" x14ac:dyDescent="0.3"/>
  <cols>
    <col min="1" max="1" width="15" customWidth="1"/>
    <col min="2" max="2" width="37.77734375" customWidth="1"/>
    <col min="3" max="3" width="14.21875" style="123" customWidth="1"/>
    <col min="4" max="4" width="14.21875" style="7" customWidth="1"/>
    <col min="5" max="5" width="3.21875" customWidth="1"/>
    <col min="6" max="6" width="45.21875" customWidth="1"/>
    <col min="7" max="7" width="13.77734375" customWidth="1"/>
    <col min="8" max="8" width="12.77734375" customWidth="1"/>
    <col min="10" max="10" width="14.21875" customWidth="1"/>
    <col min="257" max="257" width="18.21875" customWidth="1"/>
    <col min="258" max="258" width="45.21875" customWidth="1"/>
    <col min="259" max="259" width="13.77734375" customWidth="1"/>
    <col min="260" max="260" width="9.21875" customWidth="1"/>
    <col min="261" max="261" width="18.21875" customWidth="1"/>
    <col min="262" max="262" width="45.21875" customWidth="1"/>
    <col min="263" max="263" width="13.77734375" customWidth="1"/>
    <col min="264" max="264" width="12.77734375" customWidth="1"/>
    <col min="266" max="266" width="14.21875" customWidth="1"/>
    <col min="513" max="513" width="18.21875" customWidth="1"/>
    <col min="514" max="514" width="45.21875" customWidth="1"/>
    <col min="515" max="515" width="13.77734375" customWidth="1"/>
    <col min="516" max="516" width="9.21875" customWidth="1"/>
    <col min="517" max="517" width="18.21875" customWidth="1"/>
    <col min="518" max="518" width="45.21875" customWidth="1"/>
    <col min="519" max="519" width="13.77734375" customWidth="1"/>
    <col min="520" max="520" width="12.77734375" customWidth="1"/>
    <col min="522" max="522" width="14.21875" customWidth="1"/>
    <col min="769" max="769" width="18.21875" customWidth="1"/>
    <col min="770" max="770" width="45.21875" customWidth="1"/>
    <col min="771" max="771" width="13.77734375" customWidth="1"/>
    <col min="772" max="772" width="9.21875" customWidth="1"/>
    <col min="773" max="773" width="18.21875" customWidth="1"/>
    <col min="774" max="774" width="45.21875" customWidth="1"/>
    <col min="775" max="775" width="13.77734375" customWidth="1"/>
    <col min="776" max="776" width="12.77734375" customWidth="1"/>
    <col min="778" max="778" width="14.21875" customWidth="1"/>
    <col min="1025" max="1025" width="18.21875" customWidth="1"/>
    <col min="1026" max="1026" width="45.21875" customWidth="1"/>
    <col min="1027" max="1027" width="13.77734375" customWidth="1"/>
    <col min="1028" max="1028" width="9.21875" customWidth="1"/>
    <col min="1029" max="1029" width="18.21875" customWidth="1"/>
    <col min="1030" max="1030" width="45.21875" customWidth="1"/>
    <col min="1031" max="1031" width="13.77734375" customWidth="1"/>
    <col min="1032" max="1032" width="12.77734375" customWidth="1"/>
    <col min="1034" max="1034" width="14.21875" customWidth="1"/>
    <col min="1281" max="1281" width="18.21875" customWidth="1"/>
    <col min="1282" max="1282" width="45.21875" customWidth="1"/>
    <col min="1283" max="1283" width="13.77734375" customWidth="1"/>
    <col min="1284" max="1284" width="9.21875" customWidth="1"/>
    <col min="1285" max="1285" width="18.21875" customWidth="1"/>
    <col min="1286" max="1286" width="45.21875" customWidth="1"/>
    <col min="1287" max="1287" width="13.77734375" customWidth="1"/>
    <col min="1288" max="1288" width="12.77734375" customWidth="1"/>
    <col min="1290" max="1290" width="14.21875" customWidth="1"/>
    <col min="1537" max="1537" width="18.21875" customWidth="1"/>
    <col min="1538" max="1538" width="45.21875" customWidth="1"/>
    <col min="1539" max="1539" width="13.77734375" customWidth="1"/>
    <col min="1540" max="1540" width="9.21875" customWidth="1"/>
    <col min="1541" max="1541" width="18.21875" customWidth="1"/>
    <col min="1542" max="1542" width="45.21875" customWidth="1"/>
    <col min="1543" max="1543" width="13.77734375" customWidth="1"/>
    <col min="1544" max="1544" width="12.77734375" customWidth="1"/>
    <col min="1546" max="1546" width="14.21875" customWidth="1"/>
    <col min="1793" max="1793" width="18.21875" customWidth="1"/>
    <col min="1794" max="1794" width="45.21875" customWidth="1"/>
    <col min="1795" max="1795" width="13.77734375" customWidth="1"/>
    <col min="1796" max="1796" width="9.21875" customWidth="1"/>
    <col min="1797" max="1797" width="18.21875" customWidth="1"/>
    <col min="1798" max="1798" width="45.21875" customWidth="1"/>
    <col min="1799" max="1799" width="13.77734375" customWidth="1"/>
    <col min="1800" max="1800" width="12.77734375" customWidth="1"/>
    <col min="1802" max="1802" width="14.21875" customWidth="1"/>
    <col min="2049" max="2049" width="18.21875" customWidth="1"/>
    <col min="2050" max="2050" width="45.21875" customWidth="1"/>
    <col min="2051" max="2051" width="13.77734375" customWidth="1"/>
    <col min="2052" max="2052" width="9.21875" customWidth="1"/>
    <col min="2053" max="2053" width="18.21875" customWidth="1"/>
    <col min="2054" max="2054" width="45.21875" customWidth="1"/>
    <col min="2055" max="2055" width="13.77734375" customWidth="1"/>
    <col min="2056" max="2056" width="12.77734375" customWidth="1"/>
    <col min="2058" max="2058" width="14.21875" customWidth="1"/>
    <col min="2305" max="2305" width="18.21875" customWidth="1"/>
    <col min="2306" max="2306" width="45.21875" customWidth="1"/>
    <col min="2307" max="2307" width="13.77734375" customWidth="1"/>
    <col min="2308" max="2308" width="9.21875" customWidth="1"/>
    <col min="2309" max="2309" width="18.21875" customWidth="1"/>
    <col min="2310" max="2310" width="45.21875" customWidth="1"/>
    <col min="2311" max="2311" width="13.77734375" customWidth="1"/>
    <col min="2312" max="2312" width="12.77734375" customWidth="1"/>
    <col min="2314" max="2314" width="14.21875" customWidth="1"/>
    <col min="2561" max="2561" width="18.21875" customWidth="1"/>
    <col min="2562" max="2562" width="45.21875" customWidth="1"/>
    <col min="2563" max="2563" width="13.77734375" customWidth="1"/>
    <col min="2564" max="2564" width="9.21875" customWidth="1"/>
    <col min="2565" max="2565" width="18.21875" customWidth="1"/>
    <col min="2566" max="2566" width="45.21875" customWidth="1"/>
    <col min="2567" max="2567" width="13.77734375" customWidth="1"/>
    <col min="2568" max="2568" width="12.77734375" customWidth="1"/>
    <col min="2570" max="2570" width="14.21875" customWidth="1"/>
    <col min="2817" max="2817" width="18.21875" customWidth="1"/>
    <col min="2818" max="2818" width="45.21875" customWidth="1"/>
    <col min="2819" max="2819" width="13.77734375" customWidth="1"/>
    <col min="2820" max="2820" width="9.21875" customWidth="1"/>
    <col min="2821" max="2821" width="18.21875" customWidth="1"/>
    <col min="2822" max="2822" width="45.21875" customWidth="1"/>
    <col min="2823" max="2823" width="13.77734375" customWidth="1"/>
    <col min="2824" max="2824" width="12.77734375" customWidth="1"/>
    <col min="2826" max="2826" width="14.21875" customWidth="1"/>
    <col min="3073" max="3073" width="18.21875" customWidth="1"/>
    <col min="3074" max="3074" width="45.21875" customWidth="1"/>
    <col min="3075" max="3075" width="13.77734375" customWidth="1"/>
    <col min="3076" max="3076" width="9.21875" customWidth="1"/>
    <col min="3077" max="3077" width="18.21875" customWidth="1"/>
    <col min="3078" max="3078" width="45.21875" customWidth="1"/>
    <col min="3079" max="3079" width="13.77734375" customWidth="1"/>
    <col min="3080" max="3080" width="12.77734375" customWidth="1"/>
    <col min="3082" max="3082" width="14.21875" customWidth="1"/>
    <col min="3329" max="3329" width="18.21875" customWidth="1"/>
    <col min="3330" max="3330" width="45.21875" customWidth="1"/>
    <col min="3331" max="3331" width="13.77734375" customWidth="1"/>
    <col min="3332" max="3332" width="9.21875" customWidth="1"/>
    <col min="3333" max="3333" width="18.21875" customWidth="1"/>
    <col min="3334" max="3334" width="45.21875" customWidth="1"/>
    <col min="3335" max="3335" width="13.77734375" customWidth="1"/>
    <col min="3336" max="3336" width="12.77734375" customWidth="1"/>
    <col min="3338" max="3338" width="14.21875" customWidth="1"/>
    <col min="3585" max="3585" width="18.21875" customWidth="1"/>
    <col min="3586" max="3586" width="45.21875" customWidth="1"/>
    <col min="3587" max="3587" width="13.77734375" customWidth="1"/>
    <col min="3588" max="3588" width="9.21875" customWidth="1"/>
    <col min="3589" max="3589" width="18.21875" customWidth="1"/>
    <col min="3590" max="3590" width="45.21875" customWidth="1"/>
    <col min="3591" max="3591" width="13.77734375" customWidth="1"/>
    <col min="3592" max="3592" width="12.77734375" customWidth="1"/>
    <col min="3594" max="3594" width="14.21875" customWidth="1"/>
    <col min="3841" max="3841" width="18.21875" customWidth="1"/>
    <col min="3842" max="3842" width="45.21875" customWidth="1"/>
    <col min="3843" max="3843" width="13.77734375" customWidth="1"/>
    <col min="3844" max="3844" width="9.21875" customWidth="1"/>
    <col min="3845" max="3845" width="18.21875" customWidth="1"/>
    <col min="3846" max="3846" width="45.21875" customWidth="1"/>
    <col min="3847" max="3847" width="13.77734375" customWidth="1"/>
    <col min="3848" max="3848" width="12.77734375" customWidth="1"/>
    <col min="3850" max="3850" width="14.21875" customWidth="1"/>
    <col min="4097" max="4097" width="18.21875" customWidth="1"/>
    <col min="4098" max="4098" width="45.21875" customWidth="1"/>
    <col min="4099" max="4099" width="13.77734375" customWidth="1"/>
    <col min="4100" max="4100" width="9.21875" customWidth="1"/>
    <col min="4101" max="4101" width="18.21875" customWidth="1"/>
    <col min="4102" max="4102" width="45.21875" customWidth="1"/>
    <col min="4103" max="4103" width="13.77734375" customWidth="1"/>
    <col min="4104" max="4104" width="12.77734375" customWidth="1"/>
    <col min="4106" max="4106" width="14.21875" customWidth="1"/>
    <col min="4353" max="4353" width="18.21875" customWidth="1"/>
    <col min="4354" max="4354" width="45.21875" customWidth="1"/>
    <col min="4355" max="4355" width="13.77734375" customWidth="1"/>
    <col min="4356" max="4356" width="9.21875" customWidth="1"/>
    <col min="4357" max="4357" width="18.21875" customWidth="1"/>
    <col min="4358" max="4358" width="45.21875" customWidth="1"/>
    <col min="4359" max="4359" width="13.77734375" customWidth="1"/>
    <col min="4360" max="4360" width="12.77734375" customWidth="1"/>
    <col min="4362" max="4362" width="14.21875" customWidth="1"/>
    <col min="4609" max="4609" width="18.21875" customWidth="1"/>
    <col min="4610" max="4610" width="45.21875" customWidth="1"/>
    <col min="4611" max="4611" width="13.77734375" customWidth="1"/>
    <col min="4612" max="4612" width="9.21875" customWidth="1"/>
    <col min="4613" max="4613" width="18.21875" customWidth="1"/>
    <col min="4614" max="4614" width="45.21875" customWidth="1"/>
    <col min="4615" max="4615" width="13.77734375" customWidth="1"/>
    <col min="4616" max="4616" width="12.77734375" customWidth="1"/>
    <col min="4618" max="4618" width="14.21875" customWidth="1"/>
    <col min="4865" max="4865" width="18.21875" customWidth="1"/>
    <col min="4866" max="4866" width="45.21875" customWidth="1"/>
    <col min="4867" max="4867" width="13.77734375" customWidth="1"/>
    <col min="4868" max="4868" width="9.21875" customWidth="1"/>
    <col min="4869" max="4869" width="18.21875" customWidth="1"/>
    <col min="4870" max="4870" width="45.21875" customWidth="1"/>
    <col min="4871" max="4871" width="13.77734375" customWidth="1"/>
    <col min="4872" max="4872" width="12.77734375" customWidth="1"/>
    <col min="4874" max="4874" width="14.21875" customWidth="1"/>
    <col min="5121" max="5121" width="18.21875" customWidth="1"/>
    <col min="5122" max="5122" width="45.21875" customWidth="1"/>
    <col min="5123" max="5123" width="13.77734375" customWidth="1"/>
    <col min="5124" max="5124" width="9.21875" customWidth="1"/>
    <col min="5125" max="5125" width="18.21875" customWidth="1"/>
    <col min="5126" max="5126" width="45.21875" customWidth="1"/>
    <col min="5127" max="5127" width="13.77734375" customWidth="1"/>
    <col min="5128" max="5128" width="12.77734375" customWidth="1"/>
    <col min="5130" max="5130" width="14.21875" customWidth="1"/>
    <col min="5377" max="5377" width="18.21875" customWidth="1"/>
    <col min="5378" max="5378" width="45.21875" customWidth="1"/>
    <col min="5379" max="5379" width="13.77734375" customWidth="1"/>
    <col min="5380" max="5380" width="9.21875" customWidth="1"/>
    <col min="5381" max="5381" width="18.21875" customWidth="1"/>
    <col min="5382" max="5382" width="45.21875" customWidth="1"/>
    <col min="5383" max="5383" width="13.77734375" customWidth="1"/>
    <col min="5384" max="5384" width="12.77734375" customWidth="1"/>
    <col min="5386" max="5386" width="14.21875" customWidth="1"/>
    <col min="5633" max="5633" width="18.21875" customWidth="1"/>
    <col min="5634" max="5634" width="45.21875" customWidth="1"/>
    <col min="5635" max="5635" width="13.77734375" customWidth="1"/>
    <col min="5636" max="5636" width="9.21875" customWidth="1"/>
    <col min="5637" max="5637" width="18.21875" customWidth="1"/>
    <col min="5638" max="5638" width="45.21875" customWidth="1"/>
    <col min="5639" max="5639" width="13.77734375" customWidth="1"/>
    <col min="5640" max="5640" width="12.77734375" customWidth="1"/>
    <col min="5642" max="5642" width="14.21875" customWidth="1"/>
    <col min="5889" max="5889" width="18.21875" customWidth="1"/>
    <col min="5890" max="5890" width="45.21875" customWidth="1"/>
    <col min="5891" max="5891" width="13.77734375" customWidth="1"/>
    <col min="5892" max="5892" width="9.21875" customWidth="1"/>
    <col min="5893" max="5893" width="18.21875" customWidth="1"/>
    <col min="5894" max="5894" width="45.21875" customWidth="1"/>
    <col min="5895" max="5895" width="13.77734375" customWidth="1"/>
    <col min="5896" max="5896" width="12.77734375" customWidth="1"/>
    <col min="5898" max="5898" width="14.21875" customWidth="1"/>
    <col min="6145" max="6145" width="18.21875" customWidth="1"/>
    <col min="6146" max="6146" width="45.21875" customWidth="1"/>
    <col min="6147" max="6147" width="13.77734375" customWidth="1"/>
    <col min="6148" max="6148" width="9.21875" customWidth="1"/>
    <col min="6149" max="6149" width="18.21875" customWidth="1"/>
    <col min="6150" max="6150" width="45.21875" customWidth="1"/>
    <col min="6151" max="6151" width="13.77734375" customWidth="1"/>
    <col min="6152" max="6152" width="12.77734375" customWidth="1"/>
    <col min="6154" max="6154" width="14.21875" customWidth="1"/>
    <col min="6401" max="6401" width="18.21875" customWidth="1"/>
    <col min="6402" max="6402" width="45.21875" customWidth="1"/>
    <col min="6403" max="6403" width="13.77734375" customWidth="1"/>
    <col min="6404" max="6404" width="9.21875" customWidth="1"/>
    <col min="6405" max="6405" width="18.21875" customWidth="1"/>
    <col min="6406" max="6406" width="45.21875" customWidth="1"/>
    <col min="6407" max="6407" width="13.77734375" customWidth="1"/>
    <col min="6408" max="6408" width="12.77734375" customWidth="1"/>
    <col min="6410" max="6410" width="14.21875" customWidth="1"/>
    <col min="6657" max="6657" width="18.21875" customWidth="1"/>
    <col min="6658" max="6658" width="45.21875" customWidth="1"/>
    <col min="6659" max="6659" width="13.77734375" customWidth="1"/>
    <col min="6660" max="6660" width="9.21875" customWidth="1"/>
    <col min="6661" max="6661" width="18.21875" customWidth="1"/>
    <col min="6662" max="6662" width="45.21875" customWidth="1"/>
    <col min="6663" max="6663" width="13.77734375" customWidth="1"/>
    <col min="6664" max="6664" width="12.77734375" customWidth="1"/>
    <col min="6666" max="6666" width="14.21875" customWidth="1"/>
    <col min="6913" max="6913" width="18.21875" customWidth="1"/>
    <col min="6914" max="6914" width="45.21875" customWidth="1"/>
    <col min="6915" max="6915" width="13.77734375" customWidth="1"/>
    <col min="6916" max="6916" width="9.21875" customWidth="1"/>
    <col min="6917" max="6917" width="18.21875" customWidth="1"/>
    <col min="6918" max="6918" width="45.21875" customWidth="1"/>
    <col min="6919" max="6919" width="13.77734375" customWidth="1"/>
    <col min="6920" max="6920" width="12.77734375" customWidth="1"/>
    <col min="6922" max="6922" width="14.21875" customWidth="1"/>
    <col min="7169" max="7169" width="18.21875" customWidth="1"/>
    <col min="7170" max="7170" width="45.21875" customWidth="1"/>
    <col min="7171" max="7171" width="13.77734375" customWidth="1"/>
    <col min="7172" max="7172" width="9.21875" customWidth="1"/>
    <col min="7173" max="7173" width="18.21875" customWidth="1"/>
    <col min="7174" max="7174" width="45.21875" customWidth="1"/>
    <col min="7175" max="7175" width="13.77734375" customWidth="1"/>
    <col min="7176" max="7176" width="12.77734375" customWidth="1"/>
    <col min="7178" max="7178" width="14.21875" customWidth="1"/>
    <col min="7425" max="7425" width="18.21875" customWidth="1"/>
    <col min="7426" max="7426" width="45.21875" customWidth="1"/>
    <col min="7427" max="7427" width="13.77734375" customWidth="1"/>
    <col min="7428" max="7428" width="9.21875" customWidth="1"/>
    <col min="7429" max="7429" width="18.21875" customWidth="1"/>
    <col min="7430" max="7430" width="45.21875" customWidth="1"/>
    <col min="7431" max="7431" width="13.77734375" customWidth="1"/>
    <col min="7432" max="7432" width="12.77734375" customWidth="1"/>
    <col min="7434" max="7434" width="14.21875" customWidth="1"/>
    <col min="7681" max="7681" width="18.21875" customWidth="1"/>
    <col min="7682" max="7682" width="45.21875" customWidth="1"/>
    <col min="7683" max="7683" width="13.77734375" customWidth="1"/>
    <col min="7684" max="7684" width="9.21875" customWidth="1"/>
    <col min="7685" max="7685" width="18.21875" customWidth="1"/>
    <col min="7686" max="7686" width="45.21875" customWidth="1"/>
    <col min="7687" max="7687" width="13.77734375" customWidth="1"/>
    <col min="7688" max="7688" width="12.77734375" customWidth="1"/>
    <col min="7690" max="7690" width="14.21875" customWidth="1"/>
    <col min="7937" max="7937" width="18.21875" customWidth="1"/>
    <col min="7938" max="7938" width="45.21875" customWidth="1"/>
    <col min="7939" max="7939" width="13.77734375" customWidth="1"/>
    <col min="7940" max="7940" width="9.21875" customWidth="1"/>
    <col min="7941" max="7941" width="18.21875" customWidth="1"/>
    <col min="7942" max="7942" width="45.21875" customWidth="1"/>
    <col min="7943" max="7943" width="13.77734375" customWidth="1"/>
    <col min="7944" max="7944" width="12.77734375" customWidth="1"/>
    <col min="7946" max="7946" width="14.21875" customWidth="1"/>
    <col min="8193" max="8193" width="18.21875" customWidth="1"/>
    <col min="8194" max="8194" width="45.21875" customWidth="1"/>
    <col min="8195" max="8195" width="13.77734375" customWidth="1"/>
    <col min="8196" max="8196" width="9.21875" customWidth="1"/>
    <col min="8197" max="8197" width="18.21875" customWidth="1"/>
    <col min="8198" max="8198" width="45.21875" customWidth="1"/>
    <col min="8199" max="8199" width="13.77734375" customWidth="1"/>
    <col min="8200" max="8200" width="12.77734375" customWidth="1"/>
    <col min="8202" max="8202" width="14.21875" customWidth="1"/>
    <col min="8449" max="8449" width="18.21875" customWidth="1"/>
    <col min="8450" max="8450" width="45.21875" customWidth="1"/>
    <col min="8451" max="8451" width="13.77734375" customWidth="1"/>
    <col min="8452" max="8452" width="9.21875" customWidth="1"/>
    <col min="8453" max="8453" width="18.21875" customWidth="1"/>
    <col min="8454" max="8454" width="45.21875" customWidth="1"/>
    <col min="8455" max="8455" width="13.77734375" customWidth="1"/>
    <col min="8456" max="8456" width="12.77734375" customWidth="1"/>
    <col min="8458" max="8458" width="14.21875" customWidth="1"/>
    <col min="8705" max="8705" width="18.21875" customWidth="1"/>
    <col min="8706" max="8706" width="45.21875" customWidth="1"/>
    <col min="8707" max="8707" width="13.77734375" customWidth="1"/>
    <col min="8708" max="8708" width="9.21875" customWidth="1"/>
    <col min="8709" max="8709" width="18.21875" customWidth="1"/>
    <col min="8710" max="8710" width="45.21875" customWidth="1"/>
    <col min="8711" max="8711" width="13.77734375" customWidth="1"/>
    <col min="8712" max="8712" width="12.77734375" customWidth="1"/>
    <col min="8714" max="8714" width="14.21875" customWidth="1"/>
    <col min="8961" max="8961" width="18.21875" customWidth="1"/>
    <col min="8962" max="8962" width="45.21875" customWidth="1"/>
    <col min="8963" max="8963" width="13.77734375" customWidth="1"/>
    <col min="8964" max="8964" width="9.21875" customWidth="1"/>
    <col min="8965" max="8965" width="18.21875" customWidth="1"/>
    <col min="8966" max="8966" width="45.21875" customWidth="1"/>
    <col min="8967" max="8967" width="13.77734375" customWidth="1"/>
    <col min="8968" max="8968" width="12.77734375" customWidth="1"/>
    <col min="8970" max="8970" width="14.21875" customWidth="1"/>
    <col min="9217" max="9217" width="18.21875" customWidth="1"/>
    <col min="9218" max="9218" width="45.21875" customWidth="1"/>
    <col min="9219" max="9219" width="13.77734375" customWidth="1"/>
    <col min="9220" max="9220" width="9.21875" customWidth="1"/>
    <col min="9221" max="9221" width="18.21875" customWidth="1"/>
    <col min="9222" max="9222" width="45.21875" customWidth="1"/>
    <col min="9223" max="9223" width="13.77734375" customWidth="1"/>
    <col min="9224" max="9224" width="12.77734375" customWidth="1"/>
    <col min="9226" max="9226" width="14.21875" customWidth="1"/>
    <col min="9473" max="9473" width="18.21875" customWidth="1"/>
    <col min="9474" max="9474" width="45.21875" customWidth="1"/>
    <col min="9475" max="9475" width="13.77734375" customWidth="1"/>
    <col min="9476" max="9476" width="9.21875" customWidth="1"/>
    <col min="9477" max="9477" width="18.21875" customWidth="1"/>
    <col min="9478" max="9478" width="45.21875" customWidth="1"/>
    <col min="9479" max="9479" width="13.77734375" customWidth="1"/>
    <col min="9480" max="9480" width="12.77734375" customWidth="1"/>
    <col min="9482" max="9482" width="14.21875" customWidth="1"/>
    <col min="9729" max="9729" width="18.21875" customWidth="1"/>
    <col min="9730" max="9730" width="45.21875" customWidth="1"/>
    <col min="9731" max="9731" width="13.77734375" customWidth="1"/>
    <col min="9732" max="9732" width="9.21875" customWidth="1"/>
    <col min="9733" max="9733" width="18.21875" customWidth="1"/>
    <col min="9734" max="9734" width="45.21875" customWidth="1"/>
    <col min="9735" max="9735" width="13.77734375" customWidth="1"/>
    <col min="9736" max="9736" width="12.77734375" customWidth="1"/>
    <col min="9738" max="9738" width="14.21875" customWidth="1"/>
    <col min="9985" max="9985" width="18.21875" customWidth="1"/>
    <col min="9986" max="9986" width="45.21875" customWidth="1"/>
    <col min="9987" max="9987" width="13.77734375" customWidth="1"/>
    <col min="9988" max="9988" width="9.21875" customWidth="1"/>
    <col min="9989" max="9989" width="18.21875" customWidth="1"/>
    <col min="9990" max="9990" width="45.21875" customWidth="1"/>
    <col min="9991" max="9991" width="13.77734375" customWidth="1"/>
    <col min="9992" max="9992" width="12.77734375" customWidth="1"/>
    <col min="9994" max="9994" width="14.21875" customWidth="1"/>
    <col min="10241" max="10241" width="18.21875" customWidth="1"/>
    <col min="10242" max="10242" width="45.21875" customWidth="1"/>
    <col min="10243" max="10243" width="13.77734375" customWidth="1"/>
    <col min="10244" max="10244" width="9.21875" customWidth="1"/>
    <col min="10245" max="10245" width="18.21875" customWidth="1"/>
    <col min="10246" max="10246" width="45.21875" customWidth="1"/>
    <col min="10247" max="10247" width="13.77734375" customWidth="1"/>
    <col min="10248" max="10248" width="12.77734375" customWidth="1"/>
    <col min="10250" max="10250" width="14.21875" customWidth="1"/>
    <col min="10497" max="10497" width="18.21875" customWidth="1"/>
    <col min="10498" max="10498" width="45.21875" customWidth="1"/>
    <col min="10499" max="10499" width="13.77734375" customWidth="1"/>
    <col min="10500" max="10500" width="9.21875" customWidth="1"/>
    <col min="10501" max="10501" width="18.21875" customWidth="1"/>
    <col min="10502" max="10502" width="45.21875" customWidth="1"/>
    <col min="10503" max="10503" width="13.77734375" customWidth="1"/>
    <col min="10504" max="10504" width="12.77734375" customWidth="1"/>
    <col min="10506" max="10506" width="14.21875" customWidth="1"/>
    <col min="10753" max="10753" width="18.21875" customWidth="1"/>
    <col min="10754" max="10754" width="45.21875" customWidth="1"/>
    <col min="10755" max="10755" width="13.77734375" customWidth="1"/>
    <col min="10756" max="10756" width="9.21875" customWidth="1"/>
    <col min="10757" max="10757" width="18.21875" customWidth="1"/>
    <col min="10758" max="10758" width="45.21875" customWidth="1"/>
    <col min="10759" max="10759" width="13.77734375" customWidth="1"/>
    <col min="10760" max="10760" width="12.77734375" customWidth="1"/>
    <col min="10762" max="10762" width="14.21875" customWidth="1"/>
    <col min="11009" max="11009" width="18.21875" customWidth="1"/>
    <col min="11010" max="11010" width="45.21875" customWidth="1"/>
    <col min="11011" max="11011" width="13.77734375" customWidth="1"/>
    <col min="11012" max="11012" width="9.21875" customWidth="1"/>
    <col min="11013" max="11013" width="18.21875" customWidth="1"/>
    <col min="11014" max="11014" width="45.21875" customWidth="1"/>
    <col min="11015" max="11015" width="13.77734375" customWidth="1"/>
    <col min="11016" max="11016" width="12.77734375" customWidth="1"/>
    <col min="11018" max="11018" width="14.21875" customWidth="1"/>
    <col min="11265" max="11265" width="18.21875" customWidth="1"/>
    <col min="11266" max="11266" width="45.21875" customWidth="1"/>
    <col min="11267" max="11267" width="13.77734375" customWidth="1"/>
    <col min="11268" max="11268" width="9.21875" customWidth="1"/>
    <col min="11269" max="11269" width="18.21875" customWidth="1"/>
    <col min="11270" max="11270" width="45.21875" customWidth="1"/>
    <col min="11271" max="11271" width="13.77734375" customWidth="1"/>
    <col min="11272" max="11272" width="12.77734375" customWidth="1"/>
    <col min="11274" max="11274" width="14.21875" customWidth="1"/>
    <col min="11521" max="11521" width="18.21875" customWidth="1"/>
    <col min="11522" max="11522" width="45.21875" customWidth="1"/>
    <col min="11523" max="11523" width="13.77734375" customWidth="1"/>
    <col min="11524" max="11524" width="9.21875" customWidth="1"/>
    <col min="11525" max="11525" width="18.21875" customWidth="1"/>
    <col min="11526" max="11526" width="45.21875" customWidth="1"/>
    <col min="11527" max="11527" width="13.77734375" customWidth="1"/>
    <col min="11528" max="11528" width="12.77734375" customWidth="1"/>
    <col min="11530" max="11530" width="14.21875" customWidth="1"/>
    <col min="11777" max="11777" width="18.21875" customWidth="1"/>
    <col min="11778" max="11778" width="45.21875" customWidth="1"/>
    <col min="11779" max="11779" width="13.77734375" customWidth="1"/>
    <col min="11780" max="11780" width="9.21875" customWidth="1"/>
    <col min="11781" max="11781" width="18.21875" customWidth="1"/>
    <col min="11782" max="11782" width="45.21875" customWidth="1"/>
    <col min="11783" max="11783" width="13.77734375" customWidth="1"/>
    <col min="11784" max="11784" width="12.77734375" customWidth="1"/>
    <col min="11786" max="11786" width="14.21875" customWidth="1"/>
    <col min="12033" max="12033" width="18.21875" customWidth="1"/>
    <col min="12034" max="12034" width="45.21875" customWidth="1"/>
    <col min="12035" max="12035" width="13.77734375" customWidth="1"/>
    <col min="12036" max="12036" width="9.21875" customWidth="1"/>
    <col min="12037" max="12037" width="18.21875" customWidth="1"/>
    <col min="12038" max="12038" width="45.21875" customWidth="1"/>
    <col min="12039" max="12039" width="13.77734375" customWidth="1"/>
    <col min="12040" max="12040" width="12.77734375" customWidth="1"/>
    <col min="12042" max="12042" width="14.21875" customWidth="1"/>
    <col min="12289" max="12289" width="18.21875" customWidth="1"/>
    <col min="12290" max="12290" width="45.21875" customWidth="1"/>
    <col min="12291" max="12291" width="13.77734375" customWidth="1"/>
    <col min="12292" max="12292" width="9.21875" customWidth="1"/>
    <col min="12293" max="12293" width="18.21875" customWidth="1"/>
    <col min="12294" max="12294" width="45.21875" customWidth="1"/>
    <col min="12295" max="12295" width="13.77734375" customWidth="1"/>
    <col min="12296" max="12296" width="12.77734375" customWidth="1"/>
    <col min="12298" max="12298" width="14.21875" customWidth="1"/>
    <col min="12545" max="12545" width="18.21875" customWidth="1"/>
    <col min="12546" max="12546" width="45.21875" customWidth="1"/>
    <col min="12547" max="12547" width="13.77734375" customWidth="1"/>
    <col min="12548" max="12548" width="9.21875" customWidth="1"/>
    <col min="12549" max="12549" width="18.21875" customWidth="1"/>
    <col min="12550" max="12550" width="45.21875" customWidth="1"/>
    <col min="12551" max="12551" width="13.77734375" customWidth="1"/>
    <col min="12552" max="12552" width="12.77734375" customWidth="1"/>
    <col min="12554" max="12554" width="14.21875" customWidth="1"/>
    <col min="12801" max="12801" width="18.21875" customWidth="1"/>
    <col min="12802" max="12802" width="45.21875" customWidth="1"/>
    <col min="12803" max="12803" width="13.77734375" customWidth="1"/>
    <col min="12804" max="12804" width="9.21875" customWidth="1"/>
    <col min="12805" max="12805" width="18.21875" customWidth="1"/>
    <col min="12806" max="12806" width="45.21875" customWidth="1"/>
    <col min="12807" max="12807" width="13.77734375" customWidth="1"/>
    <col min="12808" max="12808" width="12.77734375" customWidth="1"/>
    <col min="12810" max="12810" width="14.21875" customWidth="1"/>
    <col min="13057" max="13057" width="18.21875" customWidth="1"/>
    <col min="13058" max="13058" width="45.21875" customWidth="1"/>
    <col min="13059" max="13059" width="13.77734375" customWidth="1"/>
    <col min="13060" max="13060" width="9.21875" customWidth="1"/>
    <col min="13061" max="13061" width="18.21875" customWidth="1"/>
    <col min="13062" max="13062" width="45.21875" customWidth="1"/>
    <col min="13063" max="13063" width="13.77734375" customWidth="1"/>
    <col min="13064" max="13064" width="12.77734375" customWidth="1"/>
    <col min="13066" max="13066" width="14.21875" customWidth="1"/>
    <col min="13313" max="13313" width="18.21875" customWidth="1"/>
    <col min="13314" max="13314" width="45.21875" customWidth="1"/>
    <col min="13315" max="13315" width="13.77734375" customWidth="1"/>
    <col min="13316" max="13316" width="9.21875" customWidth="1"/>
    <col min="13317" max="13317" width="18.21875" customWidth="1"/>
    <col min="13318" max="13318" width="45.21875" customWidth="1"/>
    <col min="13319" max="13319" width="13.77734375" customWidth="1"/>
    <col min="13320" max="13320" width="12.77734375" customWidth="1"/>
    <col min="13322" max="13322" width="14.21875" customWidth="1"/>
    <col min="13569" max="13569" width="18.21875" customWidth="1"/>
    <col min="13570" max="13570" width="45.21875" customWidth="1"/>
    <col min="13571" max="13571" width="13.77734375" customWidth="1"/>
    <col min="13572" max="13572" width="9.21875" customWidth="1"/>
    <col min="13573" max="13573" width="18.21875" customWidth="1"/>
    <col min="13574" max="13574" width="45.21875" customWidth="1"/>
    <col min="13575" max="13575" width="13.77734375" customWidth="1"/>
    <col min="13576" max="13576" width="12.77734375" customWidth="1"/>
    <col min="13578" max="13578" width="14.21875" customWidth="1"/>
    <col min="13825" max="13825" width="18.21875" customWidth="1"/>
    <col min="13826" max="13826" width="45.21875" customWidth="1"/>
    <col min="13827" max="13827" width="13.77734375" customWidth="1"/>
    <col min="13828" max="13828" width="9.21875" customWidth="1"/>
    <col min="13829" max="13829" width="18.21875" customWidth="1"/>
    <col min="13830" max="13830" width="45.21875" customWidth="1"/>
    <col min="13831" max="13831" width="13.77734375" customWidth="1"/>
    <col min="13832" max="13832" width="12.77734375" customWidth="1"/>
    <col min="13834" max="13834" width="14.21875" customWidth="1"/>
    <col min="14081" max="14081" width="18.21875" customWidth="1"/>
    <col min="14082" max="14082" width="45.21875" customWidth="1"/>
    <col min="14083" max="14083" width="13.77734375" customWidth="1"/>
    <col min="14084" max="14084" width="9.21875" customWidth="1"/>
    <col min="14085" max="14085" width="18.21875" customWidth="1"/>
    <col min="14086" max="14086" width="45.21875" customWidth="1"/>
    <col min="14087" max="14087" width="13.77734375" customWidth="1"/>
    <col min="14088" max="14088" width="12.77734375" customWidth="1"/>
    <col min="14090" max="14090" width="14.21875" customWidth="1"/>
    <col min="14337" max="14337" width="18.21875" customWidth="1"/>
    <col min="14338" max="14338" width="45.21875" customWidth="1"/>
    <col min="14339" max="14339" width="13.77734375" customWidth="1"/>
    <col min="14340" max="14340" width="9.21875" customWidth="1"/>
    <col min="14341" max="14341" width="18.21875" customWidth="1"/>
    <col min="14342" max="14342" width="45.21875" customWidth="1"/>
    <col min="14343" max="14343" width="13.77734375" customWidth="1"/>
    <col min="14344" max="14344" width="12.77734375" customWidth="1"/>
    <col min="14346" max="14346" width="14.21875" customWidth="1"/>
    <col min="14593" max="14593" width="18.21875" customWidth="1"/>
    <col min="14594" max="14594" width="45.21875" customWidth="1"/>
    <col min="14595" max="14595" width="13.77734375" customWidth="1"/>
    <col min="14596" max="14596" width="9.21875" customWidth="1"/>
    <col min="14597" max="14597" width="18.21875" customWidth="1"/>
    <col min="14598" max="14598" width="45.21875" customWidth="1"/>
    <col min="14599" max="14599" width="13.77734375" customWidth="1"/>
    <col min="14600" max="14600" width="12.77734375" customWidth="1"/>
    <col min="14602" max="14602" width="14.21875" customWidth="1"/>
    <col min="14849" max="14849" width="18.21875" customWidth="1"/>
    <col min="14850" max="14850" width="45.21875" customWidth="1"/>
    <col min="14851" max="14851" width="13.77734375" customWidth="1"/>
    <col min="14852" max="14852" width="9.21875" customWidth="1"/>
    <col min="14853" max="14853" width="18.21875" customWidth="1"/>
    <col min="14854" max="14854" width="45.21875" customWidth="1"/>
    <col min="14855" max="14855" width="13.77734375" customWidth="1"/>
    <col min="14856" max="14856" width="12.77734375" customWidth="1"/>
    <col min="14858" max="14858" width="14.21875" customWidth="1"/>
    <col min="15105" max="15105" width="18.21875" customWidth="1"/>
    <col min="15106" max="15106" width="45.21875" customWidth="1"/>
    <col min="15107" max="15107" width="13.77734375" customWidth="1"/>
    <col min="15108" max="15108" width="9.21875" customWidth="1"/>
    <col min="15109" max="15109" width="18.21875" customWidth="1"/>
    <col min="15110" max="15110" width="45.21875" customWidth="1"/>
    <col min="15111" max="15111" width="13.77734375" customWidth="1"/>
    <col min="15112" max="15112" width="12.77734375" customWidth="1"/>
    <col min="15114" max="15114" width="14.21875" customWidth="1"/>
    <col min="15361" max="15361" width="18.21875" customWidth="1"/>
    <col min="15362" max="15362" width="45.21875" customWidth="1"/>
    <col min="15363" max="15363" width="13.77734375" customWidth="1"/>
    <col min="15364" max="15364" width="9.21875" customWidth="1"/>
    <col min="15365" max="15365" width="18.21875" customWidth="1"/>
    <col min="15366" max="15366" width="45.21875" customWidth="1"/>
    <col min="15367" max="15367" width="13.77734375" customWidth="1"/>
    <col min="15368" max="15368" width="12.77734375" customWidth="1"/>
    <col min="15370" max="15370" width="14.21875" customWidth="1"/>
    <col min="15617" max="15617" width="18.21875" customWidth="1"/>
    <col min="15618" max="15618" width="45.21875" customWidth="1"/>
    <col min="15619" max="15619" width="13.77734375" customWidth="1"/>
    <col min="15620" max="15620" width="9.21875" customWidth="1"/>
    <col min="15621" max="15621" width="18.21875" customWidth="1"/>
    <col min="15622" max="15622" width="45.21875" customWidth="1"/>
    <col min="15623" max="15623" width="13.77734375" customWidth="1"/>
    <col min="15624" max="15624" width="12.77734375" customWidth="1"/>
    <col min="15626" max="15626" width="14.21875" customWidth="1"/>
    <col min="15873" max="15873" width="18.21875" customWidth="1"/>
    <col min="15874" max="15874" width="45.21875" customWidth="1"/>
    <col min="15875" max="15875" width="13.77734375" customWidth="1"/>
    <col min="15876" max="15876" width="9.21875" customWidth="1"/>
    <col min="15877" max="15877" width="18.21875" customWidth="1"/>
    <col min="15878" max="15878" width="45.21875" customWidth="1"/>
    <col min="15879" max="15879" width="13.77734375" customWidth="1"/>
    <col min="15880" max="15880" width="12.77734375" customWidth="1"/>
    <col min="15882" max="15882" width="14.21875" customWidth="1"/>
    <col min="16129" max="16129" width="18.21875" customWidth="1"/>
    <col min="16130" max="16130" width="45.21875" customWidth="1"/>
    <col min="16131" max="16131" width="13.77734375" customWidth="1"/>
    <col min="16132" max="16132" width="9.21875" customWidth="1"/>
    <col min="16133" max="16133" width="18.21875" customWidth="1"/>
    <col min="16134" max="16134" width="45.21875" customWidth="1"/>
    <col min="16135" max="16135" width="13.77734375" customWidth="1"/>
    <col min="16136" max="16136" width="12.77734375" customWidth="1"/>
    <col min="16138" max="16138" width="14.21875" customWidth="1"/>
  </cols>
  <sheetData>
    <row r="1" spans="1:6" s="22" customFormat="1" ht="20.100000000000001" customHeight="1" x14ac:dyDescent="0.3">
      <c r="B1" s="23" t="s">
        <v>177</v>
      </c>
      <c r="C1" s="121"/>
      <c r="D1" s="4"/>
    </row>
    <row r="2" spans="1:6" ht="18" customHeight="1" x14ac:dyDescent="0.3">
      <c r="B2" s="3" t="str">
        <f>+BG!B2</f>
        <v>Balance General al 31 de mayo 2026</v>
      </c>
      <c r="C2" s="121"/>
      <c r="D2" s="4"/>
    </row>
    <row r="3" spans="1:6" ht="18" customHeight="1" x14ac:dyDescent="0.3">
      <c r="B3" s="3" t="s">
        <v>79</v>
      </c>
      <c r="C3" s="121"/>
      <c r="D3" s="4"/>
    </row>
    <row r="4" spans="1:6" ht="15" customHeight="1" x14ac:dyDescent="0.3">
      <c r="B4" s="3"/>
      <c r="C4" s="121"/>
      <c r="D4" s="4"/>
    </row>
    <row r="5" spans="1:6" ht="10.050000000000001" customHeight="1" x14ac:dyDescent="0.3">
      <c r="B5" s="3"/>
      <c r="C5" s="121"/>
      <c r="D5" s="4"/>
    </row>
    <row r="6" spans="1:6" ht="13.05" customHeight="1" x14ac:dyDescent="0.3">
      <c r="A6" s="40" t="s">
        <v>96</v>
      </c>
      <c r="B6" s="10"/>
      <c r="C6" s="122"/>
      <c r="D6" s="80"/>
    </row>
    <row r="7" spans="1:6" s="10" customFormat="1" ht="13.05" customHeight="1" x14ac:dyDescent="0.2">
      <c r="A7" s="40" t="s">
        <v>97</v>
      </c>
      <c r="C7" s="122"/>
      <c r="D7" s="80"/>
    </row>
    <row r="8" spans="1:6" s="10" customFormat="1" ht="13.05" customHeight="1" x14ac:dyDescent="0.2">
      <c r="A8" s="21" t="s">
        <v>98</v>
      </c>
      <c r="C8" s="115" t="e">
        <f>(VLOOKUP(1101,Balanza!$A:$F,6,FALSE)+(VLOOKUP(1103,Balanza!$A:$F,6,FALSE))+(VLOOKUP(1104,Balanza!$A:$F,6,FALSE)))</f>
        <v>#N/A</v>
      </c>
      <c r="D8" s="79"/>
    </row>
    <row r="9" spans="1:6" s="10" customFormat="1" ht="13.05" customHeight="1" x14ac:dyDescent="0.2">
      <c r="A9" s="21" t="s">
        <v>167</v>
      </c>
      <c r="C9" s="116">
        <f>(VLOOKUP(1102,Balanza!$A:$F,6,FALSE))</f>
        <v>2186.77</v>
      </c>
      <c r="D9" s="79"/>
    </row>
    <row r="10" spans="1:6" s="10" customFormat="1" ht="13.05" customHeight="1" x14ac:dyDescent="0.2">
      <c r="A10" s="21" t="s">
        <v>133</v>
      </c>
      <c r="C10" s="116">
        <f>(VLOOKUP(12,Balanza!$A:$F,6,FALSE))</f>
        <v>15911635.029999999</v>
      </c>
      <c r="D10" s="79"/>
    </row>
    <row r="11" spans="1:6" s="10" customFormat="1" ht="13.05" customHeight="1" x14ac:dyDescent="0.2">
      <c r="A11" s="21" t="s">
        <v>134</v>
      </c>
      <c r="C11" s="116">
        <f>(VLOOKUP(13,Balanza!$A:$F,6,FALSE))</f>
        <v>384980.64</v>
      </c>
      <c r="D11" s="77"/>
    </row>
    <row r="12" spans="1:6" s="10" customFormat="1" ht="13.05" customHeight="1" x14ac:dyDescent="0.2">
      <c r="A12" s="21" t="s">
        <v>135</v>
      </c>
      <c r="C12" s="116">
        <f>(VLOOKUP(14,Balanza!$A:$F,6,FALSE))</f>
        <v>10113076.52</v>
      </c>
      <c r="D12" s="77"/>
    </row>
    <row r="13" spans="1:6" s="10" customFormat="1" ht="13.05" customHeight="1" x14ac:dyDescent="0.2">
      <c r="A13" s="21" t="s">
        <v>99</v>
      </c>
      <c r="C13" s="116">
        <f>(VLOOKUP(16,Balanza!$A:$F,6,FALSE))</f>
        <v>41997</v>
      </c>
      <c r="D13" s="77"/>
    </row>
    <row r="14" spans="1:6" s="10" customFormat="1" ht="13.05" customHeight="1" x14ac:dyDescent="0.2">
      <c r="A14" s="40" t="s">
        <v>100</v>
      </c>
      <c r="C14" s="117"/>
      <c r="D14" s="78" t="e">
        <f>SUM(C8:C13)</f>
        <v>#N/A</v>
      </c>
      <c r="F14" s="73"/>
    </row>
    <row r="15" spans="1:6" s="10" customFormat="1" ht="13.05" customHeight="1" x14ac:dyDescent="0.2">
      <c r="A15" s="40" t="s">
        <v>7</v>
      </c>
      <c r="C15" s="118"/>
      <c r="D15" s="77"/>
    </row>
    <row r="16" spans="1:6" s="10" customFormat="1" ht="13.05" customHeight="1" x14ac:dyDescent="0.2">
      <c r="A16" s="21" t="s">
        <v>168</v>
      </c>
      <c r="C16" s="115" t="e">
        <f>(VLOOKUP(1905,Balanza!$A:$F,6,FALSE)-(VLOOKUP(1999020,Balanza!$A:$F,6,FALSE)))</f>
        <v>#N/A</v>
      </c>
      <c r="D16" s="77"/>
    </row>
    <row r="17" spans="1:8" s="10" customFormat="1" ht="13.05" customHeight="1" x14ac:dyDescent="0.2">
      <c r="A17" s="21" t="s">
        <v>101</v>
      </c>
      <c r="C17" s="116" t="e">
        <f>(VLOOKUP(17,Balanza!$A:$F,6,FALSE))</f>
        <v>#N/A</v>
      </c>
      <c r="D17" s="77"/>
    </row>
    <row r="18" spans="1:8" s="10" customFormat="1" ht="13.05" customHeight="1" x14ac:dyDescent="0.2">
      <c r="A18" s="21" t="s">
        <v>117</v>
      </c>
      <c r="C18" s="119" t="e">
        <f>(VLOOKUP(1901,Balanza!$A:$F,6,FALSE)+(VLOOKUP(1902,Balanza!$A:$F,6,FALSE))+(VLOOKUP(1903,Balanza!$A:$F,6,FALSE))+(VLOOKUP(1904,Balanza!$A:$F,6,FALSE))-(VLOOKUP(1999010,Balanza!$A:$F,6,FALSE)))</f>
        <v>#N/A</v>
      </c>
      <c r="D18" s="79"/>
    </row>
    <row r="19" spans="1:8" s="10" customFormat="1" ht="13.05" customHeight="1" x14ac:dyDescent="0.2">
      <c r="A19" s="40" t="s">
        <v>102</v>
      </c>
      <c r="C19" s="118"/>
      <c r="D19" s="78" t="e">
        <f>SUM(C16:C18)</f>
        <v>#N/A</v>
      </c>
    </row>
    <row r="20" spans="1:8" s="10" customFormat="1" ht="13.05" customHeight="1" x14ac:dyDescent="0.2">
      <c r="A20" s="40" t="s">
        <v>103</v>
      </c>
      <c r="C20" s="118"/>
      <c r="D20" s="77"/>
    </row>
    <row r="21" spans="1:8" s="10" customFormat="1" ht="13.05" customHeight="1" x14ac:dyDescent="0.2">
      <c r="A21" s="10" t="s">
        <v>136</v>
      </c>
      <c r="C21" s="119">
        <f>(VLOOKUP(18,Balanza!$A:$F,6,FALSE))</f>
        <v>1743051.24</v>
      </c>
      <c r="D21" s="79"/>
    </row>
    <row r="22" spans="1:8" s="10" customFormat="1" ht="13.05" customHeight="1" x14ac:dyDescent="0.2">
      <c r="A22" s="16" t="s">
        <v>104</v>
      </c>
      <c r="C22" s="118"/>
      <c r="D22" s="82">
        <f>SUM(C21)</f>
        <v>1743051.24</v>
      </c>
    </row>
    <row r="23" spans="1:8" s="10" customFormat="1" ht="13.05" customHeight="1" thickBot="1" x14ac:dyDescent="0.25">
      <c r="A23" s="30" t="s">
        <v>106</v>
      </c>
      <c r="C23" s="118"/>
      <c r="D23" s="84" t="e">
        <f>SUM(D14:D22)</f>
        <v>#N/A</v>
      </c>
      <c r="F23" s="73"/>
      <c r="G23" s="20"/>
      <c r="H23" s="20"/>
    </row>
    <row r="24" spans="1:8" s="10" customFormat="1" ht="13.05" customHeight="1" thickTop="1" x14ac:dyDescent="0.2">
      <c r="A24" s="9" t="s">
        <v>105</v>
      </c>
      <c r="C24" s="118"/>
      <c r="D24" s="77"/>
      <c r="F24" s="20"/>
      <c r="G24" s="105"/>
      <c r="H24" s="108"/>
    </row>
    <row r="25" spans="1:8" s="10" customFormat="1" ht="13.05" customHeight="1" x14ac:dyDescent="0.2">
      <c r="A25" s="40" t="s">
        <v>132</v>
      </c>
      <c r="C25" s="118"/>
      <c r="D25" s="77"/>
      <c r="F25" s="106"/>
    </row>
    <row r="26" spans="1:8" s="10" customFormat="1" ht="13.05" customHeight="1" x14ac:dyDescent="0.2">
      <c r="A26" s="30" t="s">
        <v>107</v>
      </c>
      <c r="C26" s="118"/>
      <c r="D26" s="77"/>
    </row>
    <row r="27" spans="1:8" s="10" customFormat="1" ht="13.05" customHeight="1" x14ac:dyDescent="0.2">
      <c r="A27" s="9" t="s">
        <v>108</v>
      </c>
      <c r="C27" s="115">
        <f>-(VLOOKUP(21,Balanza!$A:$F,6,FALSE))</f>
        <v>85014.76</v>
      </c>
      <c r="D27" s="77"/>
    </row>
    <row r="28" spans="1:8" s="10" customFormat="1" ht="13.05" customHeight="1" x14ac:dyDescent="0.2">
      <c r="A28" s="21" t="s">
        <v>109</v>
      </c>
      <c r="C28" s="115">
        <f>-(VLOOKUP(25,Balanza!$A:$F,6,FALSE))</f>
        <v>135586.47</v>
      </c>
      <c r="D28" s="77"/>
    </row>
    <row r="29" spans="1:8" s="10" customFormat="1" ht="13.05" customHeight="1" x14ac:dyDescent="0.2">
      <c r="A29" s="21" t="s">
        <v>110</v>
      </c>
      <c r="C29" s="115">
        <f>-(VLOOKUP(24,Balanza!$A:$F,6,FALSE))</f>
        <v>6893009.6200000001</v>
      </c>
      <c r="D29" s="77"/>
    </row>
    <row r="30" spans="1:8" s="10" customFormat="1" ht="13.05" customHeight="1" x14ac:dyDescent="0.2">
      <c r="A30" s="21" t="s">
        <v>111</v>
      </c>
      <c r="C30" s="115">
        <f>-(VLOOKUP(26,Balanza!$A:$F,6,FALSE))</f>
        <v>1029743.38</v>
      </c>
      <c r="D30" s="77"/>
    </row>
    <row r="31" spans="1:8" s="10" customFormat="1" ht="13.05" customHeight="1" x14ac:dyDescent="0.2">
      <c r="A31" s="10" t="s">
        <v>112</v>
      </c>
      <c r="C31" s="119" t="e">
        <f>-(VLOOKUP(250401,Balanza!$A:$F,6,FALSE))</f>
        <v>#N/A</v>
      </c>
      <c r="D31" s="79"/>
    </row>
    <row r="32" spans="1:8" s="10" customFormat="1" ht="13.05" customHeight="1" x14ac:dyDescent="0.2">
      <c r="A32" s="16" t="s">
        <v>113</v>
      </c>
      <c r="C32" s="117"/>
      <c r="D32" s="85" t="e">
        <f>SUM(C27:C31)</f>
        <v>#N/A</v>
      </c>
    </row>
    <row r="33" spans="1:7" s="10" customFormat="1" ht="13.05" customHeight="1" x14ac:dyDescent="0.2">
      <c r="A33" s="16" t="s">
        <v>114</v>
      </c>
      <c r="C33" s="120"/>
      <c r="D33" s="79"/>
    </row>
    <row r="34" spans="1:7" s="10" customFormat="1" ht="13.05" customHeight="1" x14ac:dyDescent="0.2">
      <c r="A34" s="10" t="s">
        <v>115</v>
      </c>
      <c r="C34" s="115">
        <f>-(VLOOKUP(27,Balanza!$A:$F,6,FALSE))</f>
        <v>12953053.32</v>
      </c>
      <c r="D34" s="79"/>
    </row>
    <row r="35" spans="1:7" s="10" customFormat="1" ht="13.05" customHeight="1" x14ac:dyDescent="0.2">
      <c r="A35" s="9" t="s">
        <v>116</v>
      </c>
      <c r="C35" s="115">
        <f>-(VLOOKUP(28,Balanza!$A:$F,6,FALSE))</f>
        <v>286186.88</v>
      </c>
      <c r="D35" s="79"/>
    </row>
    <row r="36" spans="1:7" s="10" customFormat="1" ht="13.05" customHeight="1" x14ac:dyDescent="0.2">
      <c r="A36" s="10" t="s">
        <v>117</v>
      </c>
      <c r="C36" s="119">
        <f>-(VLOOKUP(29,Balanza!$A:$F,6,FALSE))</f>
        <v>2566329.21</v>
      </c>
      <c r="D36" s="79"/>
    </row>
    <row r="37" spans="1:7" s="10" customFormat="1" ht="13.05" customHeight="1" x14ac:dyDescent="0.2">
      <c r="A37" s="16" t="s">
        <v>118</v>
      </c>
      <c r="C37" s="117"/>
      <c r="D37" s="85">
        <f>SUM(C34:C36)</f>
        <v>15805569.41</v>
      </c>
    </row>
    <row r="38" spans="1:7" s="10" customFormat="1" ht="13.05" customHeight="1" x14ac:dyDescent="0.2">
      <c r="A38" s="16" t="s">
        <v>119</v>
      </c>
      <c r="C38" s="118"/>
      <c r="D38" s="79"/>
    </row>
    <row r="39" spans="1:7" s="10" customFormat="1" ht="13.05" customHeight="1" x14ac:dyDescent="0.2">
      <c r="A39" s="10" t="s">
        <v>120</v>
      </c>
      <c r="C39" s="115" t="e">
        <f>-(VLOOKUP(220101,Balanza!$A:$F,6,FALSE))-(VLOOKUP(2202,Balanza!$A:$F,6,FALSE))</f>
        <v>#N/A</v>
      </c>
      <c r="D39" s="79"/>
    </row>
    <row r="40" spans="1:7" s="10" customFormat="1" ht="13.05" customHeight="1" x14ac:dyDescent="0.2">
      <c r="A40" s="10" t="s">
        <v>121</v>
      </c>
      <c r="C40" s="119" t="e">
        <f>-(VLOOKUP(220102,Balanza!$A:$F,6,FALSE))-(VLOOKUP(220103,Balanza!$A:$F,6,FALSE))-(VLOOKUP(220104,Balanza!$A:$F,6,FALSE))-(VLOOKUP(220109,Balanza!$A:$F,6,FALSE))-(VLOOKUP(2203,Balanza!$A:$F,6,FALSE))-(VLOOKUP(2204,Balanza!$A:$F,6,FALSE))-(VLOOKUP(2205,Balanza!$A:$F,6,FALSE))-(VLOOKUP(2206,Balanza!$A:$F,6,FALSE))-(VLOOKUP(2207,Balanza!$A:$F,6,FALSE))-(VLOOKUP(2208,Balanza!$A:$F,6,FALSE))</f>
        <v>#N/A</v>
      </c>
      <c r="D40" s="79"/>
    </row>
    <row r="41" spans="1:7" s="10" customFormat="1" ht="13.05" customHeight="1" x14ac:dyDescent="0.2">
      <c r="A41" s="16" t="s">
        <v>122</v>
      </c>
      <c r="C41" s="117"/>
      <c r="D41" s="81" t="e">
        <f>SUM(C40)</f>
        <v>#N/A</v>
      </c>
    </row>
    <row r="42" spans="1:7" s="10" customFormat="1" ht="13.05" customHeight="1" x14ac:dyDescent="0.2">
      <c r="A42" s="16" t="s">
        <v>50</v>
      </c>
      <c r="C42" s="118"/>
      <c r="D42" s="79"/>
    </row>
    <row r="43" spans="1:7" s="10" customFormat="1" ht="13.05" customHeight="1" x14ac:dyDescent="0.2">
      <c r="A43" s="10" t="s">
        <v>123</v>
      </c>
      <c r="C43" s="115">
        <f>-(VLOOKUP(2301,Balanza!$A:$F,6,FALSE))</f>
        <v>537448.49</v>
      </c>
    </row>
    <row r="44" spans="1:7" s="10" customFormat="1" ht="13.05" customHeight="1" x14ac:dyDescent="0.2">
      <c r="A44" s="10" t="s">
        <v>124</v>
      </c>
      <c r="C44" s="119">
        <f>-(VLOOKUP(2302,Balanza!$A:$F,6,FALSE))</f>
        <v>74080.59</v>
      </c>
    </row>
    <row r="45" spans="1:7" s="10" customFormat="1" ht="13.05" customHeight="1" x14ac:dyDescent="0.2">
      <c r="A45" s="16" t="s">
        <v>125</v>
      </c>
      <c r="C45" s="118"/>
      <c r="D45" s="83">
        <f>SUM(C43:C44)</f>
        <v>611529.07999999996</v>
      </c>
    </row>
    <row r="46" spans="1:7" s="10" customFormat="1" ht="13.05" customHeight="1" x14ac:dyDescent="0.2">
      <c r="A46" s="16" t="s">
        <v>126</v>
      </c>
      <c r="C46" s="118"/>
      <c r="D46" s="83" t="e">
        <f>SUM(D32:D45)</f>
        <v>#N/A</v>
      </c>
    </row>
    <row r="47" spans="1:7" s="10" customFormat="1" ht="13.05" customHeight="1" x14ac:dyDescent="0.2">
      <c r="A47" s="10" t="s">
        <v>105</v>
      </c>
      <c r="C47" s="118"/>
      <c r="D47" s="77"/>
      <c r="G47" s="73"/>
    </row>
    <row r="48" spans="1:7" s="10" customFormat="1" ht="13.05" customHeight="1" x14ac:dyDescent="0.2">
      <c r="A48" s="16" t="s">
        <v>127</v>
      </c>
      <c r="C48" s="118"/>
      <c r="D48" s="77"/>
    </row>
    <row r="49" spans="1:7" s="10" customFormat="1" ht="13.05" customHeight="1" x14ac:dyDescent="0.2">
      <c r="A49" s="10" t="s">
        <v>128</v>
      </c>
      <c r="C49" s="115">
        <f>-(VLOOKUP(3101,Balanza!$A:$F,6,FALSE))</f>
        <v>12513000</v>
      </c>
      <c r="D49" s="79"/>
      <c r="F49" s="73"/>
      <c r="G49" s="73"/>
    </row>
    <row r="50" spans="1:7" s="10" customFormat="1" ht="13.05" customHeight="1" x14ac:dyDescent="0.2">
      <c r="A50" s="10" t="s">
        <v>173</v>
      </c>
      <c r="C50" s="115">
        <f>-(VLOOKUP(35,Balanza!$A:$F,6,FALSE))</f>
        <v>1648009.02</v>
      </c>
      <c r="D50" s="79"/>
      <c r="F50" s="20"/>
      <c r="G50" s="73"/>
    </row>
    <row r="51" spans="1:7" s="10" customFormat="1" ht="13.05" customHeight="1" x14ac:dyDescent="0.2">
      <c r="A51" s="10" t="s">
        <v>172</v>
      </c>
      <c r="C51" s="115">
        <f>-(VLOOKUP(36,Balanza!$A:$F,6,FALSE))</f>
        <v>349957.9</v>
      </c>
      <c r="D51" s="79"/>
      <c r="F51" s="106"/>
    </row>
    <row r="52" spans="1:7" s="10" customFormat="1" ht="13.05" customHeight="1" x14ac:dyDescent="0.2">
      <c r="A52" s="10" t="s">
        <v>174</v>
      </c>
      <c r="C52" s="116" t="e">
        <f>+'ER GF'!D40</f>
        <v>#N/A</v>
      </c>
      <c r="D52" s="79"/>
      <c r="G52" s="73"/>
    </row>
    <row r="53" spans="1:7" s="10" customFormat="1" ht="13.05" customHeight="1" x14ac:dyDescent="0.2">
      <c r="A53" s="10" t="s">
        <v>175</v>
      </c>
      <c r="C53" s="119">
        <f>-(VLOOKUP(3802,Balanza!$A:$F,6,FALSE))</f>
        <v>1814409.23</v>
      </c>
      <c r="D53" s="79"/>
      <c r="G53" s="73"/>
    </row>
    <row r="54" spans="1:7" s="10" customFormat="1" ht="13.05" customHeight="1" x14ac:dyDescent="0.2">
      <c r="A54" s="16" t="s">
        <v>129</v>
      </c>
      <c r="C54" s="118"/>
      <c r="D54" s="83" t="e">
        <f>SUM(C49:C53)</f>
        <v>#N/A</v>
      </c>
      <c r="G54" s="107"/>
    </row>
    <row r="55" spans="1:7" s="10" customFormat="1" ht="13.05" customHeight="1" x14ac:dyDescent="0.2">
      <c r="C55" s="118"/>
      <c r="D55" s="77"/>
    </row>
    <row r="56" spans="1:7" s="10" customFormat="1" ht="13.05" customHeight="1" thickBot="1" x14ac:dyDescent="0.25">
      <c r="A56" s="16" t="s">
        <v>130</v>
      </c>
      <c r="C56" s="118"/>
      <c r="D56" s="84" t="e">
        <f>SUM(D46:D54)</f>
        <v>#N/A</v>
      </c>
    </row>
    <row r="57" spans="1:7" s="10" customFormat="1" ht="13.05" customHeight="1" thickTop="1" x14ac:dyDescent="0.2">
      <c r="C57" s="122"/>
    </row>
    <row r="58" spans="1:7" s="10" customFormat="1" ht="13.05" customHeight="1" x14ac:dyDescent="0.2">
      <c r="C58" s="122"/>
    </row>
    <row r="59" spans="1:7" s="10" customFormat="1" ht="13.05" customHeight="1" x14ac:dyDescent="0.2">
      <c r="C59" s="122"/>
    </row>
    <row r="60" spans="1:7" s="10" customFormat="1" ht="13.05" customHeight="1" x14ac:dyDescent="0.2">
      <c r="C60" s="122"/>
    </row>
    <row r="61" spans="1:7" s="10" customFormat="1" ht="13.05" customHeight="1" x14ac:dyDescent="0.2">
      <c r="C61" s="122"/>
    </row>
    <row r="62" spans="1:7" s="10" customFormat="1" ht="13.05" customHeight="1" x14ac:dyDescent="0.2">
      <c r="A62" s="18" t="s">
        <v>271</v>
      </c>
      <c r="C62" s="122"/>
      <c r="D62" s="18" t="s">
        <v>269</v>
      </c>
    </row>
    <row r="63" spans="1:7" s="10" customFormat="1" ht="13.05" customHeight="1" x14ac:dyDescent="0.2">
      <c r="A63" s="19" t="s">
        <v>272</v>
      </c>
      <c r="C63" s="122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C70" sqref="C70"/>
    </sheetView>
  </sheetViews>
  <sheetFormatPr baseColWidth="10" defaultColWidth="9.21875" defaultRowHeight="14.4" x14ac:dyDescent="0.3"/>
  <cols>
    <col min="1" max="1" width="1.44140625" customWidth="1"/>
    <col min="2" max="2" width="0.5546875" customWidth="1"/>
    <col min="3" max="3" width="63.21875" customWidth="1"/>
    <col min="4" max="4" width="19.21875" customWidth="1"/>
    <col min="5" max="5" width="14.77734375" customWidth="1"/>
    <col min="6" max="6" width="21.5546875" customWidth="1"/>
    <col min="7" max="7" width="16.21875" customWidth="1"/>
    <col min="8" max="8" width="14.21875" customWidth="1"/>
    <col min="9" max="9" width="10.21875" bestFit="1" customWidth="1"/>
    <col min="10" max="11" width="13.21875" customWidth="1"/>
    <col min="12" max="13" width="9.21875" customWidth="1"/>
    <col min="14" max="14" width="11.21875" bestFit="1" customWidth="1"/>
    <col min="255" max="255" width="15.5546875" customWidth="1"/>
    <col min="256" max="256" width="44" customWidth="1"/>
    <col min="257" max="257" width="12.77734375" customWidth="1"/>
    <col min="258" max="258" width="7.77734375" customWidth="1"/>
    <col min="259" max="259" width="15.5546875" customWidth="1"/>
    <col min="260" max="260" width="44" customWidth="1"/>
    <col min="261" max="262" width="12.77734375" customWidth="1"/>
    <col min="266" max="267" width="13.21875" customWidth="1"/>
    <col min="511" max="511" width="15.5546875" customWidth="1"/>
    <col min="512" max="512" width="44" customWidth="1"/>
    <col min="513" max="513" width="12.77734375" customWidth="1"/>
    <col min="514" max="514" width="7.77734375" customWidth="1"/>
    <col min="515" max="515" width="15.5546875" customWidth="1"/>
    <col min="516" max="516" width="44" customWidth="1"/>
    <col min="517" max="518" width="12.77734375" customWidth="1"/>
    <col min="522" max="523" width="13.21875" customWidth="1"/>
    <col min="767" max="767" width="15.5546875" customWidth="1"/>
    <col min="768" max="768" width="44" customWidth="1"/>
    <col min="769" max="769" width="12.77734375" customWidth="1"/>
    <col min="770" max="770" width="7.77734375" customWidth="1"/>
    <col min="771" max="771" width="15.5546875" customWidth="1"/>
    <col min="772" max="772" width="44" customWidth="1"/>
    <col min="773" max="774" width="12.77734375" customWidth="1"/>
    <col min="778" max="779" width="13.21875" customWidth="1"/>
    <col min="1023" max="1023" width="15.5546875" customWidth="1"/>
    <col min="1024" max="1024" width="44" customWidth="1"/>
    <col min="1025" max="1025" width="12.77734375" customWidth="1"/>
    <col min="1026" max="1026" width="7.77734375" customWidth="1"/>
    <col min="1027" max="1027" width="15.5546875" customWidth="1"/>
    <col min="1028" max="1028" width="44" customWidth="1"/>
    <col min="1029" max="1030" width="12.77734375" customWidth="1"/>
    <col min="1034" max="1035" width="13.21875" customWidth="1"/>
    <col min="1279" max="1279" width="15.5546875" customWidth="1"/>
    <col min="1280" max="1280" width="44" customWidth="1"/>
    <col min="1281" max="1281" width="12.77734375" customWidth="1"/>
    <col min="1282" max="1282" width="7.77734375" customWidth="1"/>
    <col min="1283" max="1283" width="15.5546875" customWidth="1"/>
    <col min="1284" max="1284" width="44" customWidth="1"/>
    <col min="1285" max="1286" width="12.77734375" customWidth="1"/>
    <col min="1290" max="1291" width="13.21875" customWidth="1"/>
    <col min="1535" max="1535" width="15.5546875" customWidth="1"/>
    <col min="1536" max="1536" width="44" customWidth="1"/>
    <col min="1537" max="1537" width="12.77734375" customWidth="1"/>
    <col min="1538" max="1538" width="7.77734375" customWidth="1"/>
    <col min="1539" max="1539" width="15.5546875" customWidth="1"/>
    <col min="1540" max="1540" width="44" customWidth="1"/>
    <col min="1541" max="1542" width="12.77734375" customWidth="1"/>
    <col min="1546" max="1547" width="13.21875" customWidth="1"/>
    <col min="1791" max="1791" width="15.5546875" customWidth="1"/>
    <col min="1792" max="1792" width="44" customWidth="1"/>
    <col min="1793" max="1793" width="12.77734375" customWidth="1"/>
    <col min="1794" max="1794" width="7.77734375" customWidth="1"/>
    <col min="1795" max="1795" width="15.5546875" customWidth="1"/>
    <col min="1796" max="1796" width="44" customWidth="1"/>
    <col min="1797" max="1798" width="12.77734375" customWidth="1"/>
    <col min="1802" max="1803" width="13.21875" customWidth="1"/>
    <col min="2047" max="2047" width="15.5546875" customWidth="1"/>
    <col min="2048" max="2048" width="44" customWidth="1"/>
    <col min="2049" max="2049" width="12.77734375" customWidth="1"/>
    <col min="2050" max="2050" width="7.77734375" customWidth="1"/>
    <col min="2051" max="2051" width="15.5546875" customWidth="1"/>
    <col min="2052" max="2052" width="44" customWidth="1"/>
    <col min="2053" max="2054" width="12.77734375" customWidth="1"/>
    <col min="2058" max="2059" width="13.21875" customWidth="1"/>
    <col min="2303" max="2303" width="15.5546875" customWidth="1"/>
    <col min="2304" max="2304" width="44" customWidth="1"/>
    <col min="2305" max="2305" width="12.77734375" customWidth="1"/>
    <col min="2306" max="2306" width="7.77734375" customWidth="1"/>
    <col min="2307" max="2307" width="15.5546875" customWidth="1"/>
    <col min="2308" max="2308" width="44" customWidth="1"/>
    <col min="2309" max="2310" width="12.77734375" customWidth="1"/>
    <col min="2314" max="2315" width="13.21875" customWidth="1"/>
    <col min="2559" max="2559" width="15.5546875" customWidth="1"/>
    <col min="2560" max="2560" width="44" customWidth="1"/>
    <col min="2561" max="2561" width="12.77734375" customWidth="1"/>
    <col min="2562" max="2562" width="7.77734375" customWidth="1"/>
    <col min="2563" max="2563" width="15.5546875" customWidth="1"/>
    <col min="2564" max="2564" width="44" customWidth="1"/>
    <col min="2565" max="2566" width="12.77734375" customWidth="1"/>
    <col min="2570" max="2571" width="13.21875" customWidth="1"/>
    <col min="2815" max="2815" width="15.5546875" customWidth="1"/>
    <col min="2816" max="2816" width="44" customWidth="1"/>
    <col min="2817" max="2817" width="12.77734375" customWidth="1"/>
    <col min="2818" max="2818" width="7.77734375" customWidth="1"/>
    <col min="2819" max="2819" width="15.5546875" customWidth="1"/>
    <col min="2820" max="2820" width="44" customWidth="1"/>
    <col min="2821" max="2822" width="12.77734375" customWidth="1"/>
    <col min="2826" max="2827" width="13.21875" customWidth="1"/>
    <col min="3071" max="3071" width="15.5546875" customWidth="1"/>
    <col min="3072" max="3072" width="44" customWidth="1"/>
    <col min="3073" max="3073" width="12.77734375" customWidth="1"/>
    <col min="3074" max="3074" width="7.77734375" customWidth="1"/>
    <col min="3075" max="3075" width="15.5546875" customWidth="1"/>
    <col min="3076" max="3076" width="44" customWidth="1"/>
    <col min="3077" max="3078" width="12.77734375" customWidth="1"/>
    <col min="3082" max="3083" width="13.21875" customWidth="1"/>
    <col min="3327" max="3327" width="15.5546875" customWidth="1"/>
    <col min="3328" max="3328" width="44" customWidth="1"/>
    <col min="3329" max="3329" width="12.77734375" customWidth="1"/>
    <col min="3330" max="3330" width="7.77734375" customWidth="1"/>
    <col min="3331" max="3331" width="15.5546875" customWidth="1"/>
    <col min="3332" max="3332" width="44" customWidth="1"/>
    <col min="3333" max="3334" width="12.77734375" customWidth="1"/>
    <col min="3338" max="3339" width="13.21875" customWidth="1"/>
    <col min="3583" max="3583" width="15.5546875" customWidth="1"/>
    <col min="3584" max="3584" width="44" customWidth="1"/>
    <col min="3585" max="3585" width="12.77734375" customWidth="1"/>
    <col min="3586" max="3586" width="7.77734375" customWidth="1"/>
    <col min="3587" max="3587" width="15.5546875" customWidth="1"/>
    <col min="3588" max="3588" width="44" customWidth="1"/>
    <col min="3589" max="3590" width="12.77734375" customWidth="1"/>
    <col min="3594" max="3595" width="13.21875" customWidth="1"/>
    <col min="3839" max="3839" width="15.5546875" customWidth="1"/>
    <col min="3840" max="3840" width="44" customWidth="1"/>
    <col min="3841" max="3841" width="12.77734375" customWidth="1"/>
    <col min="3842" max="3842" width="7.77734375" customWidth="1"/>
    <col min="3843" max="3843" width="15.5546875" customWidth="1"/>
    <col min="3844" max="3844" width="44" customWidth="1"/>
    <col min="3845" max="3846" width="12.77734375" customWidth="1"/>
    <col min="3850" max="3851" width="13.21875" customWidth="1"/>
    <col min="4095" max="4095" width="15.5546875" customWidth="1"/>
    <col min="4096" max="4096" width="44" customWidth="1"/>
    <col min="4097" max="4097" width="12.77734375" customWidth="1"/>
    <col min="4098" max="4098" width="7.77734375" customWidth="1"/>
    <col min="4099" max="4099" width="15.5546875" customWidth="1"/>
    <col min="4100" max="4100" width="44" customWidth="1"/>
    <col min="4101" max="4102" width="12.77734375" customWidth="1"/>
    <col min="4106" max="4107" width="13.21875" customWidth="1"/>
    <col min="4351" max="4351" width="15.5546875" customWidth="1"/>
    <col min="4352" max="4352" width="44" customWidth="1"/>
    <col min="4353" max="4353" width="12.77734375" customWidth="1"/>
    <col min="4354" max="4354" width="7.77734375" customWidth="1"/>
    <col min="4355" max="4355" width="15.5546875" customWidth="1"/>
    <col min="4356" max="4356" width="44" customWidth="1"/>
    <col min="4357" max="4358" width="12.77734375" customWidth="1"/>
    <col min="4362" max="4363" width="13.21875" customWidth="1"/>
    <col min="4607" max="4607" width="15.5546875" customWidth="1"/>
    <col min="4608" max="4608" width="44" customWidth="1"/>
    <col min="4609" max="4609" width="12.77734375" customWidth="1"/>
    <col min="4610" max="4610" width="7.77734375" customWidth="1"/>
    <col min="4611" max="4611" width="15.5546875" customWidth="1"/>
    <col min="4612" max="4612" width="44" customWidth="1"/>
    <col min="4613" max="4614" width="12.77734375" customWidth="1"/>
    <col min="4618" max="4619" width="13.21875" customWidth="1"/>
    <col min="4863" max="4863" width="15.5546875" customWidth="1"/>
    <col min="4864" max="4864" width="44" customWidth="1"/>
    <col min="4865" max="4865" width="12.77734375" customWidth="1"/>
    <col min="4866" max="4866" width="7.77734375" customWidth="1"/>
    <col min="4867" max="4867" width="15.5546875" customWidth="1"/>
    <col min="4868" max="4868" width="44" customWidth="1"/>
    <col min="4869" max="4870" width="12.77734375" customWidth="1"/>
    <col min="4874" max="4875" width="13.21875" customWidth="1"/>
    <col min="5119" max="5119" width="15.5546875" customWidth="1"/>
    <col min="5120" max="5120" width="44" customWidth="1"/>
    <col min="5121" max="5121" width="12.77734375" customWidth="1"/>
    <col min="5122" max="5122" width="7.77734375" customWidth="1"/>
    <col min="5123" max="5123" width="15.5546875" customWidth="1"/>
    <col min="5124" max="5124" width="44" customWidth="1"/>
    <col min="5125" max="5126" width="12.77734375" customWidth="1"/>
    <col min="5130" max="5131" width="13.21875" customWidth="1"/>
    <col min="5375" max="5375" width="15.5546875" customWidth="1"/>
    <col min="5376" max="5376" width="44" customWidth="1"/>
    <col min="5377" max="5377" width="12.77734375" customWidth="1"/>
    <col min="5378" max="5378" width="7.77734375" customWidth="1"/>
    <col min="5379" max="5379" width="15.5546875" customWidth="1"/>
    <col min="5380" max="5380" width="44" customWidth="1"/>
    <col min="5381" max="5382" width="12.77734375" customWidth="1"/>
    <col min="5386" max="5387" width="13.21875" customWidth="1"/>
    <col min="5631" max="5631" width="15.5546875" customWidth="1"/>
    <col min="5632" max="5632" width="44" customWidth="1"/>
    <col min="5633" max="5633" width="12.77734375" customWidth="1"/>
    <col min="5634" max="5634" width="7.77734375" customWidth="1"/>
    <col min="5635" max="5635" width="15.5546875" customWidth="1"/>
    <col min="5636" max="5636" width="44" customWidth="1"/>
    <col min="5637" max="5638" width="12.77734375" customWidth="1"/>
    <col min="5642" max="5643" width="13.21875" customWidth="1"/>
    <col min="5887" max="5887" width="15.5546875" customWidth="1"/>
    <col min="5888" max="5888" width="44" customWidth="1"/>
    <col min="5889" max="5889" width="12.77734375" customWidth="1"/>
    <col min="5890" max="5890" width="7.77734375" customWidth="1"/>
    <col min="5891" max="5891" width="15.5546875" customWidth="1"/>
    <col min="5892" max="5892" width="44" customWidth="1"/>
    <col min="5893" max="5894" width="12.77734375" customWidth="1"/>
    <col min="5898" max="5899" width="13.21875" customWidth="1"/>
    <col min="6143" max="6143" width="15.5546875" customWidth="1"/>
    <col min="6144" max="6144" width="44" customWidth="1"/>
    <col min="6145" max="6145" width="12.77734375" customWidth="1"/>
    <col min="6146" max="6146" width="7.77734375" customWidth="1"/>
    <col min="6147" max="6147" width="15.5546875" customWidth="1"/>
    <col min="6148" max="6148" width="44" customWidth="1"/>
    <col min="6149" max="6150" width="12.77734375" customWidth="1"/>
    <col min="6154" max="6155" width="13.21875" customWidth="1"/>
    <col min="6399" max="6399" width="15.5546875" customWidth="1"/>
    <col min="6400" max="6400" width="44" customWidth="1"/>
    <col min="6401" max="6401" width="12.77734375" customWidth="1"/>
    <col min="6402" max="6402" width="7.77734375" customWidth="1"/>
    <col min="6403" max="6403" width="15.5546875" customWidth="1"/>
    <col min="6404" max="6404" width="44" customWidth="1"/>
    <col min="6405" max="6406" width="12.77734375" customWidth="1"/>
    <col min="6410" max="6411" width="13.21875" customWidth="1"/>
    <col min="6655" max="6655" width="15.5546875" customWidth="1"/>
    <col min="6656" max="6656" width="44" customWidth="1"/>
    <col min="6657" max="6657" width="12.77734375" customWidth="1"/>
    <col min="6658" max="6658" width="7.77734375" customWidth="1"/>
    <col min="6659" max="6659" width="15.5546875" customWidth="1"/>
    <col min="6660" max="6660" width="44" customWidth="1"/>
    <col min="6661" max="6662" width="12.77734375" customWidth="1"/>
    <col min="6666" max="6667" width="13.21875" customWidth="1"/>
    <col min="6911" max="6911" width="15.5546875" customWidth="1"/>
    <col min="6912" max="6912" width="44" customWidth="1"/>
    <col min="6913" max="6913" width="12.77734375" customWidth="1"/>
    <col min="6914" max="6914" width="7.77734375" customWidth="1"/>
    <col min="6915" max="6915" width="15.5546875" customWidth="1"/>
    <col min="6916" max="6916" width="44" customWidth="1"/>
    <col min="6917" max="6918" width="12.77734375" customWidth="1"/>
    <col min="6922" max="6923" width="13.21875" customWidth="1"/>
    <col min="7167" max="7167" width="15.5546875" customWidth="1"/>
    <col min="7168" max="7168" width="44" customWidth="1"/>
    <col min="7169" max="7169" width="12.77734375" customWidth="1"/>
    <col min="7170" max="7170" width="7.77734375" customWidth="1"/>
    <col min="7171" max="7171" width="15.5546875" customWidth="1"/>
    <col min="7172" max="7172" width="44" customWidth="1"/>
    <col min="7173" max="7174" width="12.77734375" customWidth="1"/>
    <col min="7178" max="7179" width="13.21875" customWidth="1"/>
    <col min="7423" max="7423" width="15.5546875" customWidth="1"/>
    <col min="7424" max="7424" width="44" customWidth="1"/>
    <col min="7425" max="7425" width="12.77734375" customWidth="1"/>
    <col min="7426" max="7426" width="7.77734375" customWidth="1"/>
    <col min="7427" max="7427" width="15.5546875" customWidth="1"/>
    <col min="7428" max="7428" width="44" customWidth="1"/>
    <col min="7429" max="7430" width="12.77734375" customWidth="1"/>
    <col min="7434" max="7435" width="13.21875" customWidth="1"/>
    <col min="7679" max="7679" width="15.5546875" customWidth="1"/>
    <col min="7680" max="7680" width="44" customWidth="1"/>
    <col min="7681" max="7681" width="12.77734375" customWidth="1"/>
    <col min="7682" max="7682" width="7.77734375" customWidth="1"/>
    <col min="7683" max="7683" width="15.5546875" customWidth="1"/>
    <col min="7684" max="7684" width="44" customWidth="1"/>
    <col min="7685" max="7686" width="12.77734375" customWidth="1"/>
    <col min="7690" max="7691" width="13.21875" customWidth="1"/>
    <col min="7935" max="7935" width="15.5546875" customWidth="1"/>
    <col min="7936" max="7936" width="44" customWidth="1"/>
    <col min="7937" max="7937" width="12.77734375" customWidth="1"/>
    <col min="7938" max="7938" width="7.77734375" customWidth="1"/>
    <col min="7939" max="7939" width="15.5546875" customWidth="1"/>
    <col min="7940" max="7940" width="44" customWidth="1"/>
    <col min="7941" max="7942" width="12.77734375" customWidth="1"/>
    <col min="7946" max="7947" width="13.21875" customWidth="1"/>
    <col min="8191" max="8191" width="15.5546875" customWidth="1"/>
    <col min="8192" max="8192" width="44" customWidth="1"/>
    <col min="8193" max="8193" width="12.77734375" customWidth="1"/>
    <col min="8194" max="8194" width="7.77734375" customWidth="1"/>
    <col min="8195" max="8195" width="15.5546875" customWidth="1"/>
    <col min="8196" max="8196" width="44" customWidth="1"/>
    <col min="8197" max="8198" width="12.77734375" customWidth="1"/>
    <col min="8202" max="8203" width="13.21875" customWidth="1"/>
    <col min="8447" max="8447" width="15.5546875" customWidth="1"/>
    <col min="8448" max="8448" width="44" customWidth="1"/>
    <col min="8449" max="8449" width="12.77734375" customWidth="1"/>
    <col min="8450" max="8450" width="7.77734375" customWidth="1"/>
    <col min="8451" max="8451" width="15.5546875" customWidth="1"/>
    <col min="8452" max="8452" width="44" customWidth="1"/>
    <col min="8453" max="8454" width="12.77734375" customWidth="1"/>
    <col min="8458" max="8459" width="13.21875" customWidth="1"/>
    <col min="8703" max="8703" width="15.5546875" customWidth="1"/>
    <col min="8704" max="8704" width="44" customWidth="1"/>
    <col min="8705" max="8705" width="12.77734375" customWidth="1"/>
    <col min="8706" max="8706" width="7.77734375" customWidth="1"/>
    <col min="8707" max="8707" width="15.5546875" customWidth="1"/>
    <col min="8708" max="8708" width="44" customWidth="1"/>
    <col min="8709" max="8710" width="12.77734375" customWidth="1"/>
    <col min="8714" max="8715" width="13.21875" customWidth="1"/>
    <col min="8959" max="8959" width="15.5546875" customWidth="1"/>
    <col min="8960" max="8960" width="44" customWidth="1"/>
    <col min="8961" max="8961" width="12.77734375" customWidth="1"/>
    <col min="8962" max="8962" width="7.77734375" customWidth="1"/>
    <col min="8963" max="8963" width="15.5546875" customWidth="1"/>
    <col min="8964" max="8964" width="44" customWidth="1"/>
    <col min="8965" max="8966" width="12.77734375" customWidth="1"/>
    <col min="8970" max="8971" width="13.21875" customWidth="1"/>
    <col min="9215" max="9215" width="15.5546875" customWidth="1"/>
    <col min="9216" max="9216" width="44" customWidth="1"/>
    <col min="9217" max="9217" width="12.77734375" customWidth="1"/>
    <col min="9218" max="9218" width="7.77734375" customWidth="1"/>
    <col min="9219" max="9219" width="15.5546875" customWidth="1"/>
    <col min="9220" max="9220" width="44" customWidth="1"/>
    <col min="9221" max="9222" width="12.77734375" customWidth="1"/>
    <col min="9226" max="9227" width="13.21875" customWidth="1"/>
    <col min="9471" max="9471" width="15.5546875" customWidth="1"/>
    <col min="9472" max="9472" width="44" customWidth="1"/>
    <col min="9473" max="9473" width="12.77734375" customWidth="1"/>
    <col min="9474" max="9474" width="7.77734375" customWidth="1"/>
    <col min="9475" max="9475" width="15.5546875" customWidth="1"/>
    <col min="9476" max="9476" width="44" customWidth="1"/>
    <col min="9477" max="9478" width="12.77734375" customWidth="1"/>
    <col min="9482" max="9483" width="13.21875" customWidth="1"/>
    <col min="9727" max="9727" width="15.5546875" customWidth="1"/>
    <col min="9728" max="9728" width="44" customWidth="1"/>
    <col min="9729" max="9729" width="12.77734375" customWidth="1"/>
    <col min="9730" max="9730" width="7.77734375" customWidth="1"/>
    <col min="9731" max="9731" width="15.5546875" customWidth="1"/>
    <col min="9732" max="9732" width="44" customWidth="1"/>
    <col min="9733" max="9734" width="12.77734375" customWidth="1"/>
    <col min="9738" max="9739" width="13.21875" customWidth="1"/>
    <col min="9983" max="9983" width="15.5546875" customWidth="1"/>
    <col min="9984" max="9984" width="44" customWidth="1"/>
    <col min="9985" max="9985" width="12.77734375" customWidth="1"/>
    <col min="9986" max="9986" width="7.77734375" customWidth="1"/>
    <col min="9987" max="9987" width="15.5546875" customWidth="1"/>
    <col min="9988" max="9988" width="44" customWidth="1"/>
    <col min="9989" max="9990" width="12.77734375" customWidth="1"/>
    <col min="9994" max="9995" width="13.21875" customWidth="1"/>
    <col min="10239" max="10239" width="15.5546875" customWidth="1"/>
    <col min="10240" max="10240" width="44" customWidth="1"/>
    <col min="10241" max="10241" width="12.77734375" customWidth="1"/>
    <col min="10242" max="10242" width="7.77734375" customWidth="1"/>
    <col min="10243" max="10243" width="15.5546875" customWidth="1"/>
    <col min="10244" max="10244" width="44" customWidth="1"/>
    <col min="10245" max="10246" width="12.77734375" customWidth="1"/>
    <col min="10250" max="10251" width="13.21875" customWidth="1"/>
    <col min="10495" max="10495" width="15.5546875" customWidth="1"/>
    <col min="10496" max="10496" width="44" customWidth="1"/>
    <col min="10497" max="10497" width="12.77734375" customWidth="1"/>
    <col min="10498" max="10498" width="7.77734375" customWidth="1"/>
    <col min="10499" max="10499" width="15.5546875" customWidth="1"/>
    <col min="10500" max="10500" width="44" customWidth="1"/>
    <col min="10501" max="10502" width="12.77734375" customWidth="1"/>
    <col min="10506" max="10507" width="13.21875" customWidth="1"/>
    <col min="10751" max="10751" width="15.5546875" customWidth="1"/>
    <col min="10752" max="10752" width="44" customWidth="1"/>
    <col min="10753" max="10753" width="12.77734375" customWidth="1"/>
    <col min="10754" max="10754" width="7.77734375" customWidth="1"/>
    <col min="10755" max="10755" width="15.5546875" customWidth="1"/>
    <col min="10756" max="10756" width="44" customWidth="1"/>
    <col min="10757" max="10758" width="12.77734375" customWidth="1"/>
    <col min="10762" max="10763" width="13.21875" customWidth="1"/>
    <col min="11007" max="11007" width="15.5546875" customWidth="1"/>
    <col min="11008" max="11008" width="44" customWidth="1"/>
    <col min="11009" max="11009" width="12.77734375" customWidth="1"/>
    <col min="11010" max="11010" width="7.77734375" customWidth="1"/>
    <col min="11011" max="11011" width="15.5546875" customWidth="1"/>
    <col min="11012" max="11012" width="44" customWidth="1"/>
    <col min="11013" max="11014" width="12.77734375" customWidth="1"/>
    <col min="11018" max="11019" width="13.21875" customWidth="1"/>
    <col min="11263" max="11263" width="15.5546875" customWidth="1"/>
    <col min="11264" max="11264" width="44" customWidth="1"/>
    <col min="11265" max="11265" width="12.77734375" customWidth="1"/>
    <col min="11266" max="11266" width="7.77734375" customWidth="1"/>
    <col min="11267" max="11267" width="15.5546875" customWidth="1"/>
    <col min="11268" max="11268" width="44" customWidth="1"/>
    <col min="11269" max="11270" width="12.77734375" customWidth="1"/>
    <col min="11274" max="11275" width="13.21875" customWidth="1"/>
    <col min="11519" max="11519" width="15.5546875" customWidth="1"/>
    <col min="11520" max="11520" width="44" customWidth="1"/>
    <col min="11521" max="11521" width="12.77734375" customWidth="1"/>
    <col min="11522" max="11522" width="7.77734375" customWidth="1"/>
    <col min="11523" max="11523" width="15.5546875" customWidth="1"/>
    <col min="11524" max="11524" width="44" customWidth="1"/>
    <col min="11525" max="11526" width="12.77734375" customWidth="1"/>
    <col min="11530" max="11531" width="13.21875" customWidth="1"/>
    <col min="11775" max="11775" width="15.5546875" customWidth="1"/>
    <col min="11776" max="11776" width="44" customWidth="1"/>
    <col min="11777" max="11777" width="12.77734375" customWidth="1"/>
    <col min="11778" max="11778" width="7.77734375" customWidth="1"/>
    <col min="11779" max="11779" width="15.5546875" customWidth="1"/>
    <col min="11780" max="11780" width="44" customWidth="1"/>
    <col min="11781" max="11782" width="12.77734375" customWidth="1"/>
    <col min="11786" max="11787" width="13.21875" customWidth="1"/>
    <col min="12031" max="12031" width="15.5546875" customWidth="1"/>
    <col min="12032" max="12032" width="44" customWidth="1"/>
    <col min="12033" max="12033" width="12.77734375" customWidth="1"/>
    <col min="12034" max="12034" width="7.77734375" customWidth="1"/>
    <col min="12035" max="12035" width="15.5546875" customWidth="1"/>
    <col min="12036" max="12036" width="44" customWidth="1"/>
    <col min="12037" max="12038" width="12.77734375" customWidth="1"/>
    <col min="12042" max="12043" width="13.21875" customWidth="1"/>
    <col min="12287" max="12287" width="15.5546875" customWidth="1"/>
    <col min="12288" max="12288" width="44" customWidth="1"/>
    <col min="12289" max="12289" width="12.77734375" customWidth="1"/>
    <col min="12290" max="12290" width="7.77734375" customWidth="1"/>
    <col min="12291" max="12291" width="15.5546875" customWidth="1"/>
    <col min="12292" max="12292" width="44" customWidth="1"/>
    <col min="12293" max="12294" width="12.77734375" customWidth="1"/>
    <col min="12298" max="12299" width="13.21875" customWidth="1"/>
    <col min="12543" max="12543" width="15.5546875" customWidth="1"/>
    <col min="12544" max="12544" width="44" customWidth="1"/>
    <col min="12545" max="12545" width="12.77734375" customWidth="1"/>
    <col min="12546" max="12546" width="7.77734375" customWidth="1"/>
    <col min="12547" max="12547" width="15.5546875" customWidth="1"/>
    <col min="12548" max="12548" width="44" customWidth="1"/>
    <col min="12549" max="12550" width="12.77734375" customWidth="1"/>
    <col min="12554" max="12555" width="13.21875" customWidth="1"/>
    <col min="12799" max="12799" width="15.5546875" customWidth="1"/>
    <col min="12800" max="12800" width="44" customWidth="1"/>
    <col min="12801" max="12801" width="12.77734375" customWidth="1"/>
    <col min="12802" max="12802" width="7.77734375" customWidth="1"/>
    <col min="12803" max="12803" width="15.5546875" customWidth="1"/>
    <col min="12804" max="12804" width="44" customWidth="1"/>
    <col min="12805" max="12806" width="12.77734375" customWidth="1"/>
    <col min="12810" max="12811" width="13.21875" customWidth="1"/>
    <col min="13055" max="13055" width="15.5546875" customWidth="1"/>
    <col min="13056" max="13056" width="44" customWidth="1"/>
    <col min="13057" max="13057" width="12.77734375" customWidth="1"/>
    <col min="13058" max="13058" width="7.77734375" customWidth="1"/>
    <col min="13059" max="13059" width="15.5546875" customWidth="1"/>
    <col min="13060" max="13060" width="44" customWidth="1"/>
    <col min="13061" max="13062" width="12.77734375" customWidth="1"/>
    <col min="13066" max="13067" width="13.21875" customWidth="1"/>
    <col min="13311" max="13311" width="15.5546875" customWidth="1"/>
    <col min="13312" max="13312" width="44" customWidth="1"/>
    <col min="13313" max="13313" width="12.77734375" customWidth="1"/>
    <col min="13314" max="13314" width="7.77734375" customWidth="1"/>
    <col min="13315" max="13315" width="15.5546875" customWidth="1"/>
    <col min="13316" max="13316" width="44" customWidth="1"/>
    <col min="13317" max="13318" width="12.77734375" customWidth="1"/>
    <col min="13322" max="13323" width="13.21875" customWidth="1"/>
    <col min="13567" max="13567" width="15.5546875" customWidth="1"/>
    <col min="13568" max="13568" width="44" customWidth="1"/>
    <col min="13569" max="13569" width="12.77734375" customWidth="1"/>
    <col min="13570" max="13570" width="7.77734375" customWidth="1"/>
    <col min="13571" max="13571" width="15.5546875" customWidth="1"/>
    <col min="13572" max="13572" width="44" customWidth="1"/>
    <col min="13573" max="13574" width="12.77734375" customWidth="1"/>
    <col min="13578" max="13579" width="13.21875" customWidth="1"/>
    <col min="13823" max="13823" width="15.5546875" customWidth="1"/>
    <col min="13824" max="13824" width="44" customWidth="1"/>
    <col min="13825" max="13825" width="12.77734375" customWidth="1"/>
    <col min="13826" max="13826" width="7.77734375" customWidth="1"/>
    <col min="13827" max="13827" width="15.5546875" customWidth="1"/>
    <col min="13828" max="13828" width="44" customWidth="1"/>
    <col min="13829" max="13830" width="12.77734375" customWidth="1"/>
    <col min="13834" max="13835" width="13.21875" customWidth="1"/>
    <col min="14079" max="14079" width="15.5546875" customWidth="1"/>
    <col min="14080" max="14080" width="44" customWidth="1"/>
    <col min="14081" max="14081" width="12.77734375" customWidth="1"/>
    <col min="14082" max="14082" width="7.77734375" customWidth="1"/>
    <col min="14083" max="14083" width="15.5546875" customWidth="1"/>
    <col min="14084" max="14084" width="44" customWidth="1"/>
    <col min="14085" max="14086" width="12.77734375" customWidth="1"/>
    <col min="14090" max="14091" width="13.21875" customWidth="1"/>
    <col min="14335" max="14335" width="15.5546875" customWidth="1"/>
    <col min="14336" max="14336" width="44" customWidth="1"/>
    <col min="14337" max="14337" width="12.77734375" customWidth="1"/>
    <col min="14338" max="14338" width="7.77734375" customWidth="1"/>
    <col min="14339" max="14339" width="15.5546875" customWidth="1"/>
    <col min="14340" max="14340" width="44" customWidth="1"/>
    <col min="14341" max="14342" width="12.77734375" customWidth="1"/>
    <col min="14346" max="14347" width="13.21875" customWidth="1"/>
    <col min="14591" max="14591" width="15.5546875" customWidth="1"/>
    <col min="14592" max="14592" width="44" customWidth="1"/>
    <col min="14593" max="14593" width="12.77734375" customWidth="1"/>
    <col min="14594" max="14594" width="7.77734375" customWidth="1"/>
    <col min="14595" max="14595" width="15.5546875" customWidth="1"/>
    <col min="14596" max="14596" width="44" customWidth="1"/>
    <col min="14597" max="14598" width="12.77734375" customWidth="1"/>
    <col min="14602" max="14603" width="13.21875" customWidth="1"/>
    <col min="14847" max="14847" width="15.5546875" customWidth="1"/>
    <col min="14848" max="14848" width="44" customWidth="1"/>
    <col min="14849" max="14849" width="12.77734375" customWidth="1"/>
    <col min="14850" max="14850" width="7.77734375" customWidth="1"/>
    <col min="14851" max="14851" width="15.5546875" customWidth="1"/>
    <col min="14852" max="14852" width="44" customWidth="1"/>
    <col min="14853" max="14854" width="12.77734375" customWidth="1"/>
    <col min="14858" max="14859" width="13.21875" customWidth="1"/>
    <col min="15103" max="15103" width="15.5546875" customWidth="1"/>
    <col min="15104" max="15104" width="44" customWidth="1"/>
    <col min="15105" max="15105" width="12.77734375" customWidth="1"/>
    <col min="15106" max="15106" width="7.77734375" customWidth="1"/>
    <col min="15107" max="15107" width="15.5546875" customWidth="1"/>
    <col min="15108" max="15108" width="44" customWidth="1"/>
    <col min="15109" max="15110" width="12.77734375" customWidth="1"/>
    <col min="15114" max="15115" width="13.21875" customWidth="1"/>
    <col min="15359" max="15359" width="15.5546875" customWidth="1"/>
    <col min="15360" max="15360" width="44" customWidth="1"/>
    <col min="15361" max="15361" width="12.77734375" customWidth="1"/>
    <col min="15362" max="15362" width="7.77734375" customWidth="1"/>
    <col min="15363" max="15363" width="15.5546875" customWidth="1"/>
    <col min="15364" max="15364" width="44" customWidth="1"/>
    <col min="15365" max="15366" width="12.77734375" customWidth="1"/>
    <col min="15370" max="15371" width="13.21875" customWidth="1"/>
    <col min="15615" max="15615" width="15.5546875" customWidth="1"/>
    <col min="15616" max="15616" width="44" customWidth="1"/>
    <col min="15617" max="15617" width="12.77734375" customWidth="1"/>
    <col min="15618" max="15618" width="7.77734375" customWidth="1"/>
    <col min="15619" max="15619" width="15.5546875" customWidth="1"/>
    <col min="15620" max="15620" width="44" customWidth="1"/>
    <col min="15621" max="15622" width="12.77734375" customWidth="1"/>
    <col min="15626" max="15627" width="13.21875" customWidth="1"/>
    <col min="15871" max="15871" width="15.5546875" customWidth="1"/>
    <col min="15872" max="15872" width="44" customWidth="1"/>
    <col min="15873" max="15873" width="12.77734375" customWidth="1"/>
    <col min="15874" max="15874" width="7.77734375" customWidth="1"/>
    <col min="15875" max="15875" width="15.5546875" customWidth="1"/>
    <col min="15876" max="15876" width="44" customWidth="1"/>
    <col min="15877" max="15878" width="12.77734375" customWidth="1"/>
    <col min="15882" max="15883" width="13.21875" customWidth="1"/>
    <col min="16127" max="16127" width="15.5546875" customWidth="1"/>
    <col min="16128" max="16128" width="44" customWidth="1"/>
    <col min="16129" max="16129" width="12.77734375" customWidth="1"/>
    <col min="16130" max="16130" width="7.77734375" customWidth="1"/>
    <col min="16131" max="16131" width="15.5546875" customWidth="1"/>
    <col min="16132" max="16132" width="44" customWidth="1"/>
    <col min="16133" max="16134" width="12.77734375" customWidth="1"/>
    <col min="16138" max="16139" width="13.21875" customWidth="1"/>
  </cols>
  <sheetData>
    <row r="2" spans="1:4" ht="15" customHeight="1" x14ac:dyDescent="0.3">
      <c r="B2" s="37"/>
      <c r="C2" s="199" t="s">
        <v>177</v>
      </c>
      <c r="D2" s="199"/>
    </row>
    <row r="3" spans="1:4" ht="15" customHeight="1" x14ac:dyDescent="0.3">
      <c r="B3" s="5"/>
      <c r="C3" s="200" t="str">
        <f>+ER!C3</f>
        <v xml:space="preserve">                            Estado de Resultados del 1 de enero al 31 de mayo 2026</v>
      </c>
      <c r="D3" s="200"/>
    </row>
    <row r="4" spans="1:4" ht="15" customHeight="1" x14ac:dyDescent="0.3">
      <c r="B4" s="5"/>
      <c r="C4" s="200" t="s">
        <v>79</v>
      </c>
      <c r="D4" s="200"/>
    </row>
    <row r="5" spans="1:4" ht="14.1" customHeight="1" x14ac:dyDescent="0.3">
      <c r="B5" s="6"/>
      <c r="C5" s="6"/>
      <c r="D5" s="24"/>
    </row>
    <row r="6" spans="1:4" ht="14.1" customHeight="1" x14ac:dyDescent="0.3">
      <c r="B6" s="6"/>
      <c r="C6" s="6"/>
      <c r="D6" s="24"/>
    </row>
    <row r="7" spans="1:4" ht="14.1" customHeight="1" x14ac:dyDescent="0.3">
      <c r="B7" s="6"/>
      <c r="C7" s="6"/>
      <c r="D7" s="24"/>
    </row>
    <row r="8" spans="1:4" ht="14.1" customHeight="1" x14ac:dyDescent="0.3">
      <c r="B8" s="58" t="s">
        <v>159</v>
      </c>
      <c r="C8" s="16"/>
      <c r="D8" s="16"/>
    </row>
    <row r="9" spans="1:4" ht="14.1" customHeight="1" x14ac:dyDescent="0.3">
      <c r="B9" s="58"/>
      <c r="C9" s="38" t="s">
        <v>150</v>
      </c>
      <c r="D9" s="91">
        <f>-(VLOOKUP(51,Balanza!$A:$F,6,FALSE)+(VLOOKUP(46,Balanza!$A:$F,6,FALSE)))</f>
        <v>13809967.850000001</v>
      </c>
    </row>
    <row r="10" spans="1:4" ht="14.1" customHeight="1" x14ac:dyDescent="0.3">
      <c r="B10" s="58"/>
      <c r="C10" s="38" t="s">
        <v>151</v>
      </c>
      <c r="D10" s="91">
        <f>-(VLOOKUP(52,Balanza!$A:$F,6,FALSE))</f>
        <v>3087702.65</v>
      </c>
    </row>
    <row r="11" spans="1:4" ht="14.1" customHeight="1" x14ac:dyDescent="0.3">
      <c r="B11" s="58"/>
      <c r="C11" s="38" t="s">
        <v>76</v>
      </c>
      <c r="D11" s="91">
        <f>-(VLOOKUP(54,Balanza!$A:$F,6,FALSE))</f>
        <v>14208.08</v>
      </c>
    </row>
    <row r="12" spans="1:4" ht="14.1" customHeight="1" x14ac:dyDescent="0.3">
      <c r="B12" s="58"/>
      <c r="C12" s="38" t="s">
        <v>152</v>
      </c>
      <c r="D12" s="91">
        <f>-(VLOOKUP(55,Balanza!$A:$F,6,FALSE))</f>
        <v>2089344.76</v>
      </c>
    </row>
    <row r="13" spans="1:4" ht="14.1" customHeight="1" x14ac:dyDescent="0.3">
      <c r="A13" s="42"/>
      <c r="B13" s="10"/>
      <c r="C13" s="38" t="s">
        <v>153</v>
      </c>
      <c r="D13" s="91">
        <f>-(VLOOKUP(57,Balanza!$A:$F,6,FALSE))</f>
        <v>606865.42000000004</v>
      </c>
    </row>
    <row r="14" spans="1:4" s="10" customFormat="1" ht="14.1" customHeight="1" x14ac:dyDescent="0.2">
      <c r="B14" s="198" t="s">
        <v>158</v>
      </c>
      <c r="C14" s="198"/>
      <c r="D14" s="93">
        <f>SUM(D9:D13)</f>
        <v>19608088.760000002</v>
      </c>
    </row>
    <row r="15" spans="1:4" s="10" customFormat="1" ht="14.1" customHeight="1" x14ac:dyDescent="0.2">
      <c r="D15" s="79"/>
    </row>
    <row r="16" spans="1:4" s="10" customFormat="1" ht="14.1" customHeight="1" x14ac:dyDescent="0.2">
      <c r="B16" s="58" t="s">
        <v>154</v>
      </c>
      <c r="C16" s="16"/>
      <c r="D16" s="77"/>
    </row>
    <row r="17" spans="1:10" s="10" customFormat="1" ht="14.1" customHeight="1" x14ac:dyDescent="0.3">
      <c r="B17" s="30"/>
      <c r="C17" s="38" t="s">
        <v>64</v>
      </c>
      <c r="D17" s="91">
        <f>(VLOOKUP(41,Balanza!$A:$F,6,FALSE))</f>
        <v>350757.49</v>
      </c>
      <c r="F17" s="13"/>
      <c r="H17" s="67"/>
    </row>
    <row r="18" spans="1:10" s="10" customFormat="1" ht="14.1" customHeight="1" x14ac:dyDescent="0.3">
      <c r="A18" s="56"/>
      <c r="B18" s="30"/>
      <c r="C18" s="38" t="s">
        <v>65</v>
      </c>
      <c r="D18" s="91">
        <f>(VLOOKUP(42,Balanza!$A:$F,6,FALSE))</f>
        <v>10325744.42</v>
      </c>
      <c r="F18" s="13"/>
      <c r="H18" s="67"/>
    </row>
    <row r="19" spans="1:10" s="10" customFormat="1" ht="14.1" customHeight="1" x14ac:dyDescent="0.3">
      <c r="A19" s="56"/>
      <c r="B19" s="30"/>
      <c r="C19" s="38" t="s">
        <v>155</v>
      </c>
      <c r="D19" s="91">
        <f>(VLOOKUP(43,Balanza!$A:$F,6,FALSE))</f>
        <v>3177156.83</v>
      </c>
      <c r="F19" s="13"/>
      <c r="H19" s="67"/>
    </row>
    <row r="20" spans="1:10" s="10" customFormat="1" ht="14.1" customHeight="1" x14ac:dyDescent="0.3">
      <c r="A20" s="56"/>
      <c r="B20" s="30"/>
      <c r="C20" s="38" t="s">
        <v>156</v>
      </c>
      <c r="D20" s="91">
        <f>(VLOOKUP(45,Balanza!$A:$F,6,FALSE))</f>
        <v>1633987.75</v>
      </c>
      <c r="F20" s="13"/>
      <c r="H20" s="68"/>
    </row>
    <row r="21" spans="1:10" s="10" customFormat="1" ht="14.1" customHeight="1" x14ac:dyDescent="0.3">
      <c r="A21" s="42"/>
      <c r="B21" s="198" t="s">
        <v>157</v>
      </c>
      <c r="C21" s="198"/>
      <c r="D21" s="94">
        <f>SUM(D17:D20)</f>
        <v>15487646.49</v>
      </c>
      <c r="F21" s="13"/>
      <c r="H21" s="68"/>
    </row>
    <row r="22" spans="1:10" s="10" customFormat="1" ht="14.1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" customHeight="1" x14ac:dyDescent="0.2">
      <c r="A23" s="42"/>
      <c r="B23" s="198" t="s">
        <v>160</v>
      </c>
      <c r="C23" s="198"/>
      <c r="D23" s="78" t="e">
        <f>(VLOOKUP(4702,Balanza!$A:$F,6,FALSE)+(VLOOKUP(4703,Balanza!$A:$F,6,FALSE))+(VLOOKUP(4704,Balanza!$A:$F,6,FALSE))+(VLOOKUP(4708,Balanza!$A:$F,6,FALSE)))</f>
        <v>#N/A</v>
      </c>
      <c r="E23" s="76"/>
      <c r="F23" s="20"/>
      <c r="H23" s="13"/>
      <c r="I23" s="97"/>
    </row>
    <row r="24" spans="1:10" s="10" customFormat="1" ht="14.1" customHeight="1" x14ac:dyDescent="0.3">
      <c r="A24" s="43"/>
      <c r="C24" s="38"/>
      <c r="D24" s="92"/>
      <c r="F24" s="13"/>
      <c r="H24" s="109"/>
    </row>
    <row r="25" spans="1:10" s="10" customFormat="1" ht="14.1" customHeight="1" x14ac:dyDescent="0.3">
      <c r="A25" s="43"/>
      <c r="B25" s="198" t="s">
        <v>161</v>
      </c>
      <c r="C25" s="198"/>
      <c r="D25" s="94" t="e">
        <f>+D14-D21-D23</f>
        <v>#N/A</v>
      </c>
      <c r="F25" s="13"/>
      <c r="H25" s="111"/>
    </row>
    <row r="26" spans="1:10" s="10" customFormat="1" ht="14.1" customHeight="1" x14ac:dyDescent="0.2">
      <c r="A26" s="43"/>
      <c r="C26" s="38"/>
      <c r="D26" s="92"/>
    </row>
    <row r="27" spans="1:10" s="10" customFormat="1" ht="14.1" customHeight="1" x14ac:dyDescent="0.2">
      <c r="A27" s="43"/>
      <c r="B27" s="58" t="s">
        <v>89</v>
      </c>
      <c r="C27" s="38"/>
      <c r="D27" s="92"/>
      <c r="F27" s="97"/>
      <c r="G27" s="97"/>
      <c r="H27" s="97"/>
      <c r="I27" s="97"/>
      <c r="J27" s="97"/>
    </row>
    <row r="28" spans="1:10" s="10" customFormat="1" ht="14.1" customHeight="1" x14ac:dyDescent="0.3">
      <c r="A28" s="43"/>
      <c r="C28" s="38" t="s">
        <v>162</v>
      </c>
      <c r="D28" s="91" t="e">
        <f>+(VLOOKUP(4701,Balanza!$A:$F,6,FALSE))+(VLOOKUP(4709,Balanza!$A:$F,6,FALSE))</f>
        <v>#N/A</v>
      </c>
      <c r="E28" s="74"/>
      <c r="F28" s="98"/>
      <c r="G28" s="97"/>
      <c r="H28" s="99"/>
    </row>
    <row r="29" spans="1:10" s="10" customFormat="1" ht="14.1" customHeight="1" x14ac:dyDescent="0.3">
      <c r="A29" s="43"/>
      <c r="C29" s="38" t="s">
        <v>163</v>
      </c>
      <c r="D29" s="91">
        <f>+(VLOOKUP(48,Balanza!$A:$F,6,FALSE))-D38</f>
        <v>2225663.59</v>
      </c>
      <c r="E29" s="74"/>
      <c r="F29" s="75"/>
      <c r="H29" s="67"/>
    </row>
    <row r="30" spans="1:10" s="10" customFormat="1" ht="14.1" customHeight="1" x14ac:dyDescent="0.3">
      <c r="B30" s="198" t="s">
        <v>91</v>
      </c>
      <c r="C30" s="198"/>
      <c r="D30" s="95" t="e">
        <f>SUM(D28:D29)</f>
        <v>#N/A</v>
      </c>
      <c r="E30" s="74"/>
      <c r="F30" s="75"/>
      <c r="H30" s="67"/>
    </row>
    <row r="31" spans="1:10" s="10" customFormat="1" ht="14.1" customHeight="1" x14ac:dyDescent="0.25">
      <c r="B31" s="198"/>
      <c r="C31" s="198"/>
      <c r="D31" s="85"/>
      <c r="E31" s="74"/>
      <c r="F31" s="75"/>
      <c r="H31" s="69"/>
    </row>
    <row r="32" spans="1:10" s="10" customFormat="1" ht="14.1" customHeight="1" x14ac:dyDescent="0.3">
      <c r="B32" s="16" t="s">
        <v>164</v>
      </c>
      <c r="D32" s="93" t="e">
        <f>D25-D30</f>
        <v>#N/A</v>
      </c>
      <c r="E32" s="74"/>
      <c r="F32" s="75"/>
      <c r="H32" s="70"/>
    </row>
    <row r="33" spans="1:14" s="10" customFormat="1" ht="14.1" customHeight="1" x14ac:dyDescent="0.3">
      <c r="D33" s="79"/>
      <c r="E33" s="74"/>
      <c r="F33" s="75"/>
      <c r="H33" s="70"/>
    </row>
    <row r="34" spans="1:14" s="10" customFormat="1" ht="14.1" customHeight="1" x14ac:dyDescent="0.3">
      <c r="B34" s="16" t="s">
        <v>165</v>
      </c>
      <c r="D34" s="96">
        <f>-(VLOOKUP(49,Balanza!$A:$F,6,FALSE)+(VLOOKUP(56,Balanza!$A:$F,6,FALSE))+(VLOOKUP(58,Balanza!$A:$F,6,FALSE))+(VLOOKUP(59,Balanza!$A:$F,6,FALSE)))</f>
        <v>463562.42</v>
      </c>
      <c r="E34" s="74"/>
      <c r="F34" s="75"/>
      <c r="H34" s="70"/>
    </row>
    <row r="35" spans="1:14" s="10" customFormat="1" ht="14.1" customHeight="1" x14ac:dyDescent="0.3">
      <c r="B35" s="16"/>
      <c r="D35" s="79"/>
      <c r="E35" s="74"/>
      <c r="F35" s="75"/>
      <c r="H35" s="70"/>
    </row>
    <row r="36" spans="1:14" s="10" customFormat="1" ht="14.1" customHeight="1" x14ac:dyDescent="0.3">
      <c r="B36" s="16" t="s">
        <v>169</v>
      </c>
      <c r="D36" s="85" t="e">
        <f>D32+D34</f>
        <v>#N/A</v>
      </c>
      <c r="E36" s="74"/>
      <c r="F36" s="75"/>
      <c r="H36" s="70"/>
    </row>
    <row r="37" spans="1:14" s="10" customFormat="1" ht="14.1" customHeight="1" x14ac:dyDescent="0.3">
      <c r="B37" s="16"/>
      <c r="D37" s="79"/>
      <c r="E37" s="74"/>
      <c r="F37" s="75"/>
      <c r="H37" s="70"/>
    </row>
    <row r="38" spans="1:14" s="10" customFormat="1" ht="14.1" customHeight="1" x14ac:dyDescent="0.3">
      <c r="B38" s="16" t="s">
        <v>73</v>
      </c>
      <c r="D38" s="96">
        <f>(VLOOKUP(480509001,Balanza!$A:$F,6,FALSE))</f>
        <v>583119.68000000005</v>
      </c>
      <c r="E38" s="74"/>
      <c r="F38" s="75"/>
      <c r="H38" s="70"/>
      <c r="L38" s="73"/>
    </row>
    <row r="39" spans="1:14" s="10" customFormat="1" ht="14.1" customHeight="1" x14ac:dyDescent="0.3">
      <c r="D39" s="79"/>
      <c r="E39" s="74"/>
      <c r="F39" s="75"/>
      <c r="H39" s="68"/>
    </row>
    <row r="40" spans="1:14" s="10" customFormat="1" ht="14.1" customHeight="1" thickBot="1" x14ac:dyDescent="0.3">
      <c r="A40" s="43"/>
      <c r="B40" s="90" t="s">
        <v>170</v>
      </c>
      <c r="D40" s="88" t="e">
        <f>+D36-D38</f>
        <v>#N/A</v>
      </c>
      <c r="E40" s="101"/>
      <c r="F40" s="102"/>
      <c r="G40" s="56"/>
      <c r="H40" s="56"/>
      <c r="I40" s="56"/>
      <c r="J40" s="103"/>
      <c r="K40" s="56"/>
      <c r="L40" s="56"/>
      <c r="M40" s="56"/>
      <c r="N40" s="104" t="e">
        <f>D40+E40</f>
        <v>#N/A</v>
      </c>
    </row>
    <row r="41" spans="1:14" s="10" customFormat="1" ht="14.1" customHeight="1" thickTop="1" x14ac:dyDescent="0.25">
      <c r="D41" s="89"/>
      <c r="E41" s="100"/>
      <c r="F41" s="75"/>
      <c r="J41" s="13"/>
    </row>
    <row r="42" spans="1:14" s="10" customFormat="1" ht="13.05" customHeight="1" x14ac:dyDescent="0.25">
      <c r="D42" s="85"/>
      <c r="E42" s="74"/>
      <c r="F42" s="75"/>
    </row>
    <row r="43" spans="1:14" s="10" customFormat="1" ht="13.05" customHeight="1" x14ac:dyDescent="0.25">
      <c r="E43" s="74"/>
      <c r="F43" s="75"/>
    </row>
    <row r="44" spans="1:14" s="10" customFormat="1" ht="13.05" customHeight="1" x14ac:dyDescent="0.25">
      <c r="E44" s="74"/>
      <c r="F44" s="75"/>
    </row>
    <row r="45" spans="1:14" s="10" customFormat="1" ht="13.05" customHeight="1" x14ac:dyDescent="0.25">
      <c r="E45" s="74"/>
      <c r="F45" s="75"/>
    </row>
    <row r="46" spans="1:14" s="10" customFormat="1" ht="13.05" customHeight="1" x14ac:dyDescent="0.25">
      <c r="E46" s="74"/>
      <c r="F46" s="75"/>
    </row>
    <row r="47" spans="1:14" s="10" customFormat="1" ht="13.05" customHeight="1" x14ac:dyDescent="0.25">
      <c r="E47" s="74"/>
      <c r="F47" s="75"/>
    </row>
    <row r="48" spans="1:14" s="10" customFormat="1" ht="13.05" customHeight="1" x14ac:dyDescent="0.25">
      <c r="C48" s="44" t="s">
        <v>273</v>
      </c>
      <c r="D48" s="18" t="s">
        <v>269</v>
      </c>
      <c r="E48" s="74"/>
      <c r="F48" s="75"/>
    </row>
    <row r="49" spans="3:4" s="10" customFormat="1" ht="13.05" customHeight="1" x14ac:dyDescent="0.2">
      <c r="C49" s="45" t="s">
        <v>270</v>
      </c>
      <c r="D49" s="19" t="s">
        <v>146</v>
      </c>
    </row>
    <row r="50" spans="3:4" s="10" customFormat="1" ht="13.05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21875" defaultRowHeight="14.4" x14ac:dyDescent="0.3"/>
  <cols>
    <col min="1" max="1" width="4.5546875" customWidth="1"/>
    <col min="2" max="2" width="23" customWidth="1"/>
    <col min="3" max="3" width="44" customWidth="1"/>
    <col min="4" max="4" width="12.77734375" customWidth="1"/>
    <col min="5" max="5" width="7.77734375" customWidth="1"/>
    <col min="6" max="6" width="15.5546875" customWidth="1"/>
    <col min="7" max="7" width="44" customWidth="1"/>
    <col min="8" max="9" width="12.77734375" customWidth="1"/>
    <col min="13" max="14" width="13.21875" customWidth="1"/>
    <col min="258" max="258" width="15.5546875" customWidth="1"/>
    <col min="259" max="259" width="44" customWidth="1"/>
    <col min="260" max="260" width="12.77734375" customWidth="1"/>
    <col min="261" max="261" width="7.77734375" customWidth="1"/>
    <col min="262" max="262" width="15.5546875" customWidth="1"/>
    <col min="263" max="263" width="44" customWidth="1"/>
    <col min="264" max="265" width="12.77734375" customWidth="1"/>
    <col min="269" max="270" width="13.21875" customWidth="1"/>
    <col min="514" max="514" width="15.5546875" customWidth="1"/>
    <col min="515" max="515" width="44" customWidth="1"/>
    <col min="516" max="516" width="12.77734375" customWidth="1"/>
    <col min="517" max="517" width="7.77734375" customWidth="1"/>
    <col min="518" max="518" width="15.5546875" customWidth="1"/>
    <col min="519" max="519" width="44" customWidth="1"/>
    <col min="520" max="521" width="12.77734375" customWidth="1"/>
    <col min="525" max="526" width="13.21875" customWidth="1"/>
    <col min="770" max="770" width="15.5546875" customWidth="1"/>
    <col min="771" max="771" width="44" customWidth="1"/>
    <col min="772" max="772" width="12.77734375" customWidth="1"/>
    <col min="773" max="773" width="7.77734375" customWidth="1"/>
    <col min="774" max="774" width="15.5546875" customWidth="1"/>
    <col min="775" max="775" width="44" customWidth="1"/>
    <col min="776" max="777" width="12.77734375" customWidth="1"/>
    <col min="781" max="782" width="13.21875" customWidth="1"/>
    <col min="1026" max="1026" width="15.5546875" customWidth="1"/>
    <col min="1027" max="1027" width="44" customWidth="1"/>
    <col min="1028" max="1028" width="12.77734375" customWidth="1"/>
    <col min="1029" max="1029" width="7.77734375" customWidth="1"/>
    <col min="1030" max="1030" width="15.5546875" customWidth="1"/>
    <col min="1031" max="1031" width="44" customWidth="1"/>
    <col min="1032" max="1033" width="12.77734375" customWidth="1"/>
    <col min="1037" max="1038" width="13.21875" customWidth="1"/>
    <col min="1282" max="1282" width="15.5546875" customWidth="1"/>
    <col min="1283" max="1283" width="44" customWidth="1"/>
    <col min="1284" max="1284" width="12.77734375" customWidth="1"/>
    <col min="1285" max="1285" width="7.77734375" customWidth="1"/>
    <col min="1286" max="1286" width="15.5546875" customWidth="1"/>
    <col min="1287" max="1287" width="44" customWidth="1"/>
    <col min="1288" max="1289" width="12.77734375" customWidth="1"/>
    <col min="1293" max="1294" width="13.21875" customWidth="1"/>
    <col min="1538" max="1538" width="15.5546875" customWidth="1"/>
    <col min="1539" max="1539" width="44" customWidth="1"/>
    <col min="1540" max="1540" width="12.77734375" customWidth="1"/>
    <col min="1541" max="1541" width="7.77734375" customWidth="1"/>
    <col min="1542" max="1542" width="15.5546875" customWidth="1"/>
    <col min="1543" max="1543" width="44" customWidth="1"/>
    <col min="1544" max="1545" width="12.77734375" customWidth="1"/>
    <col min="1549" max="1550" width="13.21875" customWidth="1"/>
    <col min="1794" max="1794" width="15.5546875" customWidth="1"/>
    <col min="1795" max="1795" width="44" customWidth="1"/>
    <col min="1796" max="1796" width="12.77734375" customWidth="1"/>
    <col min="1797" max="1797" width="7.77734375" customWidth="1"/>
    <col min="1798" max="1798" width="15.5546875" customWidth="1"/>
    <col min="1799" max="1799" width="44" customWidth="1"/>
    <col min="1800" max="1801" width="12.77734375" customWidth="1"/>
    <col min="1805" max="1806" width="13.21875" customWidth="1"/>
    <col min="2050" max="2050" width="15.5546875" customWidth="1"/>
    <col min="2051" max="2051" width="44" customWidth="1"/>
    <col min="2052" max="2052" width="12.77734375" customWidth="1"/>
    <col min="2053" max="2053" width="7.77734375" customWidth="1"/>
    <col min="2054" max="2054" width="15.5546875" customWidth="1"/>
    <col min="2055" max="2055" width="44" customWidth="1"/>
    <col min="2056" max="2057" width="12.77734375" customWidth="1"/>
    <col min="2061" max="2062" width="13.21875" customWidth="1"/>
    <col min="2306" max="2306" width="15.5546875" customWidth="1"/>
    <col min="2307" max="2307" width="44" customWidth="1"/>
    <col min="2308" max="2308" width="12.77734375" customWidth="1"/>
    <col min="2309" max="2309" width="7.77734375" customWidth="1"/>
    <col min="2310" max="2310" width="15.5546875" customWidth="1"/>
    <col min="2311" max="2311" width="44" customWidth="1"/>
    <col min="2312" max="2313" width="12.77734375" customWidth="1"/>
    <col min="2317" max="2318" width="13.21875" customWidth="1"/>
    <col min="2562" max="2562" width="15.5546875" customWidth="1"/>
    <col min="2563" max="2563" width="44" customWidth="1"/>
    <col min="2564" max="2564" width="12.77734375" customWidth="1"/>
    <col min="2565" max="2565" width="7.77734375" customWidth="1"/>
    <col min="2566" max="2566" width="15.5546875" customWidth="1"/>
    <col min="2567" max="2567" width="44" customWidth="1"/>
    <col min="2568" max="2569" width="12.77734375" customWidth="1"/>
    <col min="2573" max="2574" width="13.21875" customWidth="1"/>
    <col min="2818" max="2818" width="15.5546875" customWidth="1"/>
    <col min="2819" max="2819" width="44" customWidth="1"/>
    <col min="2820" max="2820" width="12.77734375" customWidth="1"/>
    <col min="2821" max="2821" width="7.77734375" customWidth="1"/>
    <col min="2822" max="2822" width="15.5546875" customWidth="1"/>
    <col min="2823" max="2823" width="44" customWidth="1"/>
    <col min="2824" max="2825" width="12.77734375" customWidth="1"/>
    <col min="2829" max="2830" width="13.21875" customWidth="1"/>
    <col min="3074" max="3074" width="15.5546875" customWidth="1"/>
    <col min="3075" max="3075" width="44" customWidth="1"/>
    <col min="3076" max="3076" width="12.77734375" customWidth="1"/>
    <col min="3077" max="3077" width="7.77734375" customWidth="1"/>
    <col min="3078" max="3078" width="15.5546875" customWidth="1"/>
    <col min="3079" max="3079" width="44" customWidth="1"/>
    <col min="3080" max="3081" width="12.77734375" customWidth="1"/>
    <col min="3085" max="3086" width="13.21875" customWidth="1"/>
    <col min="3330" max="3330" width="15.5546875" customWidth="1"/>
    <col min="3331" max="3331" width="44" customWidth="1"/>
    <col min="3332" max="3332" width="12.77734375" customWidth="1"/>
    <col min="3333" max="3333" width="7.77734375" customWidth="1"/>
    <col min="3334" max="3334" width="15.5546875" customWidth="1"/>
    <col min="3335" max="3335" width="44" customWidth="1"/>
    <col min="3336" max="3337" width="12.77734375" customWidth="1"/>
    <col min="3341" max="3342" width="13.21875" customWidth="1"/>
    <col min="3586" max="3586" width="15.5546875" customWidth="1"/>
    <col min="3587" max="3587" width="44" customWidth="1"/>
    <col min="3588" max="3588" width="12.77734375" customWidth="1"/>
    <col min="3589" max="3589" width="7.77734375" customWidth="1"/>
    <col min="3590" max="3590" width="15.5546875" customWidth="1"/>
    <col min="3591" max="3591" width="44" customWidth="1"/>
    <col min="3592" max="3593" width="12.77734375" customWidth="1"/>
    <col min="3597" max="3598" width="13.21875" customWidth="1"/>
    <col min="3842" max="3842" width="15.5546875" customWidth="1"/>
    <col min="3843" max="3843" width="44" customWidth="1"/>
    <col min="3844" max="3844" width="12.77734375" customWidth="1"/>
    <col min="3845" max="3845" width="7.77734375" customWidth="1"/>
    <col min="3846" max="3846" width="15.5546875" customWidth="1"/>
    <col min="3847" max="3847" width="44" customWidth="1"/>
    <col min="3848" max="3849" width="12.77734375" customWidth="1"/>
    <col min="3853" max="3854" width="13.21875" customWidth="1"/>
    <col min="4098" max="4098" width="15.5546875" customWidth="1"/>
    <col min="4099" max="4099" width="44" customWidth="1"/>
    <col min="4100" max="4100" width="12.77734375" customWidth="1"/>
    <col min="4101" max="4101" width="7.77734375" customWidth="1"/>
    <col min="4102" max="4102" width="15.5546875" customWidth="1"/>
    <col min="4103" max="4103" width="44" customWidth="1"/>
    <col min="4104" max="4105" width="12.77734375" customWidth="1"/>
    <col min="4109" max="4110" width="13.21875" customWidth="1"/>
    <col min="4354" max="4354" width="15.5546875" customWidth="1"/>
    <col min="4355" max="4355" width="44" customWidth="1"/>
    <col min="4356" max="4356" width="12.77734375" customWidth="1"/>
    <col min="4357" max="4357" width="7.77734375" customWidth="1"/>
    <col min="4358" max="4358" width="15.5546875" customWidth="1"/>
    <col min="4359" max="4359" width="44" customWidth="1"/>
    <col min="4360" max="4361" width="12.77734375" customWidth="1"/>
    <col min="4365" max="4366" width="13.21875" customWidth="1"/>
    <col min="4610" max="4610" width="15.5546875" customWidth="1"/>
    <col min="4611" max="4611" width="44" customWidth="1"/>
    <col min="4612" max="4612" width="12.77734375" customWidth="1"/>
    <col min="4613" max="4613" width="7.77734375" customWidth="1"/>
    <col min="4614" max="4614" width="15.5546875" customWidth="1"/>
    <col min="4615" max="4615" width="44" customWidth="1"/>
    <col min="4616" max="4617" width="12.77734375" customWidth="1"/>
    <col min="4621" max="4622" width="13.21875" customWidth="1"/>
    <col min="4866" max="4866" width="15.5546875" customWidth="1"/>
    <col min="4867" max="4867" width="44" customWidth="1"/>
    <col min="4868" max="4868" width="12.77734375" customWidth="1"/>
    <col min="4869" max="4869" width="7.77734375" customWidth="1"/>
    <col min="4870" max="4870" width="15.5546875" customWidth="1"/>
    <col min="4871" max="4871" width="44" customWidth="1"/>
    <col min="4872" max="4873" width="12.77734375" customWidth="1"/>
    <col min="4877" max="4878" width="13.21875" customWidth="1"/>
    <col min="5122" max="5122" width="15.5546875" customWidth="1"/>
    <col min="5123" max="5123" width="44" customWidth="1"/>
    <col min="5124" max="5124" width="12.77734375" customWidth="1"/>
    <col min="5125" max="5125" width="7.77734375" customWidth="1"/>
    <col min="5126" max="5126" width="15.5546875" customWidth="1"/>
    <col min="5127" max="5127" width="44" customWidth="1"/>
    <col min="5128" max="5129" width="12.77734375" customWidth="1"/>
    <col min="5133" max="5134" width="13.21875" customWidth="1"/>
    <col min="5378" max="5378" width="15.5546875" customWidth="1"/>
    <col min="5379" max="5379" width="44" customWidth="1"/>
    <col min="5380" max="5380" width="12.77734375" customWidth="1"/>
    <col min="5381" max="5381" width="7.77734375" customWidth="1"/>
    <col min="5382" max="5382" width="15.5546875" customWidth="1"/>
    <col min="5383" max="5383" width="44" customWidth="1"/>
    <col min="5384" max="5385" width="12.77734375" customWidth="1"/>
    <col min="5389" max="5390" width="13.21875" customWidth="1"/>
    <col min="5634" max="5634" width="15.5546875" customWidth="1"/>
    <col min="5635" max="5635" width="44" customWidth="1"/>
    <col min="5636" max="5636" width="12.77734375" customWidth="1"/>
    <col min="5637" max="5637" width="7.77734375" customWidth="1"/>
    <col min="5638" max="5638" width="15.5546875" customWidth="1"/>
    <col min="5639" max="5639" width="44" customWidth="1"/>
    <col min="5640" max="5641" width="12.77734375" customWidth="1"/>
    <col min="5645" max="5646" width="13.21875" customWidth="1"/>
    <col min="5890" max="5890" width="15.5546875" customWidth="1"/>
    <col min="5891" max="5891" width="44" customWidth="1"/>
    <col min="5892" max="5892" width="12.77734375" customWidth="1"/>
    <col min="5893" max="5893" width="7.77734375" customWidth="1"/>
    <col min="5894" max="5894" width="15.5546875" customWidth="1"/>
    <col min="5895" max="5895" width="44" customWidth="1"/>
    <col min="5896" max="5897" width="12.77734375" customWidth="1"/>
    <col min="5901" max="5902" width="13.21875" customWidth="1"/>
    <col min="6146" max="6146" width="15.5546875" customWidth="1"/>
    <col min="6147" max="6147" width="44" customWidth="1"/>
    <col min="6148" max="6148" width="12.77734375" customWidth="1"/>
    <col min="6149" max="6149" width="7.77734375" customWidth="1"/>
    <col min="6150" max="6150" width="15.5546875" customWidth="1"/>
    <col min="6151" max="6151" width="44" customWidth="1"/>
    <col min="6152" max="6153" width="12.77734375" customWidth="1"/>
    <col min="6157" max="6158" width="13.21875" customWidth="1"/>
    <col min="6402" max="6402" width="15.5546875" customWidth="1"/>
    <col min="6403" max="6403" width="44" customWidth="1"/>
    <col min="6404" max="6404" width="12.77734375" customWidth="1"/>
    <col min="6405" max="6405" width="7.77734375" customWidth="1"/>
    <col min="6406" max="6406" width="15.5546875" customWidth="1"/>
    <col min="6407" max="6407" width="44" customWidth="1"/>
    <col min="6408" max="6409" width="12.77734375" customWidth="1"/>
    <col min="6413" max="6414" width="13.21875" customWidth="1"/>
    <col min="6658" max="6658" width="15.5546875" customWidth="1"/>
    <col min="6659" max="6659" width="44" customWidth="1"/>
    <col min="6660" max="6660" width="12.77734375" customWidth="1"/>
    <col min="6661" max="6661" width="7.77734375" customWidth="1"/>
    <col min="6662" max="6662" width="15.5546875" customWidth="1"/>
    <col min="6663" max="6663" width="44" customWidth="1"/>
    <col min="6664" max="6665" width="12.77734375" customWidth="1"/>
    <col min="6669" max="6670" width="13.21875" customWidth="1"/>
    <col min="6914" max="6914" width="15.5546875" customWidth="1"/>
    <col min="6915" max="6915" width="44" customWidth="1"/>
    <col min="6916" max="6916" width="12.77734375" customWidth="1"/>
    <col min="6917" max="6917" width="7.77734375" customWidth="1"/>
    <col min="6918" max="6918" width="15.5546875" customWidth="1"/>
    <col min="6919" max="6919" width="44" customWidth="1"/>
    <col min="6920" max="6921" width="12.77734375" customWidth="1"/>
    <col min="6925" max="6926" width="13.21875" customWidth="1"/>
    <col min="7170" max="7170" width="15.5546875" customWidth="1"/>
    <col min="7171" max="7171" width="44" customWidth="1"/>
    <col min="7172" max="7172" width="12.77734375" customWidth="1"/>
    <col min="7173" max="7173" width="7.77734375" customWidth="1"/>
    <col min="7174" max="7174" width="15.5546875" customWidth="1"/>
    <col min="7175" max="7175" width="44" customWidth="1"/>
    <col min="7176" max="7177" width="12.77734375" customWidth="1"/>
    <col min="7181" max="7182" width="13.21875" customWidth="1"/>
    <col min="7426" max="7426" width="15.5546875" customWidth="1"/>
    <col min="7427" max="7427" width="44" customWidth="1"/>
    <col min="7428" max="7428" width="12.77734375" customWidth="1"/>
    <col min="7429" max="7429" width="7.77734375" customWidth="1"/>
    <col min="7430" max="7430" width="15.5546875" customWidth="1"/>
    <col min="7431" max="7431" width="44" customWidth="1"/>
    <col min="7432" max="7433" width="12.77734375" customWidth="1"/>
    <col min="7437" max="7438" width="13.21875" customWidth="1"/>
    <col min="7682" max="7682" width="15.5546875" customWidth="1"/>
    <col min="7683" max="7683" width="44" customWidth="1"/>
    <col min="7684" max="7684" width="12.77734375" customWidth="1"/>
    <col min="7685" max="7685" width="7.77734375" customWidth="1"/>
    <col min="7686" max="7686" width="15.5546875" customWidth="1"/>
    <col min="7687" max="7687" width="44" customWidth="1"/>
    <col min="7688" max="7689" width="12.77734375" customWidth="1"/>
    <col min="7693" max="7694" width="13.21875" customWidth="1"/>
    <col min="7938" max="7938" width="15.5546875" customWidth="1"/>
    <col min="7939" max="7939" width="44" customWidth="1"/>
    <col min="7940" max="7940" width="12.77734375" customWidth="1"/>
    <col min="7941" max="7941" width="7.77734375" customWidth="1"/>
    <col min="7942" max="7942" width="15.5546875" customWidth="1"/>
    <col min="7943" max="7943" width="44" customWidth="1"/>
    <col min="7944" max="7945" width="12.77734375" customWidth="1"/>
    <col min="7949" max="7950" width="13.21875" customWidth="1"/>
    <col min="8194" max="8194" width="15.5546875" customWidth="1"/>
    <col min="8195" max="8195" width="44" customWidth="1"/>
    <col min="8196" max="8196" width="12.77734375" customWidth="1"/>
    <col min="8197" max="8197" width="7.77734375" customWidth="1"/>
    <col min="8198" max="8198" width="15.5546875" customWidth="1"/>
    <col min="8199" max="8199" width="44" customWidth="1"/>
    <col min="8200" max="8201" width="12.77734375" customWidth="1"/>
    <col min="8205" max="8206" width="13.21875" customWidth="1"/>
    <col min="8450" max="8450" width="15.5546875" customWidth="1"/>
    <col min="8451" max="8451" width="44" customWidth="1"/>
    <col min="8452" max="8452" width="12.77734375" customWidth="1"/>
    <col min="8453" max="8453" width="7.77734375" customWidth="1"/>
    <col min="8454" max="8454" width="15.5546875" customWidth="1"/>
    <col min="8455" max="8455" width="44" customWidth="1"/>
    <col min="8456" max="8457" width="12.77734375" customWidth="1"/>
    <col min="8461" max="8462" width="13.21875" customWidth="1"/>
    <col min="8706" max="8706" width="15.5546875" customWidth="1"/>
    <col min="8707" max="8707" width="44" customWidth="1"/>
    <col min="8708" max="8708" width="12.77734375" customWidth="1"/>
    <col min="8709" max="8709" width="7.77734375" customWidth="1"/>
    <col min="8710" max="8710" width="15.5546875" customWidth="1"/>
    <col min="8711" max="8711" width="44" customWidth="1"/>
    <col min="8712" max="8713" width="12.77734375" customWidth="1"/>
    <col min="8717" max="8718" width="13.21875" customWidth="1"/>
    <col min="8962" max="8962" width="15.5546875" customWidth="1"/>
    <col min="8963" max="8963" width="44" customWidth="1"/>
    <col min="8964" max="8964" width="12.77734375" customWidth="1"/>
    <col min="8965" max="8965" width="7.77734375" customWidth="1"/>
    <col min="8966" max="8966" width="15.5546875" customWidth="1"/>
    <col min="8967" max="8967" width="44" customWidth="1"/>
    <col min="8968" max="8969" width="12.77734375" customWidth="1"/>
    <col min="8973" max="8974" width="13.21875" customWidth="1"/>
    <col min="9218" max="9218" width="15.5546875" customWidth="1"/>
    <col min="9219" max="9219" width="44" customWidth="1"/>
    <col min="9220" max="9220" width="12.77734375" customWidth="1"/>
    <col min="9221" max="9221" width="7.77734375" customWidth="1"/>
    <col min="9222" max="9222" width="15.5546875" customWidth="1"/>
    <col min="9223" max="9223" width="44" customWidth="1"/>
    <col min="9224" max="9225" width="12.77734375" customWidth="1"/>
    <col min="9229" max="9230" width="13.21875" customWidth="1"/>
    <col min="9474" max="9474" width="15.5546875" customWidth="1"/>
    <col min="9475" max="9475" width="44" customWidth="1"/>
    <col min="9476" max="9476" width="12.77734375" customWidth="1"/>
    <col min="9477" max="9477" width="7.77734375" customWidth="1"/>
    <col min="9478" max="9478" width="15.5546875" customWidth="1"/>
    <col min="9479" max="9479" width="44" customWidth="1"/>
    <col min="9480" max="9481" width="12.77734375" customWidth="1"/>
    <col min="9485" max="9486" width="13.21875" customWidth="1"/>
    <col min="9730" max="9730" width="15.5546875" customWidth="1"/>
    <col min="9731" max="9731" width="44" customWidth="1"/>
    <col min="9732" max="9732" width="12.77734375" customWidth="1"/>
    <col min="9733" max="9733" width="7.77734375" customWidth="1"/>
    <col min="9734" max="9734" width="15.5546875" customWidth="1"/>
    <col min="9735" max="9735" width="44" customWidth="1"/>
    <col min="9736" max="9737" width="12.77734375" customWidth="1"/>
    <col min="9741" max="9742" width="13.21875" customWidth="1"/>
    <col min="9986" max="9986" width="15.5546875" customWidth="1"/>
    <col min="9987" max="9987" width="44" customWidth="1"/>
    <col min="9988" max="9988" width="12.77734375" customWidth="1"/>
    <col min="9989" max="9989" width="7.77734375" customWidth="1"/>
    <col min="9990" max="9990" width="15.5546875" customWidth="1"/>
    <col min="9991" max="9991" width="44" customWidth="1"/>
    <col min="9992" max="9993" width="12.77734375" customWidth="1"/>
    <col min="9997" max="9998" width="13.21875" customWidth="1"/>
    <col min="10242" max="10242" width="15.5546875" customWidth="1"/>
    <col min="10243" max="10243" width="44" customWidth="1"/>
    <col min="10244" max="10244" width="12.77734375" customWidth="1"/>
    <col min="10245" max="10245" width="7.77734375" customWidth="1"/>
    <col min="10246" max="10246" width="15.5546875" customWidth="1"/>
    <col min="10247" max="10247" width="44" customWidth="1"/>
    <col min="10248" max="10249" width="12.77734375" customWidth="1"/>
    <col min="10253" max="10254" width="13.21875" customWidth="1"/>
    <col min="10498" max="10498" width="15.5546875" customWidth="1"/>
    <col min="10499" max="10499" width="44" customWidth="1"/>
    <col min="10500" max="10500" width="12.77734375" customWidth="1"/>
    <col min="10501" max="10501" width="7.77734375" customWidth="1"/>
    <col min="10502" max="10502" width="15.5546875" customWidth="1"/>
    <col min="10503" max="10503" width="44" customWidth="1"/>
    <col min="10504" max="10505" width="12.77734375" customWidth="1"/>
    <col min="10509" max="10510" width="13.21875" customWidth="1"/>
    <col min="10754" max="10754" width="15.5546875" customWidth="1"/>
    <col min="10755" max="10755" width="44" customWidth="1"/>
    <col min="10756" max="10756" width="12.77734375" customWidth="1"/>
    <col min="10757" max="10757" width="7.77734375" customWidth="1"/>
    <col min="10758" max="10758" width="15.5546875" customWidth="1"/>
    <col min="10759" max="10759" width="44" customWidth="1"/>
    <col min="10760" max="10761" width="12.77734375" customWidth="1"/>
    <col min="10765" max="10766" width="13.21875" customWidth="1"/>
    <col min="11010" max="11010" width="15.5546875" customWidth="1"/>
    <col min="11011" max="11011" width="44" customWidth="1"/>
    <col min="11012" max="11012" width="12.77734375" customWidth="1"/>
    <col min="11013" max="11013" width="7.77734375" customWidth="1"/>
    <col min="11014" max="11014" width="15.5546875" customWidth="1"/>
    <col min="11015" max="11015" width="44" customWidth="1"/>
    <col min="11016" max="11017" width="12.77734375" customWidth="1"/>
    <col min="11021" max="11022" width="13.21875" customWidth="1"/>
    <col min="11266" max="11266" width="15.5546875" customWidth="1"/>
    <col min="11267" max="11267" width="44" customWidth="1"/>
    <col min="11268" max="11268" width="12.77734375" customWidth="1"/>
    <col min="11269" max="11269" width="7.77734375" customWidth="1"/>
    <col min="11270" max="11270" width="15.5546875" customWidth="1"/>
    <col min="11271" max="11271" width="44" customWidth="1"/>
    <col min="11272" max="11273" width="12.77734375" customWidth="1"/>
    <col min="11277" max="11278" width="13.21875" customWidth="1"/>
    <col min="11522" max="11522" width="15.5546875" customWidth="1"/>
    <col min="11523" max="11523" width="44" customWidth="1"/>
    <col min="11524" max="11524" width="12.77734375" customWidth="1"/>
    <col min="11525" max="11525" width="7.77734375" customWidth="1"/>
    <col min="11526" max="11526" width="15.5546875" customWidth="1"/>
    <col min="11527" max="11527" width="44" customWidth="1"/>
    <col min="11528" max="11529" width="12.77734375" customWidth="1"/>
    <col min="11533" max="11534" width="13.21875" customWidth="1"/>
    <col min="11778" max="11778" width="15.5546875" customWidth="1"/>
    <col min="11779" max="11779" width="44" customWidth="1"/>
    <col min="11780" max="11780" width="12.77734375" customWidth="1"/>
    <col min="11781" max="11781" width="7.77734375" customWidth="1"/>
    <col min="11782" max="11782" width="15.5546875" customWidth="1"/>
    <col min="11783" max="11783" width="44" customWidth="1"/>
    <col min="11784" max="11785" width="12.77734375" customWidth="1"/>
    <col min="11789" max="11790" width="13.21875" customWidth="1"/>
    <col min="12034" max="12034" width="15.5546875" customWidth="1"/>
    <col min="12035" max="12035" width="44" customWidth="1"/>
    <col min="12036" max="12036" width="12.77734375" customWidth="1"/>
    <col min="12037" max="12037" width="7.77734375" customWidth="1"/>
    <col min="12038" max="12038" width="15.5546875" customWidth="1"/>
    <col min="12039" max="12039" width="44" customWidth="1"/>
    <col min="12040" max="12041" width="12.77734375" customWidth="1"/>
    <col min="12045" max="12046" width="13.21875" customWidth="1"/>
    <col min="12290" max="12290" width="15.5546875" customWidth="1"/>
    <col min="12291" max="12291" width="44" customWidth="1"/>
    <col min="12292" max="12292" width="12.77734375" customWidth="1"/>
    <col min="12293" max="12293" width="7.77734375" customWidth="1"/>
    <col min="12294" max="12294" width="15.5546875" customWidth="1"/>
    <col min="12295" max="12295" width="44" customWidth="1"/>
    <col min="12296" max="12297" width="12.77734375" customWidth="1"/>
    <col min="12301" max="12302" width="13.21875" customWidth="1"/>
    <col min="12546" max="12546" width="15.5546875" customWidth="1"/>
    <col min="12547" max="12547" width="44" customWidth="1"/>
    <col min="12548" max="12548" width="12.77734375" customWidth="1"/>
    <col min="12549" max="12549" width="7.77734375" customWidth="1"/>
    <col min="12550" max="12550" width="15.5546875" customWidth="1"/>
    <col min="12551" max="12551" width="44" customWidth="1"/>
    <col min="12552" max="12553" width="12.77734375" customWidth="1"/>
    <col min="12557" max="12558" width="13.21875" customWidth="1"/>
    <col min="12802" max="12802" width="15.5546875" customWidth="1"/>
    <col min="12803" max="12803" width="44" customWidth="1"/>
    <col min="12804" max="12804" width="12.77734375" customWidth="1"/>
    <col min="12805" max="12805" width="7.77734375" customWidth="1"/>
    <col min="12806" max="12806" width="15.5546875" customWidth="1"/>
    <col min="12807" max="12807" width="44" customWidth="1"/>
    <col min="12808" max="12809" width="12.77734375" customWidth="1"/>
    <col min="12813" max="12814" width="13.21875" customWidth="1"/>
    <col min="13058" max="13058" width="15.5546875" customWidth="1"/>
    <col min="13059" max="13059" width="44" customWidth="1"/>
    <col min="13060" max="13060" width="12.77734375" customWidth="1"/>
    <col min="13061" max="13061" width="7.77734375" customWidth="1"/>
    <col min="13062" max="13062" width="15.5546875" customWidth="1"/>
    <col min="13063" max="13063" width="44" customWidth="1"/>
    <col min="13064" max="13065" width="12.77734375" customWidth="1"/>
    <col min="13069" max="13070" width="13.21875" customWidth="1"/>
    <col min="13314" max="13314" width="15.5546875" customWidth="1"/>
    <col min="13315" max="13315" width="44" customWidth="1"/>
    <col min="13316" max="13316" width="12.77734375" customWidth="1"/>
    <col min="13317" max="13317" width="7.77734375" customWidth="1"/>
    <col min="13318" max="13318" width="15.5546875" customWidth="1"/>
    <col min="13319" max="13319" width="44" customWidth="1"/>
    <col min="13320" max="13321" width="12.77734375" customWidth="1"/>
    <col min="13325" max="13326" width="13.21875" customWidth="1"/>
    <col min="13570" max="13570" width="15.5546875" customWidth="1"/>
    <col min="13571" max="13571" width="44" customWidth="1"/>
    <col min="13572" max="13572" width="12.77734375" customWidth="1"/>
    <col min="13573" max="13573" width="7.77734375" customWidth="1"/>
    <col min="13574" max="13574" width="15.5546875" customWidth="1"/>
    <col min="13575" max="13575" width="44" customWidth="1"/>
    <col min="13576" max="13577" width="12.77734375" customWidth="1"/>
    <col min="13581" max="13582" width="13.21875" customWidth="1"/>
    <col min="13826" max="13826" width="15.5546875" customWidth="1"/>
    <col min="13827" max="13827" width="44" customWidth="1"/>
    <col min="13828" max="13828" width="12.77734375" customWidth="1"/>
    <col min="13829" max="13829" width="7.77734375" customWidth="1"/>
    <col min="13830" max="13830" width="15.5546875" customWidth="1"/>
    <col min="13831" max="13831" width="44" customWidth="1"/>
    <col min="13832" max="13833" width="12.77734375" customWidth="1"/>
    <col min="13837" max="13838" width="13.21875" customWidth="1"/>
    <col min="14082" max="14082" width="15.5546875" customWidth="1"/>
    <col min="14083" max="14083" width="44" customWidth="1"/>
    <col min="14084" max="14084" width="12.77734375" customWidth="1"/>
    <col min="14085" max="14085" width="7.77734375" customWidth="1"/>
    <col min="14086" max="14086" width="15.5546875" customWidth="1"/>
    <col min="14087" max="14087" width="44" customWidth="1"/>
    <col min="14088" max="14089" width="12.77734375" customWidth="1"/>
    <col min="14093" max="14094" width="13.21875" customWidth="1"/>
    <col min="14338" max="14338" width="15.5546875" customWidth="1"/>
    <col min="14339" max="14339" width="44" customWidth="1"/>
    <col min="14340" max="14340" width="12.77734375" customWidth="1"/>
    <col min="14341" max="14341" width="7.77734375" customWidth="1"/>
    <col min="14342" max="14342" width="15.5546875" customWidth="1"/>
    <col min="14343" max="14343" width="44" customWidth="1"/>
    <col min="14344" max="14345" width="12.77734375" customWidth="1"/>
    <col min="14349" max="14350" width="13.21875" customWidth="1"/>
    <col min="14594" max="14594" width="15.5546875" customWidth="1"/>
    <col min="14595" max="14595" width="44" customWidth="1"/>
    <col min="14596" max="14596" width="12.77734375" customWidth="1"/>
    <col min="14597" max="14597" width="7.77734375" customWidth="1"/>
    <col min="14598" max="14598" width="15.5546875" customWidth="1"/>
    <col min="14599" max="14599" width="44" customWidth="1"/>
    <col min="14600" max="14601" width="12.77734375" customWidth="1"/>
    <col min="14605" max="14606" width="13.21875" customWidth="1"/>
    <col min="14850" max="14850" width="15.5546875" customWidth="1"/>
    <col min="14851" max="14851" width="44" customWidth="1"/>
    <col min="14852" max="14852" width="12.77734375" customWidth="1"/>
    <col min="14853" max="14853" width="7.77734375" customWidth="1"/>
    <col min="14854" max="14854" width="15.5546875" customWidth="1"/>
    <col min="14855" max="14855" width="44" customWidth="1"/>
    <col min="14856" max="14857" width="12.77734375" customWidth="1"/>
    <col min="14861" max="14862" width="13.21875" customWidth="1"/>
    <col min="15106" max="15106" width="15.5546875" customWidth="1"/>
    <col min="15107" max="15107" width="44" customWidth="1"/>
    <col min="15108" max="15108" width="12.77734375" customWidth="1"/>
    <col min="15109" max="15109" width="7.77734375" customWidth="1"/>
    <col min="15110" max="15110" width="15.5546875" customWidth="1"/>
    <col min="15111" max="15111" width="44" customWidth="1"/>
    <col min="15112" max="15113" width="12.77734375" customWidth="1"/>
    <col min="15117" max="15118" width="13.21875" customWidth="1"/>
    <col min="15362" max="15362" width="15.5546875" customWidth="1"/>
    <col min="15363" max="15363" width="44" customWidth="1"/>
    <col min="15364" max="15364" width="12.77734375" customWidth="1"/>
    <col min="15365" max="15365" width="7.77734375" customWidth="1"/>
    <col min="15366" max="15366" width="15.5546875" customWidth="1"/>
    <col min="15367" max="15367" width="44" customWidth="1"/>
    <col min="15368" max="15369" width="12.77734375" customWidth="1"/>
    <col min="15373" max="15374" width="13.21875" customWidth="1"/>
    <col min="15618" max="15618" width="15.5546875" customWidth="1"/>
    <col min="15619" max="15619" width="44" customWidth="1"/>
    <col min="15620" max="15620" width="12.77734375" customWidth="1"/>
    <col min="15621" max="15621" width="7.77734375" customWidth="1"/>
    <col min="15622" max="15622" width="15.5546875" customWidth="1"/>
    <col min="15623" max="15623" width="44" customWidth="1"/>
    <col min="15624" max="15625" width="12.77734375" customWidth="1"/>
    <col min="15629" max="15630" width="13.21875" customWidth="1"/>
    <col min="15874" max="15874" width="15.5546875" customWidth="1"/>
    <col min="15875" max="15875" width="44" customWidth="1"/>
    <col min="15876" max="15876" width="12.77734375" customWidth="1"/>
    <col min="15877" max="15877" width="7.77734375" customWidth="1"/>
    <col min="15878" max="15878" width="15.5546875" customWidth="1"/>
    <col min="15879" max="15879" width="44" customWidth="1"/>
    <col min="15880" max="15881" width="12.77734375" customWidth="1"/>
    <col min="15885" max="15886" width="13.21875" customWidth="1"/>
    <col min="16130" max="16130" width="15.5546875" customWidth="1"/>
    <col min="16131" max="16131" width="44" customWidth="1"/>
    <col min="16132" max="16132" width="12.77734375" customWidth="1"/>
    <col min="16133" max="16133" width="7.77734375" customWidth="1"/>
    <col min="16134" max="16134" width="15.5546875" customWidth="1"/>
    <col min="16135" max="16135" width="44" customWidth="1"/>
    <col min="16136" max="16137" width="12.77734375" customWidth="1"/>
    <col min="16141" max="16142" width="13.21875" customWidth="1"/>
  </cols>
  <sheetData>
    <row r="1" spans="2:4" ht="15" customHeight="1" x14ac:dyDescent="0.3">
      <c r="B1" s="3"/>
      <c r="C1" s="37" t="s">
        <v>78</v>
      </c>
      <c r="D1" s="24"/>
    </row>
    <row r="2" spans="2:4" ht="15" customHeight="1" x14ac:dyDescent="0.3">
      <c r="B2" s="6"/>
      <c r="C2" s="5" t="s">
        <v>144</v>
      </c>
      <c r="D2" s="24"/>
    </row>
    <row r="3" spans="2:4" ht="15" customHeight="1" x14ac:dyDescent="0.3">
      <c r="B3" s="6"/>
      <c r="C3" s="5" t="s">
        <v>79</v>
      </c>
      <c r="D3" s="24"/>
    </row>
    <row r="4" spans="2:4" ht="15" customHeight="1" x14ac:dyDescent="0.3">
      <c r="B4" s="6"/>
      <c r="C4" s="6"/>
      <c r="D4" s="24"/>
    </row>
    <row r="5" spans="2:4" ht="13.05" customHeight="1" x14ac:dyDescent="0.3">
      <c r="B5" s="6"/>
      <c r="C5" s="6"/>
      <c r="D5" s="24"/>
    </row>
    <row r="6" spans="2:4" ht="13.05" customHeight="1" x14ac:dyDescent="0.3">
      <c r="B6" s="6"/>
      <c r="C6" s="6"/>
      <c r="D6" s="24"/>
    </row>
    <row r="7" spans="2:4" ht="13.05" customHeight="1" x14ac:dyDescent="0.3">
      <c r="B7" s="201" t="s">
        <v>88</v>
      </c>
      <c r="C7" s="201"/>
    </row>
    <row r="8" spans="2:4" s="10" customFormat="1" ht="13.05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3.05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3.05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3.05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3.05" customHeight="1" x14ac:dyDescent="0.2">
      <c r="B12" s="34"/>
      <c r="C12" s="35"/>
      <c r="D12" s="49"/>
    </row>
    <row r="13" spans="2:4" s="10" customFormat="1" ht="13.05" customHeight="1" x14ac:dyDescent="0.2">
      <c r="B13" s="198" t="s">
        <v>90</v>
      </c>
      <c r="C13" s="198"/>
      <c r="D13" s="50">
        <f>+D8</f>
        <v>0</v>
      </c>
    </row>
    <row r="14" spans="2:4" s="10" customFormat="1" ht="13.05" customHeight="1" x14ac:dyDescent="0.2">
      <c r="D14" s="20"/>
    </row>
    <row r="15" spans="2:4" s="10" customFormat="1" ht="13.05" customHeight="1" x14ac:dyDescent="0.2">
      <c r="B15" s="16" t="s">
        <v>94</v>
      </c>
      <c r="D15" s="47">
        <f>+D13</f>
        <v>0</v>
      </c>
    </row>
    <row r="17" spans="2:4" s="10" customFormat="1" ht="13.05" customHeight="1" x14ac:dyDescent="0.2">
      <c r="B17" s="30" t="s">
        <v>89</v>
      </c>
      <c r="D17" s="11"/>
    </row>
    <row r="18" spans="2:4" s="10" customFormat="1" ht="13.05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3.05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3.05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3.05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3.05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3.05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3.05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3.05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3.05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3.05" customHeight="1" x14ac:dyDescent="0.2">
      <c r="B27" s="9"/>
      <c r="D27" s="11"/>
    </row>
    <row r="28" spans="2:4" s="10" customFormat="1" ht="13.05" customHeight="1" x14ac:dyDescent="0.2">
      <c r="B28" s="198" t="s">
        <v>91</v>
      </c>
      <c r="C28" s="198"/>
      <c r="D28" s="50">
        <f>+D18+D20</f>
        <v>0</v>
      </c>
    </row>
    <row r="29" spans="2:4" s="10" customFormat="1" ht="13.05" customHeight="1" x14ac:dyDescent="0.2">
      <c r="D29" s="20"/>
    </row>
    <row r="30" spans="2:4" s="10" customFormat="1" ht="13.05" customHeight="1" x14ac:dyDescent="0.2">
      <c r="B30" s="16" t="s">
        <v>92</v>
      </c>
      <c r="D30" s="47">
        <f>+D15-D28</f>
        <v>0</v>
      </c>
    </row>
    <row r="31" spans="2:4" s="10" customFormat="1" ht="13.05" customHeight="1" x14ac:dyDescent="0.2">
      <c r="D31" s="20"/>
    </row>
    <row r="32" spans="2:4" s="10" customFormat="1" ht="13.05" customHeight="1" x14ac:dyDescent="0.2">
      <c r="B32" s="16" t="s">
        <v>77</v>
      </c>
      <c r="D32" s="47">
        <f>+D33</f>
        <v>0</v>
      </c>
    </row>
    <row r="33" spans="2:7" s="10" customFormat="1" ht="13.05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3.05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3.05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3.05" customHeight="1" x14ac:dyDescent="0.2">
      <c r="B36" s="16"/>
      <c r="D36" s="20"/>
      <c r="G36" s="10" t="s">
        <v>105</v>
      </c>
    </row>
    <row r="37" spans="2:7" s="10" customFormat="1" ht="13.05" customHeight="1" x14ac:dyDescent="0.2">
      <c r="B37" s="16" t="s">
        <v>95</v>
      </c>
      <c r="D37" s="47">
        <f>+D38</f>
        <v>0</v>
      </c>
    </row>
    <row r="38" spans="2:7" s="10" customFormat="1" ht="13.05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3.05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3.05" customHeight="1" x14ac:dyDescent="0.2">
      <c r="D40" s="20"/>
    </row>
    <row r="41" spans="2:7" s="10" customFormat="1" ht="13.05" customHeight="1" thickBot="1" x14ac:dyDescent="0.25">
      <c r="B41" s="36" t="s">
        <v>93</v>
      </c>
      <c r="D41" s="28">
        <f>+D30+D32-D37</f>
        <v>0</v>
      </c>
    </row>
    <row r="52" spans="2:4" s="10" customFormat="1" ht="13.05" customHeight="1" x14ac:dyDescent="0.2">
      <c r="B52" s="18" t="s">
        <v>82</v>
      </c>
      <c r="D52" s="18" t="s">
        <v>83</v>
      </c>
    </row>
    <row r="53" spans="2:4" s="10" customFormat="1" ht="13.05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21875" defaultRowHeight="14.4" x14ac:dyDescent="0.3"/>
  <cols>
    <col min="1" max="1" width="1.44140625" customWidth="1"/>
    <col min="2" max="2" width="0.5546875" customWidth="1"/>
    <col min="3" max="3" width="63.21875" customWidth="1"/>
    <col min="4" max="4" width="19.21875" customWidth="1"/>
    <col min="5" max="5" width="44" customWidth="1"/>
    <col min="6" max="7" width="12.77734375" customWidth="1"/>
    <col min="8" max="8" width="9.77734375" customWidth="1"/>
    <col min="9" max="9" width="9.77734375" bestFit="1" customWidth="1"/>
    <col min="11" max="12" width="13.21875" customWidth="1"/>
    <col min="256" max="256" width="15.5546875" customWidth="1"/>
    <col min="257" max="257" width="44" customWidth="1"/>
    <col min="258" max="258" width="12.77734375" customWidth="1"/>
    <col min="259" max="259" width="7.77734375" customWidth="1"/>
    <col min="260" max="260" width="15.5546875" customWidth="1"/>
    <col min="261" max="261" width="44" customWidth="1"/>
    <col min="262" max="263" width="12.77734375" customWidth="1"/>
    <col min="267" max="268" width="13.21875" customWidth="1"/>
    <col min="512" max="512" width="15.5546875" customWidth="1"/>
    <col min="513" max="513" width="44" customWidth="1"/>
    <col min="514" max="514" width="12.77734375" customWidth="1"/>
    <col min="515" max="515" width="7.77734375" customWidth="1"/>
    <col min="516" max="516" width="15.5546875" customWidth="1"/>
    <col min="517" max="517" width="44" customWidth="1"/>
    <col min="518" max="519" width="12.77734375" customWidth="1"/>
    <col min="523" max="524" width="13.21875" customWidth="1"/>
    <col min="768" max="768" width="15.5546875" customWidth="1"/>
    <col min="769" max="769" width="44" customWidth="1"/>
    <col min="770" max="770" width="12.77734375" customWidth="1"/>
    <col min="771" max="771" width="7.77734375" customWidth="1"/>
    <col min="772" max="772" width="15.5546875" customWidth="1"/>
    <col min="773" max="773" width="44" customWidth="1"/>
    <col min="774" max="775" width="12.77734375" customWidth="1"/>
    <col min="779" max="780" width="13.21875" customWidth="1"/>
    <col min="1024" max="1024" width="15.5546875" customWidth="1"/>
    <col min="1025" max="1025" width="44" customWidth="1"/>
    <col min="1026" max="1026" width="12.77734375" customWidth="1"/>
    <col min="1027" max="1027" width="7.77734375" customWidth="1"/>
    <col min="1028" max="1028" width="15.5546875" customWidth="1"/>
    <col min="1029" max="1029" width="44" customWidth="1"/>
    <col min="1030" max="1031" width="12.77734375" customWidth="1"/>
    <col min="1035" max="1036" width="13.21875" customWidth="1"/>
    <col min="1280" max="1280" width="15.5546875" customWidth="1"/>
    <col min="1281" max="1281" width="44" customWidth="1"/>
    <col min="1282" max="1282" width="12.77734375" customWidth="1"/>
    <col min="1283" max="1283" width="7.77734375" customWidth="1"/>
    <col min="1284" max="1284" width="15.5546875" customWidth="1"/>
    <col min="1285" max="1285" width="44" customWidth="1"/>
    <col min="1286" max="1287" width="12.77734375" customWidth="1"/>
    <col min="1291" max="1292" width="13.21875" customWidth="1"/>
    <col min="1536" max="1536" width="15.5546875" customWidth="1"/>
    <col min="1537" max="1537" width="44" customWidth="1"/>
    <col min="1538" max="1538" width="12.77734375" customWidth="1"/>
    <col min="1539" max="1539" width="7.77734375" customWidth="1"/>
    <col min="1540" max="1540" width="15.5546875" customWidth="1"/>
    <col min="1541" max="1541" width="44" customWidth="1"/>
    <col min="1542" max="1543" width="12.77734375" customWidth="1"/>
    <col min="1547" max="1548" width="13.21875" customWidth="1"/>
    <col min="1792" max="1792" width="15.5546875" customWidth="1"/>
    <col min="1793" max="1793" width="44" customWidth="1"/>
    <col min="1794" max="1794" width="12.77734375" customWidth="1"/>
    <col min="1795" max="1795" width="7.77734375" customWidth="1"/>
    <col min="1796" max="1796" width="15.5546875" customWidth="1"/>
    <col min="1797" max="1797" width="44" customWidth="1"/>
    <col min="1798" max="1799" width="12.77734375" customWidth="1"/>
    <col min="1803" max="1804" width="13.21875" customWidth="1"/>
    <col min="2048" max="2048" width="15.5546875" customWidth="1"/>
    <col min="2049" max="2049" width="44" customWidth="1"/>
    <col min="2050" max="2050" width="12.77734375" customWidth="1"/>
    <col min="2051" max="2051" width="7.77734375" customWidth="1"/>
    <col min="2052" max="2052" width="15.5546875" customWidth="1"/>
    <col min="2053" max="2053" width="44" customWidth="1"/>
    <col min="2054" max="2055" width="12.77734375" customWidth="1"/>
    <col min="2059" max="2060" width="13.21875" customWidth="1"/>
    <col min="2304" max="2304" width="15.5546875" customWidth="1"/>
    <col min="2305" max="2305" width="44" customWidth="1"/>
    <col min="2306" max="2306" width="12.77734375" customWidth="1"/>
    <col min="2307" max="2307" width="7.77734375" customWidth="1"/>
    <col min="2308" max="2308" width="15.5546875" customWidth="1"/>
    <col min="2309" max="2309" width="44" customWidth="1"/>
    <col min="2310" max="2311" width="12.77734375" customWidth="1"/>
    <col min="2315" max="2316" width="13.21875" customWidth="1"/>
    <col min="2560" max="2560" width="15.5546875" customWidth="1"/>
    <col min="2561" max="2561" width="44" customWidth="1"/>
    <col min="2562" max="2562" width="12.77734375" customWidth="1"/>
    <col min="2563" max="2563" width="7.77734375" customWidth="1"/>
    <col min="2564" max="2564" width="15.5546875" customWidth="1"/>
    <col min="2565" max="2565" width="44" customWidth="1"/>
    <col min="2566" max="2567" width="12.77734375" customWidth="1"/>
    <col min="2571" max="2572" width="13.21875" customWidth="1"/>
    <col min="2816" max="2816" width="15.5546875" customWidth="1"/>
    <col min="2817" max="2817" width="44" customWidth="1"/>
    <col min="2818" max="2818" width="12.77734375" customWidth="1"/>
    <col min="2819" max="2819" width="7.77734375" customWidth="1"/>
    <col min="2820" max="2820" width="15.5546875" customWidth="1"/>
    <col min="2821" max="2821" width="44" customWidth="1"/>
    <col min="2822" max="2823" width="12.77734375" customWidth="1"/>
    <col min="2827" max="2828" width="13.21875" customWidth="1"/>
    <col min="3072" max="3072" width="15.5546875" customWidth="1"/>
    <col min="3073" max="3073" width="44" customWidth="1"/>
    <col min="3074" max="3074" width="12.77734375" customWidth="1"/>
    <col min="3075" max="3075" width="7.77734375" customWidth="1"/>
    <col min="3076" max="3076" width="15.5546875" customWidth="1"/>
    <col min="3077" max="3077" width="44" customWidth="1"/>
    <col min="3078" max="3079" width="12.77734375" customWidth="1"/>
    <col min="3083" max="3084" width="13.21875" customWidth="1"/>
    <col min="3328" max="3328" width="15.5546875" customWidth="1"/>
    <col min="3329" max="3329" width="44" customWidth="1"/>
    <col min="3330" max="3330" width="12.77734375" customWidth="1"/>
    <col min="3331" max="3331" width="7.77734375" customWidth="1"/>
    <col min="3332" max="3332" width="15.5546875" customWidth="1"/>
    <col min="3333" max="3333" width="44" customWidth="1"/>
    <col min="3334" max="3335" width="12.77734375" customWidth="1"/>
    <col min="3339" max="3340" width="13.21875" customWidth="1"/>
    <col min="3584" max="3584" width="15.5546875" customWidth="1"/>
    <col min="3585" max="3585" width="44" customWidth="1"/>
    <col min="3586" max="3586" width="12.77734375" customWidth="1"/>
    <col min="3587" max="3587" width="7.77734375" customWidth="1"/>
    <col min="3588" max="3588" width="15.5546875" customWidth="1"/>
    <col min="3589" max="3589" width="44" customWidth="1"/>
    <col min="3590" max="3591" width="12.77734375" customWidth="1"/>
    <col min="3595" max="3596" width="13.21875" customWidth="1"/>
    <col min="3840" max="3840" width="15.5546875" customWidth="1"/>
    <col min="3841" max="3841" width="44" customWidth="1"/>
    <col min="3842" max="3842" width="12.77734375" customWidth="1"/>
    <col min="3843" max="3843" width="7.77734375" customWidth="1"/>
    <col min="3844" max="3844" width="15.5546875" customWidth="1"/>
    <col min="3845" max="3845" width="44" customWidth="1"/>
    <col min="3846" max="3847" width="12.77734375" customWidth="1"/>
    <col min="3851" max="3852" width="13.21875" customWidth="1"/>
    <col min="4096" max="4096" width="15.5546875" customWidth="1"/>
    <col min="4097" max="4097" width="44" customWidth="1"/>
    <col min="4098" max="4098" width="12.77734375" customWidth="1"/>
    <col min="4099" max="4099" width="7.77734375" customWidth="1"/>
    <col min="4100" max="4100" width="15.5546875" customWidth="1"/>
    <col min="4101" max="4101" width="44" customWidth="1"/>
    <col min="4102" max="4103" width="12.77734375" customWidth="1"/>
    <col min="4107" max="4108" width="13.21875" customWidth="1"/>
    <col min="4352" max="4352" width="15.5546875" customWidth="1"/>
    <col min="4353" max="4353" width="44" customWidth="1"/>
    <col min="4354" max="4354" width="12.77734375" customWidth="1"/>
    <col min="4355" max="4355" width="7.77734375" customWidth="1"/>
    <col min="4356" max="4356" width="15.5546875" customWidth="1"/>
    <col min="4357" max="4357" width="44" customWidth="1"/>
    <col min="4358" max="4359" width="12.77734375" customWidth="1"/>
    <col min="4363" max="4364" width="13.21875" customWidth="1"/>
    <col min="4608" max="4608" width="15.5546875" customWidth="1"/>
    <col min="4609" max="4609" width="44" customWidth="1"/>
    <col min="4610" max="4610" width="12.77734375" customWidth="1"/>
    <col min="4611" max="4611" width="7.77734375" customWidth="1"/>
    <col min="4612" max="4612" width="15.5546875" customWidth="1"/>
    <col min="4613" max="4613" width="44" customWidth="1"/>
    <col min="4614" max="4615" width="12.77734375" customWidth="1"/>
    <col min="4619" max="4620" width="13.21875" customWidth="1"/>
    <col min="4864" max="4864" width="15.5546875" customWidth="1"/>
    <col min="4865" max="4865" width="44" customWidth="1"/>
    <col min="4866" max="4866" width="12.77734375" customWidth="1"/>
    <col min="4867" max="4867" width="7.77734375" customWidth="1"/>
    <col min="4868" max="4868" width="15.5546875" customWidth="1"/>
    <col min="4869" max="4869" width="44" customWidth="1"/>
    <col min="4870" max="4871" width="12.77734375" customWidth="1"/>
    <col min="4875" max="4876" width="13.21875" customWidth="1"/>
    <col min="5120" max="5120" width="15.5546875" customWidth="1"/>
    <col min="5121" max="5121" width="44" customWidth="1"/>
    <col min="5122" max="5122" width="12.77734375" customWidth="1"/>
    <col min="5123" max="5123" width="7.77734375" customWidth="1"/>
    <col min="5124" max="5124" width="15.5546875" customWidth="1"/>
    <col min="5125" max="5125" width="44" customWidth="1"/>
    <col min="5126" max="5127" width="12.77734375" customWidth="1"/>
    <col min="5131" max="5132" width="13.21875" customWidth="1"/>
    <col min="5376" max="5376" width="15.5546875" customWidth="1"/>
    <col min="5377" max="5377" width="44" customWidth="1"/>
    <col min="5378" max="5378" width="12.77734375" customWidth="1"/>
    <col min="5379" max="5379" width="7.77734375" customWidth="1"/>
    <col min="5380" max="5380" width="15.5546875" customWidth="1"/>
    <col min="5381" max="5381" width="44" customWidth="1"/>
    <col min="5382" max="5383" width="12.77734375" customWidth="1"/>
    <col min="5387" max="5388" width="13.21875" customWidth="1"/>
    <col min="5632" max="5632" width="15.5546875" customWidth="1"/>
    <col min="5633" max="5633" width="44" customWidth="1"/>
    <col min="5634" max="5634" width="12.77734375" customWidth="1"/>
    <col min="5635" max="5635" width="7.77734375" customWidth="1"/>
    <col min="5636" max="5636" width="15.5546875" customWidth="1"/>
    <col min="5637" max="5637" width="44" customWidth="1"/>
    <col min="5638" max="5639" width="12.77734375" customWidth="1"/>
    <col min="5643" max="5644" width="13.21875" customWidth="1"/>
    <col min="5888" max="5888" width="15.5546875" customWidth="1"/>
    <col min="5889" max="5889" width="44" customWidth="1"/>
    <col min="5890" max="5890" width="12.77734375" customWidth="1"/>
    <col min="5891" max="5891" width="7.77734375" customWidth="1"/>
    <col min="5892" max="5892" width="15.5546875" customWidth="1"/>
    <col min="5893" max="5893" width="44" customWidth="1"/>
    <col min="5894" max="5895" width="12.77734375" customWidth="1"/>
    <col min="5899" max="5900" width="13.21875" customWidth="1"/>
    <col min="6144" max="6144" width="15.5546875" customWidth="1"/>
    <col min="6145" max="6145" width="44" customWidth="1"/>
    <col min="6146" max="6146" width="12.77734375" customWidth="1"/>
    <col min="6147" max="6147" width="7.77734375" customWidth="1"/>
    <col min="6148" max="6148" width="15.5546875" customWidth="1"/>
    <col min="6149" max="6149" width="44" customWidth="1"/>
    <col min="6150" max="6151" width="12.77734375" customWidth="1"/>
    <col min="6155" max="6156" width="13.21875" customWidth="1"/>
    <col min="6400" max="6400" width="15.5546875" customWidth="1"/>
    <col min="6401" max="6401" width="44" customWidth="1"/>
    <col min="6402" max="6402" width="12.77734375" customWidth="1"/>
    <col min="6403" max="6403" width="7.77734375" customWidth="1"/>
    <col min="6404" max="6404" width="15.5546875" customWidth="1"/>
    <col min="6405" max="6405" width="44" customWidth="1"/>
    <col min="6406" max="6407" width="12.77734375" customWidth="1"/>
    <col min="6411" max="6412" width="13.21875" customWidth="1"/>
    <col min="6656" max="6656" width="15.5546875" customWidth="1"/>
    <col min="6657" max="6657" width="44" customWidth="1"/>
    <col min="6658" max="6658" width="12.77734375" customWidth="1"/>
    <col min="6659" max="6659" width="7.77734375" customWidth="1"/>
    <col min="6660" max="6660" width="15.5546875" customWidth="1"/>
    <col min="6661" max="6661" width="44" customWidth="1"/>
    <col min="6662" max="6663" width="12.77734375" customWidth="1"/>
    <col min="6667" max="6668" width="13.21875" customWidth="1"/>
    <col min="6912" max="6912" width="15.5546875" customWidth="1"/>
    <col min="6913" max="6913" width="44" customWidth="1"/>
    <col min="6914" max="6914" width="12.77734375" customWidth="1"/>
    <col min="6915" max="6915" width="7.77734375" customWidth="1"/>
    <col min="6916" max="6916" width="15.5546875" customWidth="1"/>
    <col min="6917" max="6917" width="44" customWidth="1"/>
    <col min="6918" max="6919" width="12.77734375" customWidth="1"/>
    <col min="6923" max="6924" width="13.21875" customWidth="1"/>
    <col min="7168" max="7168" width="15.5546875" customWidth="1"/>
    <col min="7169" max="7169" width="44" customWidth="1"/>
    <col min="7170" max="7170" width="12.77734375" customWidth="1"/>
    <col min="7171" max="7171" width="7.77734375" customWidth="1"/>
    <col min="7172" max="7172" width="15.5546875" customWidth="1"/>
    <col min="7173" max="7173" width="44" customWidth="1"/>
    <col min="7174" max="7175" width="12.77734375" customWidth="1"/>
    <col min="7179" max="7180" width="13.21875" customWidth="1"/>
    <col min="7424" max="7424" width="15.5546875" customWidth="1"/>
    <col min="7425" max="7425" width="44" customWidth="1"/>
    <col min="7426" max="7426" width="12.77734375" customWidth="1"/>
    <col min="7427" max="7427" width="7.77734375" customWidth="1"/>
    <col min="7428" max="7428" width="15.5546875" customWidth="1"/>
    <col min="7429" max="7429" width="44" customWidth="1"/>
    <col min="7430" max="7431" width="12.77734375" customWidth="1"/>
    <col min="7435" max="7436" width="13.21875" customWidth="1"/>
    <col min="7680" max="7680" width="15.5546875" customWidth="1"/>
    <col min="7681" max="7681" width="44" customWidth="1"/>
    <col min="7682" max="7682" width="12.77734375" customWidth="1"/>
    <col min="7683" max="7683" width="7.77734375" customWidth="1"/>
    <col min="7684" max="7684" width="15.5546875" customWidth="1"/>
    <col min="7685" max="7685" width="44" customWidth="1"/>
    <col min="7686" max="7687" width="12.77734375" customWidth="1"/>
    <col min="7691" max="7692" width="13.21875" customWidth="1"/>
    <col min="7936" max="7936" width="15.5546875" customWidth="1"/>
    <col min="7937" max="7937" width="44" customWidth="1"/>
    <col min="7938" max="7938" width="12.77734375" customWidth="1"/>
    <col min="7939" max="7939" width="7.77734375" customWidth="1"/>
    <col min="7940" max="7940" width="15.5546875" customWidth="1"/>
    <col min="7941" max="7941" width="44" customWidth="1"/>
    <col min="7942" max="7943" width="12.77734375" customWidth="1"/>
    <col min="7947" max="7948" width="13.21875" customWidth="1"/>
    <col min="8192" max="8192" width="15.5546875" customWidth="1"/>
    <col min="8193" max="8193" width="44" customWidth="1"/>
    <col min="8194" max="8194" width="12.77734375" customWidth="1"/>
    <col min="8195" max="8195" width="7.77734375" customWidth="1"/>
    <col min="8196" max="8196" width="15.5546875" customWidth="1"/>
    <col min="8197" max="8197" width="44" customWidth="1"/>
    <col min="8198" max="8199" width="12.77734375" customWidth="1"/>
    <col min="8203" max="8204" width="13.21875" customWidth="1"/>
    <col min="8448" max="8448" width="15.5546875" customWidth="1"/>
    <col min="8449" max="8449" width="44" customWidth="1"/>
    <col min="8450" max="8450" width="12.77734375" customWidth="1"/>
    <col min="8451" max="8451" width="7.77734375" customWidth="1"/>
    <col min="8452" max="8452" width="15.5546875" customWidth="1"/>
    <col min="8453" max="8453" width="44" customWidth="1"/>
    <col min="8454" max="8455" width="12.77734375" customWidth="1"/>
    <col min="8459" max="8460" width="13.21875" customWidth="1"/>
    <col min="8704" max="8704" width="15.5546875" customWidth="1"/>
    <col min="8705" max="8705" width="44" customWidth="1"/>
    <col min="8706" max="8706" width="12.77734375" customWidth="1"/>
    <col min="8707" max="8707" width="7.77734375" customWidth="1"/>
    <col min="8708" max="8708" width="15.5546875" customWidth="1"/>
    <col min="8709" max="8709" width="44" customWidth="1"/>
    <col min="8710" max="8711" width="12.77734375" customWidth="1"/>
    <col min="8715" max="8716" width="13.21875" customWidth="1"/>
    <col min="8960" max="8960" width="15.5546875" customWidth="1"/>
    <col min="8961" max="8961" width="44" customWidth="1"/>
    <col min="8962" max="8962" width="12.77734375" customWidth="1"/>
    <col min="8963" max="8963" width="7.77734375" customWidth="1"/>
    <col min="8964" max="8964" width="15.5546875" customWidth="1"/>
    <col min="8965" max="8965" width="44" customWidth="1"/>
    <col min="8966" max="8967" width="12.77734375" customWidth="1"/>
    <col min="8971" max="8972" width="13.21875" customWidth="1"/>
    <col min="9216" max="9216" width="15.5546875" customWidth="1"/>
    <col min="9217" max="9217" width="44" customWidth="1"/>
    <col min="9218" max="9218" width="12.77734375" customWidth="1"/>
    <col min="9219" max="9219" width="7.77734375" customWidth="1"/>
    <col min="9220" max="9220" width="15.5546875" customWidth="1"/>
    <col min="9221" max="9221" width="44" customWidth="1"/>
    <col min="9222" max="9223" width="12.77734375" customWidth="1"/>
    <col min="9227" max="9228" width="13.21875" customWidth="1"/>
    <col min="9472" max="9472" width="15.5546875" customWidth="1"/>
    <col min="9473" max="9473" width="44" customWidth="1"/>
    <col min="9474" max="9474" width="12.77734375" customWidth="1"/>
    <col min="9475" max="9475" width="7.77734375" customWidth="1"/>
    <col min="9476" max="9476" width="15.5546875" customWidth="1"/>
    <col min="9477" max="9477" width="44" customWidth="1"/>
    <col min="9478" max="9479" width="12.77734375" customWidth="1"/>
    <col min="9483" max="9484" width="13.21875" customWidth="1"/>
    <col min="9728" max="9728" width="15.5546875" customWidth="1"/>
    <col min="9729" max="9729" width="44" customWidth="1"/>
    <col min="9730" max="9730" width="12.77734375" customWidth="1"/>
    <col min="9731" max="9731" width="7.77734375" customWidth="1"/>
    <col min="9732" max="9732" width="15.5546875" customWidth="1"/>
    <col min="9733" max="9733" width="44" customWidth="1"/>
    <col min="9734" max="9735" width="12.77734375" customWidth="1"/>
    <col min="9739" max="9740" width="13.21875" customWidth="1"/>
    <col min="9984" max="9984" width="15.5546875" customWidth="1"/>
    <col min="9985" max="9985" width="44" customWidth="1"/>
    <col min="9986" max="9986" width="12.77734375" customWidth="1"/>
    <col min="9987" max="9987" width="7.77734375" customWidth="1"/>
    <col min="9988" max="9988" width="15.5546875" customWidth="1"/>
    <col min="9989" max="9989" width="44" customWidth="1"/>
    <col min="9990" max="9991" width="12.77734375" customWidth="1"/>
    <col min="9995" max="9996" width="13.21875" customWidth="1"/>
    <col min="10240" max="10240" width="15.5546875" customWidth="1"/>
    <col min="10241" max="10241" width="44" customWidth="1"/>
    <col min="10242" max="10242" width="12.77734375" customWidth="1"/>
    <col min="10243" max="10243" width="7.77734375" customWidth="1"/>
    <col min="10244" max="10244" width="15.5546875" customWidth="1"/>
    <col min="10245" max="10245" width="44" customWidth="1"/>
    <col min="10246" max="10247" width="12.77734375" customWidth="1"/>
    <col min="10251" max="10252" width="13.21875" customWidth="1"/>
    <col min="10496" max="10496" width="15.5546875" customWidth="1"/>
    <col min="10497" max="10497" width="44" customWidth="1"/>
    <col min="10498" max="10498" width="12.77734375" customWidth="1"/>
    <col min="10499" max="10499" width="7.77734375" customWidth="1"/>
    <col min="10500" max="10500" width="15.5546875" customWidth="1"/>
    <col min="10501" max="10501" width="44" customWidth="1"/>
    <col min="10502" max="10503" width="12.77734375" customWidth="1"/>
    <col min="10507" max="10508" width="13.21875" customWidth="1"/>
    <col min="10752" max="10752" width="15.5546875" customWidth="1"/>
    <col min="10753" max="10753" width="44" customWidth="1"/>
    <col min="10754" max="10754" width="12.77734375" customWidth="1"/>
    <col min="10755" max="10755" width="7.77734375" customWidth="1"/>
    <col min="10756" max="10756" width="15.5546875" customWidth="1"/>
    <col min="10757" max="10757" width="44" customWidth="1"/>
    <col min="10758" max="10759" width="12.77734375" customWidth="1"/>
    <col min="10763" max="10764" width="13.21875" customWidth="1"/>
    <col min="11008" max="11008" width="15.5546875" customWidth="1"/>
    <col min="11009" max="11009" width="44" customWidth="1"/>
    <col min="11010" max="11010" width="12.77734375" customWidth="1"/>
    <col min="11011" max="11011" width="7.77734375" customWidth="1"/>
    <col min="11012" max="11012" width="15.5546875" customWidth="1"/>
    <col min="11013" max="11013" width="44" customWidth="1"/>
    <col min="11014" max="11015" width="12.77734375" customWidth="1"/>
    <col min="11019" max="11020" width="13.21875" customWidth="1"/>
    <col min="11264" max="11264" width="15.5546875" customWidth="1"/>
    <col min="11265" max="11265" width="44" customWidth="1"/>
    <col min="11266" max="11266" width="12.77734375" customWidth="1"/>
    <col min="11267" max="11267" width="7.77734375" customWidth="1"/>
    <col min="11268" max="11268" width="15.5546875" customWidth="1"/>
    <col min="11269" max="11269" width="44" customWidth="1"/>
    <col min="11270" max="11271" width="12.77734375" customWidth="1"/>
    <col min="11275" max="11276" width="13.21875" customWidth="1"/>
    <col min="11520" max="11520" width="15.5546875" customWidth="1"/>
    <col min="11521" max="11521" width="44" customWidth="1"/>
    <col min="11522" max="11522" width="12.77734375" customWidth="1"/>
    <col min="11523" max="11523" width="7.77734375" customWidth="1"/>
    <col min="11524" max="11524" width="15.5546875" customWidth="1"/>
    <col min="11525" max="11525" width="44" customWidth="1"/>
    <col min="11526" max="11527" width="12.77734375" customWidth="1"/>
    <col min="11531" max="11532" width="13.21875" customWidth="1"/>
    <col min="11776" max="11776" width="15.5546875" customWidth="1"/>
    <col min="11777" max="11777" width="44" customWidth="1"/>
    <col min="11778" max="11778" width="12.77734375" customWidth="1"/>
    <col min="11779" max="11779" width="7.77734375" customWidth="1"/>
    <col min="11780" max="11780" width="15.5546875" customWidth="1"/>
    <col min="11781" max="11781" width="44" customWidth="1"/>
    <col min="11782" max="11783" width="12.77734375" customWidth="1"/>
    <col min="11787" max="11788" width="13.21875" customWidth="1"/>
    <col min="12032" max="12032" width="15.5546875" customWidth="1"/>
    <col min="12033" max="12033" width="44" customWidth="1"/>
    <col min="12034" max="12034" width="12.77734375" customWidth="1"/>
    <col min="12035" max="12035" width="7.77734375" customWidth="1"/>
    <col min="12036" max="12036" width="15.5546875" customWidth="1"/>
    <col min="12037" max="12037" width="44" customWidth="1"/>
    <col min="12038" max="12039" width="12.77734375" customWidth="1"/>
    <col min="12043" max="12044" width="13.21875" customWidth="1"/>
    <col min="12288" max="12288" width="15.5546875" customWidth="1"/>
    <col min="12289" max="12289" width="44" customWidth="1"/>
    <col min="12290" max="12290" width="12.77734375" customWidth="1"/>
    <col min="12291" max="12291" width="7.77734375" customWidth="1"/>
    <col min="12292" max="12292" width="15.5546875" customWidth="1"/>
    <col min="12293" max="12293" width="44" customWidth="1"/>
    <col min="12294" max="12295" width="12.77734375" customWidth="1"/>
    <col min="12299" max="12300" width="13.21875" customWidth="1"/>
    <col min="12544" max="12544" width="15.5546875" customWidth="1"/>
    <col min="12545" max="12545" width="44" customWidth="1"/>
    <col min="12546" max="12546" width="12.77734375" customWidth="1"/>
    <col min="12547" max="12547" width="7.77734375" customWidth="1"/>
    <col min="12548" max="12548" width="15.5546875" customWidth="1"/>
    <col min="12549" max="12549" width="44" customWidth="1"/>
    <col min="12550" max="12551" width="12.77734375" customWidth="1"/>
    <col min="12555" max="12556" width="13.21875" customWidth="1"/>
    <col min="12800" max="12800" width="15.5546875" customWidth="1"/>
    <col min="12801" max="12801" width="44" customWidth="1"/>
    <col min="12802" max="12802" width="12.77734375" customWidth="1"/>
    <col min="12803" max="12803" width="7.77734375" customWidth="1"/>
    <col min="12804" max="12804" width="15.5546875" customWidth="1"/>
    <col min="12805" max="12805" width="44" customWidth="1"/>
    <col min="12806" max="12807" width="12.77734375" customWidth="1"/>
    <col min="12811" max="12812" width="13.21875" customWidth="1"/>
    <col min="13056" max="13056" width="15.5546875" customWidth="1"/>
    <col min="13057" max="13057" width="44" customWidth="1"/>
    <col min="13058" max="13058" width="12.77734375" customWidth="1"/>
    <col min="13059" max="13059" width="7.77734375" customWidth="1"/>
    <col min="13060" max="13060" width="15.5546875" customWidth="1"/>
    <col min="13061" max="13061" width="44" customWidth="1"/>
    <col min="13062" max="13063" width="12.77734375" customWidth="1"/>
    <col min="13067" max="13068" width="13.21875" customWidth="1"/>
    <col min="13312" max="13312" width="15.5546875" customWidth="1"/>
    <col min="13313" max="13313" width="44" customWidth="1"/>
    <col min="13314" max="13314" width="12.77734375" customWidth="1"/>
    <col min="13315" max="13315" width="7.77734375" customWidth="1"/>
    <col min="13316" max="13316" width="15.5546875" customWidth="1"/>
    <col min="13317" max="13317" width="44" customWidth="1"/>
    <col min="13318" max="13319" width="12.77734375" customWidth="1"/>
    <col min="13323" max="13324" width="13.21875" customWidth="1"/>
    <col min="13568" max="13568" width="15.5546875" customWidth="1"/>
    <col min="13569" max="13569" width="44" customWidth="1"/>
    <col min="13570" max="13570" width="12.77734375" customWidth="1"/>
    <col min="13571" max="13571" width="7.77734375" customWidth="1"/>
    <col min="13572" max="13572" width="15.5546875" customWidth="1"/>
    <col min="13573" max="13573" width="44" customWidth="1"/>
    <col min="13574" max="13575" width="12.77734375" customWidth="1"/>
    <col min="13579" max="13580" width="13.21875" customWidth="1"/>
    <col min="13824" max="13824" width="15.5546875" customWidth="1"/>
    <col min="13825" max="13825" width="44" customWidth="1"/>
    <col min="13826" max="13826" width="12.77734375" customWidth="1"/>
    <col min="13827" max="13827" width="7.77734375" customWidth="1"/>
    <col min="13828" max="13828" width="15.5546875" customWidth="1"/>
    <col min="13829" max="13829" width="44" customWidth="1"/>
    <col min="13830" max="13831" width="12.77734375" customWidth="1"/>
    <col min="13835" max="13836" width="13.21875" customWidth="1"/>
    <col min="14080" max="14080" width="15.5546875" customWidth="1"/>
    <col min="14081" max="14081" width="44" customWidth="1"/>
    <col min="14082" max="14082" width="12.77734375" customWidth="1"/>
    <col min="14083" max="14083" width="7.77734375" customWidth="1"/>
    <col min="14084" max="14084" width="15.5546875" customWidth="1"/>
    <col min="14085" max="14085" width="44" customWidth="1"/>
    <col min="14086" max="14087" width="12.77734375" customWidth="1"/>
    <col min="14091" max="14092" width="13.21875" customWidth="1"/>
    <col min="14336" max="14336" width="15.5546875" customWidth="1"/>
    <col min="14337" max="14337" width="44" customWidth="1"/>
    <col min="14338" max="14338" width="12.77734375" customWidth="1"/>
    <col min="14339" max="14339" width="7.77734375" customWidth="1"/>
    <col min="14340" max="14340" width="15.5546875" customWidth="1"/>
    <col min="14341" max="14341" width="44" customWidth="1"/>
    <col min="14342" max="14343" width="12.77734375" customWidth="1"/>
    <col min="14347" max="14348" width="13.21875" customWidth="1"/>
    <col min="14592" max="14592" width="15.5546875" customWidth="1"/>
    <col min="14593" max="14593" width="44" customWidth="1"/>
    <col min="14594" max="14594" width="12.77734375" customWidth="1"/>
    <col min="14595" max="14595" width="7.77734375" customWidth="1"/>
    <col min="14596" max="14596" width="15.5546875" customWidth="1"/>
    <col min="14597" max="14597" width="44" customWidth="1"/>
    <col min="14598" max="14599" width="12.77734375" customWidth="1"/>
    <col min="14603" max="14604" width="13.21875" customWidth="1"/>
    <col min="14848" max="14848" width="15.5546875" customWidth="1"/>
    <col min="14849" max="14849" width="44" customWidth="1"/>
    <col min="14850" max="14850" width="12.77734375" customWidth="1"/>
    <col min="14851" max="14851" width="7.77734375" customWidth="1"/>
    <col min="14852" max="14852" width="15.5546875" customWidth="1"/>
    <col min="14853" max="14853" width="44" customWidth="1"/>
    <col min="14854" max="14855" width="12.77734375" customWidth="1"/>
    <col min="14859" max="14860" width="13.21875" customWidth="1"/>
    <col min="15104" max="15104" width="15.5546875" customWidth="1"/>
    <col min="15105" max="15105" width="44" customWidth="1"/>
    <col min="15106" max="15106" width="12.77734375" customWidth="1"/>
    <col min="15107" max="15107" width="7.77734375" customWidth="1"/>
    <col min="15108" max="15108" width="15.5546875" customWidth="1"/>
    <col min="15109" max="15109" width="44" customWidth="1"/>
    <col min="15110" max="15111" width="12.77734375" customWidth="1"/>
    <col min="15115" max="15116" width="13.21875" customWidth="1"/>
    <col min="15360" max="15360" width="15.5546875" customWidth="1"/>
    <col min="15361" max="15361" width="44" customWidth="1"/>
    <col min="15362" max="15362" width="12.77734375" customWidth="1"/>
    <col min="15363" max="15363" width="7.77734375" customWidth="1"/>
    <col min="15364" max="15364" width="15.5546875" customWidth="1"/>
    <col min="15365" max="15365" width="44" customWidth="1"/>
    <col min="15366" max="15367" width="12.77734375" customWidth="1"/>
    <col min="15371" max="15372" width="13.21875" customWidth="1"/>
    <col min="15616" max="15616" width="15.5546875" customWidth="1"/>
    <col min="15617" max="15617" width="44" customWidth="1"/>
    <col min="15618" max="15618" width="12.77734375" customWidth="1"/>
    <col min="15619" max="15619" width="7.77734375" customWidth="1"/>
    <col min="15620" max="15620" width="15.5546875" customWidth="1"/>
    <col min="15621" max="15621" width="44" customWidth="1"/>
    <col min="15622" max="15623" width="12.77734375" customWidth="1"/>
    <col min="15627" max="15628" width="13.21875" customWidth="1"/>
    <col min="15872" max="15872" width="15.5546875" customWidth="1"/>
    <col min="15873" max="15873" width="44" customWidth="1"/>
    <col min="15874" max="15874" width="12.77734375" customWidth="1"/>
    <col min="15875" max="15875" width="7.77734375" customWidth="1"/>
    <col min="15876" max="15876" width="15.5546875" customWidth="1"/>
    <col min="15877" max="15877" width="44" customWidth="1"/>
    <col min="15878" max="15879" width="12.77734375" customWidth="1"/>
    <col min="15883" max="15884" width="13.21875" customWidth="1"/>
    <col min="16128" max="16128" width="15.5546875" customWidth="1"/>
    <col min="16129" max="16129" width="44" customWidth="1"/>
    <col min="16130" max="16130" width="12.77734375" customWidth="1"/>
    <col min="16131" max="16131" width="7.77734375" customWidth="1"/>
    <col min="16132" max="16132" width="15.5546875" customWidth="1"/>
    <col min="16133" max="16133" width="44" customWidth="1"/>
    <col min="16134" max="16135" width="12.77734375" customWidth="1"/>
    <col min="16139" max="16140" width="13.21875" customWidth="1"/>
  </cols>
  <sheetData>
    <row r="2" spans="1:4" ht="15" customHeight="1" x14ac:dyDescent="0.3">
      <c r="B2" s="37"/>
      <c r="C2" s="199" t="s">
        <v>78</v>
      </c>
      <c r="D2" s="199"/>
    </row>
    <row r="3" spans="1:4" ht="15" customHeight="1" x14ac:dyDescent="0.3">
      <c r="B3" s="5"/>
      <c r="C3" s="200" t="s">
        <v>176</v>
      </c>
      <c r="D3" s="200"/>
    </row>
    <row r="4" spans="1:4" ht="15" customHeight="1" x14ac:dyDescent="0.3">
      <c r="B4" s="5"/>
      <c r="C4" s="200" t="s">
        <v>79</v>
      </c>
      <c r="D4" s="200"/>
    </row>
    <row r="5" spans="1:4" ht="14.1" customHeight="1" x14ac:dyDescent="0.3">
      <c r="B5" s="6"/>
      <c r="C5" s="6"/>
      <c r="D5" s="24"/>
    </row>
    <row r="6" spans="1:4" ht="14.1" customHeight="1" x14ac:dyDescent="0.3">
      <c r="B6" s="6"/>
      <c r="C6" s="6"/>
      <c r="D6" s="24"/>
    </row>
    <row r="7" spans="1:4" ht="14.1" customHeight="1" x14ac:dyDescent="0.3">
      <c r="B7" s="6"/>
      <c r="C7" s="6"/>
      <c r="D7" s="24"/>
    </row>
    <row r="8" spans="1:4" ht="14.1" customHeight="1" x14ac:dyDescent="0.3">
      <c r="B8" s="6"/>
      <c r="C8" s="6"/>
      <c r="D8" s="24"/>
    </row>
    <row r="9" spans="1:4" ht="14.1" customHeight="1" x14ac:dyDescent="0.3">
      <c r="B9" s="58" t="s">
        <v>159</v>
      </c>
      <c r="C9" s="16"/>
      <c r="D9" s="16"/>
    </row>
    <row r="10" spans="1:4" ht="14.1" customHeight="1" x14ac:dyDescent="0.3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" customHeight="1" x14ac:dyDescent="0.3">
      <c r="B11" s="58"/>
      <c r="C11" s="38" t="s">
        <v>151</v>
      </c>
      <c r="D11" s="49" t="e">
        <f>(Balanza!#REF!*-1)-(Balanza!#REF!*-1)</f>
        <v>#REF!</v>
      </c>
    </row>
    <row r="12" spans="1:4" ht="14.1" customHeight="1" x14ac:dyDescent="0.3">
      <c r="B12" s="58"/>
      <c r="C12" s="38" t="s">
        <v>76</v>
      </c>
      <c r="D12" s="49" t="e">
        <f>(Balanza!#REF!*-1)-(Balanza!#REF!*-1)</f>
        <v>#REF!</v>
      </c>
    </row>
    <row r="13" spans="1:4" ht="14.1" customHeight="1" x14ac:dyDescent="0.3">
      <c r="B13" s="58"/>
      <c r="C13" s="38" t="s">
        <v>152</v>
      </c>
      <c r="D13" s="49" t="e">
        <f>(Balanza!#REF!*-1)-(Balanza!#REF!*-1)</f>
        <v>#REF!</v>
      </c>
    </row>
    <row r="14" spans="1:4" ht="14.1" customHeight="1" x14ac:dyDescent="0.3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" customHeight="1" x14ac:dyDescent="0.2">
      <c r="B15" s="198" t="s">
        <v>158</v>
      </c>
      <c r="C15" s="198"/>
      <c r="D15" s="60" t="e">
        <f>SUM(D10:D14)</f>
        <v>#REF!</v>
      </c>
    </row>
    <row r="16" spans="1:4" s="10" customFormat="1" ht="14.1" customHeight="1" x14ac:dyDescent="0.2">
      <c r="D16" s="20"/>
    </row>
    <row r="17" spans="1:4" s="10" customFormat="1" ht="14.1" customHeight="1" x14ac:dyDescent="0.2">
      <c r="B17" s="58" t="s">
        <v>154</v>
      </c>
      <c r="C17" s="16"/>
      <c r="D17" s="11"/>
    </row>
    <row r="18" spans="1:4" s="10" customFormat="1" ht="14.1" customHeight="1" x14ac:dyDescent="0.2">
      <c r="B18" s="30"/>
      <c r="C18" s="38" t="s">
        <v>64</v>
      </c>
      <c r="D18" s="49" t="e">
        <f>(Balanza!#REF!)-(Balanza!#REF!)</f>
        <v>#REF!</v>
      </c>
    </row>
    <row r="19" spans="1:4" s="10" customFormat="1" ht="14.1" customHeight="1" x14ac:dyDescent="0.2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" customHeight="1" x14ac:dyDescent="0.2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" customHeight="1" x14ac:dyDescent="0.2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" customHeight="1" x14ac:dyDescent="0.2">
      <c r="A22" s="42"/>
      <c r="B22" s="198" t="s">
        <v>157</v>
      </c>
      <c r="C22" s="198"/>
      <c r="D22" s="65" t="e">
        <f>SUM(D18:D21)</f>
        <v>#REF!</v>
      </c>
    </row>
    <row r="23" spans="1:4" s="10" customFormat="1" ht="14.1" customHeight="1" x14ac:dyDescent="0.2">
      <c r="A23" s="43"/>
      <c r="C23" s="38"/>
      <c r="D23" s="62"/>
    </row>
    <row r="24" spans="1:4" s="10" customFormat="1" ht="14.1" customHeight="1" x14ac:dyDescent="0.2">
      <c r="A24" s="42"/>
      <c r="B24" s="198" t="s">
        <v>160</v>
      </c>
      <c r="C24" s="198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" customHeight="1" x14ac:dyDescent="0.2">
      <c r="A25" s="43"/>
      <c r="C25" s="38"/>
      <c r="D25" s="62"/>
    </row>
    <row r="26" spans="1:4" s="10" customFormat="1" ht="14.1" customHeight="1" x14ac:dyDescent="0.2">
      <c r="A26" s="43"/>
      <c r="B26" s="198" t="s">
        <v>161</v>
      </c>
      <c r="C26" s="198"/>
      <c r="D26" s="64" t="e">
        <f>+D15-D22-D24</f>
        <v>#REF!</v>
      </c>
    </row>
    <row r="27" spans="1:4" s="10" customFormat="1" ht="14.1" customHeight="1" x14ac:dyDescent="0.2">
      <c r="A27" s="43"/>
      <c r="C27" s="38"/>
      <c r="D27" s="62"/>
    </row>
    <row r="28" spans="1:4" s="10" customFormat="1" ht="14.1" customHeight="1" x14ac:dyDescent="0.2">
      <c r="A28" s="43"/>
      <c r="B28" s="58" t="s">
        <v>89</v>
      </c>
      <c r="C28" s="38"/>
      <c r="D28" s="62"/>
    </row>
    <row r="29" spans="1:4" s="10" customFormat="1" ht="14.1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" customHeight="1" x14ac:dyDescent="0.2">
      <c r="B31" s="198" t="s">
        <v>91</v>
      </c>
      <c r="C31" s="198"/>
      <c r="D31" s="66" t="e">
        <f>SUM(D29:D30)</f>
        <v>#REF!</v>
      </c>
    </row>
    <row r="32" spans="1:4" s="10" customFormat="1" ht="14.1" customHeight="1" x14ac:dyDescent="0.2">
      <c r="B32" s="198"/>
      <c r="C32" s="198"/>
      <c r="D32" s="57"/>
    </row>
    <row r="33" spans="1:7" s="10" customFormat="1" ht="14.1" customHeight="1" x14ac:dyDescent="0.2">
      <c r="B33" s="16" t="s">
        <v>164</v>
      </c>
      <c r="D33" s="63" t="e">
        <f>+D26-D31</f>
        <v>#REF!</v>
      </c>
      <c r="G33" s="13"/>
    </row>
    <row r="34" spans="1:7" s="10" customFormat="1" ht="14.1" customHeight="1" x14ac:dyDescent="0.2">
      <c r="D34" s="20"/>
      <c r="G34" s="13"/>
    </row>
    <row r="35" spans="1:7" s="10" customFormat="1" ht="14.1" customHeight="1" x14ac:dyDescent="0.2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" customHeight="1" x14ac:dyDescent="0.2">
      <c r="B36" s="16"/>
      <c r="D36" s="20"/>
    </row>
    <row r="37" spans="1:7" s="10" customFormat="1" ht="14.1" customHeight="1" x14ac:dyDescent="0.2">
      <c r="B37" s="16" t="s">
        <v>169</v>
      </c>
      <c r="D37" s="57" t="e">
        <f>+D33+D35</f>
        <v>#REF!</v>
      </c>
    </row>
    <row r="38" spans="1:7" s="10" customFormat="1" ht="14.1" customHeight="1" x14ac:dyDescent="0.2">
      <c r="B38" s="16"/>
      <c r="D38" s="20"/>
    </row>
    <row r="39" spans="1:7" s="10" customFormat="1" ht="14.1" customHeight="1" x14ac:dyDescent="0.2">
      <c r="B39" s="16" t="s">
        <v>73</v>
      </c>
      <c r="D39" s="53">
        <v>70819.780000000028</v>
      </c>
    </row>
    <row r="40" spans="1:7" s="10" customFormat="1" ht="14.1" customHeight="1" x14ac:dyDescent="0.2">
      <c r="D40" s="20"/>
      <c r="G40" s="25"/>
    </row>
    <row r="41" spans="1:7" s="10" customFormat="1" ht="14.1" customHeight="1" thickBot="1" x14ac:dyDescent="0.25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3.05" customHeight="1" thickTop="1" x14ac:dyDescent="0.2">
      <c r="D42" s="57"/>
      <c r="F42" s="15"/>
    </row>
    <row r="43" spans="1:7" s="10" customFormat="1" ht="13.05" customHeight="1" x14ac:dyDescent="0.2">
      <c r="E43" s="13"/>
    </row>
    <row r="44" spans="1:7" s="10" customFormat="1" ht="13.05" customHeight="1" x14ac:dyDescent="0.2">
      <c r="F44" s="15"/>
    </row>
    <row r="45" spans="1:7" s="10" customFormat="1" ht="13.05" customHeight="1" x14ac:dyDescent="0.2">
      <c r="F45" s="15"/>
    </row>
    <row r="46" spans="1:7" s="10" customFormat="1" ht="13.05" customHeight="1" x14ac:dyDescent="0.2">
      <c r="F46" s="15"/>
    </row>
    <row r="47" spans="1:7" s="10" customFormat="1" ht="13.05" customHeight="1" x14ac:dyDescent="0.2">
      <c r="C47" s="44" t="s">
        <v>140</v>
      </c>
      <c r="D47" s="18" t="s">
        <v>145</v>
      </c>
    </row>
    <row r="48" spans="1:7" s="10" customFormat="1" ht="13.05" customHeight="1" x14ac:dyDescent="0.2">
      <c r="C48" s="45" t="s">
        <v>141</v>
      </c>
      <c r="D48" s="19" t="s">
        <v>146</v>
      </c>
    </row>
    <row r="49" spans="4:4" s="10" customFormat="1" ht="13.05" customHeight="1" x14ac:dyDescent="0.2"/>
    <row r="50" spans="4:4" s="10" customFormat="1" ht="13.05" customHeight="1" x14ac:dyDescent="0.2">
      <c r="D50" s="13"/>
    </row>
    <row r="51" spans="4:4" s="10" customFormat="1" ht="13.05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21875" defaultRowHeight="14.4" x14ac:dyDescent="0.3"/>
  <cols>
    <col min="1" max="1" width="1.44140625" customWidth="1"/>
    <col min="2" max="2" width="0.5546875" customWidth="1"/>
    <col min="3" max="3" width="63.21875" customWidth="1"/>
    <col min="4" max="4" width="19.21875" customWidth="1"/>
    <col min="5" max="5" width="44" customWidth="1"/>
    <col min="6" max="7" width="12.77734375" customWidth="1"/>
    <col min="11" max="12" width="13.21875" customWidth="1"/>
    <col min="256" max="256" width="15.5546875" customWidth="1"/>
    <col min="257" max="257" width="44" customWidth="1"/>
    <col min="258" max="258" width="12.77734375" customWidth="1"/>
    <col min="259" max="259" width="7.77734375" customWidth="1"/>
    <col min="260" max="260" width="15.5546875" customWidth="1"/>
    <col min="261" max="261" width="44" customWidth="1"/>
    <col min="262" max="263" width="12.77734375" customWidth="1"/>
    <col min="267" max="268" width="13.21875" customWidth="1"/>
    <col min="512" max="512" width="15.5546875" customWidth="1"/>
    <col min="513" max="513" width="44" customWidth="1"/>
    <col min="514" max="514" width="12.77734375" customWidth="1"/>
    <col min="515" max="515" width="7.77734375" customWidth="1"/>
    <col min="516" max="516" width="15.5546875" customWidth="1"/>
    <col min="517" max="517" width="44" customWidth="1"/>
    <col min="518" max="519" width="12.77734375" customWidth="1"/>
    <col min="523" max="524" width="13.21875" customWidth="1"/>
    <col min="768" max="768" width="15.5546875" customWidth="1"/>
    <col min="769" max="769" width="44" customWidth="1"/>
    <col min="770" max="770" width="12.77734375" customWidth="1"/>
    <col min="771" max="771" width="7.77734375" customWidth="1"/>
    <col min="772" max="772" width="15.5546875" customWidth="1"/>
    <col min="773" max="773" width="44" customWidth="1"/>
    <col min="774" max="775" width="12.77734375" customWidth="1"/>
    <col min="779" max="780" width="13.21875" customWidth="1"/>
    <col min="1024" max="1024" width="15.5546875" customWidth="1"/>
    <col min="1025" max="1025" width="44" customWidth="1"/>
    <col min="1026" max="1026" width="12.77734375" customWidth="1"/>
    <col min="1027" max="1027" width="7.77734375" customWidth="1"/>
    <col min="1028" max="1028" width="15.5546875" customWidth="1"/>
    <col min="1029" max="1029" width="44" customWidth="1"/>
    <col min="1030" max="1031" width="12.77734375" customWidth="1"/>
    <col min="1035" max="1036" width="13.21875" customWidth="1"/>
    <col min="1280" max="1280" width="15.5546875" customWidth="1"/>
    <col min="1281" max="1281" width="44" customWidth="1"/>
    <col min="1282" max="1282" width="12.77734375" customWidth="1"/>
    <col min="1283" max="1283" width="7.77734375" customWidth="1"/>
    <col min="1284" max="1284" width="15.5546875" customWidth="1"/>
    <col min="1285" max="1285" width="44" customWidth="1"/>
    <col min="1286" max="1287" width="12.77734375" customWidth="1"/>
    <col min="1291" max="1292" width="13.21875" customWidth="1"/>
    <col min="1536" max="1536" width="15.5546875" customWidth="1"/>
    <col min="1537" max="1537" width="44" customWidth="1"/>
    <col min="1538" max="1538" width="12.77734375" customWidth="1"/>
    <col min="1539" max="1539" width="7.77734375" customWidth="1"/>
    <col min="1540" max="1540" width="15.5546875" customWidth="1"/>
    <col min="1541" max="1541" width="44" customWidth="1"/>
    <col min="1542" max="1543" width="12.77734375" customWidth="1"/>
    <col min="1547" max="1548" width="13.21875" customWidth="1"/>
    <col min="1792" max="1792" width="15.5546875" customWidth="1"/>
    <col min="1793" max="1793" width="44" customWidth="1"/>
    <col min="1794" max="1794" width="12.77734375" customWidth="1"/>
    <col min="1795" max="1795" width="7.77734375" customWidth="1"/>
    <col min="1796" max="1796" width="15.5546875" customWidth="1"/>
    <col min="1797" max="1797" width="44" customWidth="1"/>
    <col min="1798" max="1799" width="12.77734375" customWidth="1"/>
    <col min="1803" max="1804" width="13.21875" customWidth="1"/>
    <col min="2048" max="2048" width="15.5546875" customWidth="1"/>
    <col min="2049" max="2049" width="44" customWidth="1"/>
    <col min="2050" max="2050" width="12.77734375" customWidth="1"/>
    <col min="2051" max="2051" width="7.77734375" customWidth="1"/>
    <col min="2052" max="2052" width="15.5546875" customWidth="1"/>
    <col min="2053" max="2053" width="44" customWidth="1"/>
    <col min="2054" max="2055" width="12.77734375" customWidth="1"/>
    <col min="2059" max="2060" width="13.21875" customWidth="1"/>
    <col min="2304" max="2304" width="15.5546875" customWidth="1"/>
    <col min="2305" max="2305" width="44" customWidth="1"/>
    <col min="2306" max="2306" width="12.77734375" customWidth="1"/>
    <col min="2307" max="2307" width="7.77734375" customWidth="1"/>
    <col min="2308" max="2308" width="15.5546875" customWidth="1"/>
    <col min="2309" max="2309" width="44" customWidth="1"/>
    <col min="2310" max="2311" width="12.77734375" customWidth="1"/>
    <col min="2315" max="2316" width="13.21875" customWidth="1"/>
    <col min="2560" max="2560" width="15.5546875" customWidth="1"/>
    <col min="2561" max="2561" width="44" customWidth="1"/>
    <col min="2562" max="2562" width="12.77734375" customWidth="1"/>
    <col min="2563" max="2563" width="7.77734375" customWidth="1"/>
    <col min="2564" max="2564" width="15.5546875" customWidth="1"/>
    <col min="2565" max="2565" width="44" customWidth="1"/>
    <col min="2566" max="2567" width="12.77734375" customWidth="1"/>
    <col min="2571" max="2572" width="13.21875" customWidth="1"/>
    <col min="2816" max="2816" width="15.5546875" customWidth="1"/>
    <col min="2817" max="2817" width="44" customWidth="1"/>
    <col min="2818" max="2818" width="12.77734375" customWidth="1"/>
    <col min="2819" max="2819" width="7.77734375" customWidth="1"/>
    <col min="2820" max="2820" width="15.5546875" customWidth="1"/>
    <col min="2821" max="2821" width="44" customWidth="1"/>
    <col min="2822" max="2823" width="12.77734375" customWidth="1"/>
    <col min="2827" max="2828" width="13.21875" customWidth="1"/>
    <col min="3072" max="3072" width="15.5546875" customWidth="1"/>
    <col min="3073" max="3073" width="44" customWidth="1"/>
    <col min="3074" max="3074" width="12.77734375" customWidth="1"/>
    <col min="3075" max="3075" width="7.77734375" customWidth="1"/>
    <col min="3076" max="3076" width="15.5546875" customWidth="1"/>
    <col min="3077" max="3077" width="44" customWidth="1"/>
    <col min="3078" max="3079" width="12.77734375" customWidth="1"/>
    <col min="3083" max="3084" width="13.21875" customWidth="1"/>
    <col min="3328" max="3328" width="15.5546875" customWidth="1"/>
    <col min="3329" max="3329" width="44" customWidth="1"/>
    <col min="3330" max="3330" width="12.77734375" customWidth="1"/>
    <col min="3331" max="3331" width="7.77734375" customWidth="1"/>
    <col min="3332" max="3332" width="15.5546875" customWidth="1"/>
    <col min="3333" max="3333" width="44" customWidth="1"/>
    <col min="3334" max="3335" width="12.77734375" customWidth="1"/>
    <col min="3339" max="3340" width="13.21875" customWidth="1"/>
    <col min="3584" max="3584" width="15.5546875" customWidth="1"/>
    <col min="3585" max="3585" width="44" customWidth="1"/>
    <col min="3586" max="3586" width="12.77734375" customWidth="1"/>
    <col min="3587" max="3587" width="7.77734375" customWidth="1"/>
    <col min="3588" max="3588" width="15.5546875" customWidth="1"/>
    <col min="3589" max="3589" width="44" customWidth="1"/>
    <col min="3590" max="3591" width="12.77734375" customWidth="1"/>
    <col min="3595" max="3596" width="13.21875" customWidth="1"/>
    <col min="3840" max="3840" width="15.5546875" customWidth="1"/>
    <col min="3841" max="3841" width="44" customWidth="1"/>
    <col min="3842" max="3842" width="12.77734375" customWidth="1"/>
    <col min="3843" max="3843" width="7.77734375" customWidth="1"/>
    <col min="3844" max="3844" width="15.5546875" customWidth="1"/>
    <col min="3845" max="3845" width="44" customWidth="1"/>
    <col min="3846" max="3847" width="12.77734375" customWidth="1"/>
    <col min="3851" max="3852" width="13.21875" customWidth="1"/>
    <col min="4096" max="4096" width="15.5546875" customWidth="1"/>
    <col min="4097" max="4097" width="44" customWidth="1"/>
    <col min="4098" max="4098" width="12.77734375" customWidth="1"/>
    <col min="4099" max="4099" width="7.77734375" customWidth="1"/>
    <col min="4100" max="4100" width="15.5546875" customWidth="1"/>
    <col min="4101" max="4101" width="44" customWidth="1"/>
    <col min="4102" max="4103" width="12.77734375" customWidth="1"/>
    <col min="4107" max="4108" width="13.21875" customWidth="1"/>
    <col min="4352" max="4352" width="15.5546875" customWidth="1"/>
    <col min="4353" max="4353" width="44" customWidth="1"/>
    <col min="4354" max="4354" width="12.77734375" customWidth="1"/>
    <col min="4355" max="4355" width="7.77734375" customWidth="1"/>
    <col min="4356" max="4356" width="15.5546875" customWidth="1"/>
    <col min="4357" max="4357" width="44" customWidth="1"/>
    <col min="4358" max="4359" width="12.77734375" customWidth="1"/>
    <col min="4363" max="4364" width="13.21875" customWidth="1"/>
    <col min="4608" max="4608" width="15.5546875" customWidth="1"/>
    <col min="4609" max="4609" width="44" customWidth="1"/>
    <col min="4610" max="4610" width="12.77734375" customWidth="1"/>
    <col min="4611" max="4611" width="7.77734375" customWidth="1"/>
    <col min="4612" max="4612" width="15.5546875" customWidth="1"/>
    <col min="4613" max="4613" width="44" customWidth="1"/>
    <col min="4614" max="4615" width="12.77734375" customWidth="1"/>
    <col min="4619" max="4620" width="13.21875" customWidth="1"/>
    <col min="4864" max="4864" width="15.5546875" customWidth="1"/>
    <col min="4865" max="4865" width="44" customWidth="1"/>
    <col min="4866" max="4866" width="12.77734375" customWidth="1"/>
    <col min="4867" max="4867" width="7.77734375" customWidth="1"/>
    <col min="4868" max="4868" width="15.5546875" customWidth="1"/>
    <col min="4869" max="4869" width="44" customWidth="1"/>
    <col min="4870" max="4871" width="12.77734375" customWidth="1"/>
    <col min="4875" max="4876" width="13.21875" customWidth="1"/>
    <col min="5120" max="5120" width="15.5546875" customWidth="1"/>
    <col min="5121" max="5121" width="44" customWidth="1"/>
    <col min="5122" max="5122" width="12.77734375" customWidth="1"/>
    <col min="5123" max="5123" width="7.77734375" customWidth="1"/>
    <col min="5124" max="5124" width="15.5546875" customWidth="1"/>
    <col min="5125" max="5125" width="44" customWidth="1"/>
    <col min="5126" max="5127" width="12.77734375" customWidth="1"/>
    <col min="5131" max="5132" width="13.21875" customWidth="1"/>
    <col min="5376" max="5376" width="15.5546875" customWidth="1"/>
    <col min="5377" max="5377" width="44" customWidth="1"/>
    <col min="5378" max="5378" width="12.77734375" customWidth="1"/>
    <col min="5379" max="5379" width="7.77734375" customWidth="1"/>
    <col min="5380" max="5380" width="15.5546875" customWidth="1"/>
    <col min="5381" max="5381" width="44" customWidth="1"/>
    <col min="5382" max="5383" width="12.77734375" customWidth="1"/>
    <col min="5387" max="5388" width="13.21875" customWidth="1"/>
    <col min="5632" max="5632" width="15.5546875" customWidth="1"/>
    <col min="5633" max="5633" width="44" customWidth="1"/>
    <col min="5634" max="5634" width="12.77734375" customWidth="1"/>
    <col min="5635" max="5635" width="7.77734375" customWidth="1"/>
    <col min="5636" max="5636" width="15.5546875" customWidth="1"/>
    <col min="5637" max="5637" width="44" customWidth="1"/>
    <col min="5638" max="5639" width="12.77734375" customWidth="1"/>
    <col min="5643" max="5644" width="13.21875" customWidth="1"/>
    <col min="5888" max="5888" width="15.5546875" customWidth="1"/>
    <col min="5889" max="5889" width="44" customWidth="1"/>
    <col min="5890" max="5890" width="12.77734375" customWidth="1"/>
    <col min="5891" max="5891" width="7.77734375" customWidth="1"/>
    <col min="5892" max="5892" width="15.5546875" customWidth="1"/>
    <col min="5893" max="5893" width="44" customWidth="1"/>
    <col min="5894" max="5895" width="12.77734375" customWidth="1"/>
    <col min="5899" max="5900" width="13.21875" customWidth="1"/>
    <col min="6144" max="6144" width="15.5546875" customWidth="1"/>
    <col min="6145" max="6145" width="44" customWidth="1"/>
    <col min="6146" max="6146" width="12.77734375" customWidth="1"/>
    <col min="6147" max="6147" width="7.77734375" customWidth="1"/>
    <col min="6148" max="6148" width="15.5546875" customWidth="1"/>
    <col min="6149" max="6149" width="44" customWidth="1"/>
    <col min="6150" max="6151" width="12.77734375" customWidth="1"/>
    <col min="6155" max="6156" width="13.21875" customWidth="1"/>
    <col min="6400" max="6400" width="15.5546875" customWidth="1"/>
    <col min="6401" max="6401" width="44" customWidth="1"/>
    <col min="6402" max="6402" width="12.77734375" customWidth="1"/>
    <col min="6403" max="6403" width="7.77734375" customWidth="1"/>
    <col min="6404" max="6404" width="15.5546875" customWidth="1"/>
    <col min="6405" max="6405" width="44" customWidth="1"/>
    <col min="6406" max="6407" width="12.77734375" customWidth="1"/>
    <col min="6411" max="6412" width="13.21875" customWidth="1"/>
    <col min="6656" max="6656" width="15.5546875" customWidth="1"/>
    <col min="6657" max="6657" width="44" customWidth="1"/>
    <col min="6658" max="6658" width="12.77734375" customWidth="1"/>
    <col min="6659" max="6659" width="7.77734375" customWidth="1"/>
    <col min="6660" max="6660" width="15.5546875" customWidth="1"/>
    <col min="6661" max="6661" width="44" customWidth="1"/>
    <col min="6662" max="6663" width="12.77734375" customWidth="1"/>
    <col min="6667" max="6668" width="13.21875" customWidth="1"/>
    <col min="6912" max="6912" width="15.5546875" customWidth="1"/>
    <col min="6913" max="6913" width="44" customWidth="1"/>
    <col min="6914" max="6914" width="12.77734375" customWidth="1"/>
    <col min="6915" max="6915" width="7.77734375" customWidth="1"/>
    <col min="6916" max="6916" width="15.5546875" customWidth="1"/>
    <col min="6917" max="6917" width="44" customWidth="1"/>
    <col min="6918" max="6919" width="12.77734375" customWidth="1"/>
    <col min="6923" max="6924" width="13.21875" customWidth="1"/>
    <col min="7168" max="7168" width="15.5546875" customWidth="1"/>
    <col min="7169" max="7169" width="44" customWidth="1"/>
    <col min="7170" max="7170" width="12.77734375" customWidth="1"/>
    <col min="7171" max="7171" width="7.77734375" customWidth="1"/>
    <col min="7172" max="7172" width="15.5546875" customWidth="1"/>
    <col min="7173" max="7173" width="44" customWidth="1"/>
    <col min="7174" max="7175" width="12.77734375" customWidth="1"/>
    <col min="7179" max="7180" width="13.21875" customWidth="1"/>
    <col min="7424" max="7424" width="15.5546875" customWidth="1"/>
    <col min="7425" max="7425" width="44" customWidth="1"/>
    <col min="7426" max="7426" width="12.77734375" customWidth="1"/>
    <col min="7427" max="7427" width="7.77734375" customWidth="1"/>
    <col min="7428" max="7428" width="15.5546875" customWidth="1"/>
    <col min="7429" max="7429" width="44" customWidth="1"/>
    <col min="7430" max="7431" width="12.77734375" customWidth="1"/>
    <col min="7435" max="7436" width="13.21875" customWidth="1"/>
    <col min="7680" max="7680" width="15.5546875" customWidth="1"/>
    <col min="7681" max="7681" width="44" customWidth="1"/>
    <col min="7682" max="7682" width="12.77734375" customWidth="1"/>
    <col min="7683" max="7683" width="7.77734375" customWidth="1"/>
    <col min="7684" max="7684" width="15.5546875" customWidth="1"/>
    <col min="7685" max="7685" width="44" customWidth="1"/>
    <col min="7686" max="7687" width="12.77734375" customWidth="1"/>
    <col min="7691" max="7692" width="13.21875" customWidth="1"/>
    <col min="7936" max="7936" width="15.5546875" customWidth="1"/>
    <col min="7937" max="7937" width="44" customWidth="1"/>
    <col min="7938" max="7938" width="12.77734375" customWidth="1"/>
    <col min="7939" max="7939" width="7.77734375" customWidth="1"/>
    <col min="7940" max="7940" width="15.5546875" customWidth="1"/>
    <col min="7941" max="7941" width="44" customWidth="1"/>
    <col min="7942" max="7943" width="12.77734375" customWidth="1"/>
    <col min="7947" max="7948" width="13.21875" customWidth="1"/>
    <col min="8192" max="8192" width="15.5546875" customWidth="1"/>
    <col min="8193" max="8193" width="44" customWidth="1"/>
    <col min="8194" max="8194" width="12.77734375" customWidth="1"/>
    <col min="8195" max="8195" width="7.77734375" customWidth="1"/>
    <col min="8196" max="8196" width="15.5546875" customWidth="1"/>
    <col min="8197" max="8197" width="44" customWidth="1"/>
    <col min="8198" max="8199" width="12.77734375" customWidth="1"/>
    <col min="8203" max="8204" width="13.21875" customWidth="1"/>
    <col min="8448" max="8448" width="15.5546875" customWidth="1"/>
    <col min="8449" max="8449" width="44" customWidth="1"/>
    <col min="8450" max="8450" width="12.77734375" customWidth="1"/>
    <col min="8451" max="8451" width="7.77734375" customWidth="1"/>
    <col min="8452" max="8452" width="15.5546875" customWidth="1"/>
    <col min="8453" max="8453" width="44" customWidth="1"/>
    <col min="8454" max="8455" width="12.77734375" customWidth="1"/>
    <col min="8459" max="8460" width="13.21875" customWidth="1"/>
    <col min="8704" max="8704" width="15.5546875" customWidth="1"/>
    <col min="8705" max="8705" width="44" customWidth="1"/>
    <col min="8706" max="8706" width="12.77734375" customWidth="1"/>
    <col min="8707" max="8707" width="7.77734375" customWidth="1"/>
    <col min="8708" max="8708" width="15.5546875" customWidth="1"/>
    <col min="8709" max="8709" width="44" customWidth="1"/>
    <col min="8710" max="8711" width="12.77734375" customWidth="1"/>
    <col min="8715" max="8716" width="13.21875" customWidth="1"/>
    <col min="8960" max="8960" width="15.5546875" customWidth="1"/>
    <col min="8961" max="8961" width="44" customWidth="1"/>
    <col min="8962" max="8962" width="12.77734375" customWidth="1"/>
    <col min="8963" max="8963" width="7.77734375" customWidth="1"/>
    <col min="8964" max="8964" width="15.5546875" customWidth="1"/>
    <col min="8965" max="8965" width="44" customWidth="1"/>
    <col min="8966" max="8967" width="12.77734375" customWidth="1"/>
    <col min="8971" max="8972" width="13.21875" customWidth="1"/>
    <col min="9216" max="9216" width="15.5546875" customWidth="1"/>
    <col min="9217" max="9217" width="44" customWidth="1"/>
    <col min="9218" max="9218" width="12.77734375" customWidth="1"/>
    <col min="9219" max="9219" width="7.77734375" customWidth="1"/>
    <col min="9220" max="9220" width="15.5546875" customWidth="1"/>
    <col min="9221" max="9221" width="44" customWidth="1"/>
    <col min="9222" max="9223" width="12.77734375" customWidth="1"/>
    <col min="9227" max="9228" width="13.21875" customWidth="1"/>
    <col min="9472" max="9472" width="15.5546875" customWidth="1"/>
    <col min="9473" max="9473" width="44" customWidth="1"/>
    <col min="9474" max="9474" width="12.77734375" customWidth="1"/>
    <col min="9475" max="9475" width="7.77734375" customWidth="1"/>
    <col min="9476" max="9476" width="15.5546875" customWidth="1"/>
    <col min="9477" max="9477" width="44" customWidth="1"/>
    <col min="9478" max="9479" width="12.77734375" customWidth="1"/>
    <col min="9483" max="9484" width="13.21875" customWidth="1"/>
    <col min="9728" max="9728" width="15.5546875" customWidth="1"/>
    <col min="9729" max="9729" width="44" customWidth="1"/>
    <col min="9730" max="9730" width="12.77734375" customWidth="1"/>
    <col min="9731" max="9731" width="7.77734375" customWidth="1"/>
    <col min="9732" max="9732" width="15.5546875" customWidth="1"/>
    <col min="9733" max="9733" width="44" customWidth="1"/>
    <col min="9734" max="9735" width="12.77734375" customWidth="1"/>
    <col min="9739" max="9740" width="13.21875" customWidth="1"/>
    <col min="9984" max="9984" width="15.5546875" customWidth="1"/>
    <col min="9985" max="9985" width="44" customWidth="1"/>
    <col min="9986" max="9986" width="12.77734375" customWidth="1"/>
    <col min="9987" max="9987" width="7.77734375" customWidth="1"/>
    <col min="9988" max="9988" width="15.5546875" customWidth="1"/>
    <col min="9989" max="9989" width="44" customWidth="1"/>
    <col min="9990" max="9991" width="12.77734375" customWidth="1"/>
    <col min="9995" max="9996" width="13.21875" customWidth="1"/>
    <col min="10240" max="10240" width="15.5546875" customWidth="1"/>
    <col min="10241" max="10241" width="44" customWidth="1"/>
    <col min="10242" max="10242" width="12.77734375" customWidth="1"/>
    <col min="10243" max="10243" width="7.77734375" customWidth="1"/>
    <col min="10244" max="10244" width="15.5546875" customWidth="1"/>
    <col min="10245" max="10245" width="44" customWidth="1"/>
    <col min="10246" max="10247" width="12.77734375" customWidth="1"/>
    <col min="10251" max="10252" width="13.21875" customWidth="1"/>
    <col min="10496" max="10496" width="15.5546875" customWidth="1"/>
    <col min="10497" max="10497" width="44" customWidth="1"/>
    <col min="10498" max="10498" width="12.77734375" customWidth="1"/>
    <col min="10499" max="10499" width="7.77734375" customWidth="1"/>
    <col min="10500" max="10500" width="15.5546875" customWidth="1"/>
    <col min="10501" max="10501" width="44" customWidth="1"/>
    <col min="10502" max="10503" width="12.77734375" customWidth="1"/>
    <col min="10507" max="10508" width="13.21875" customWidth="1"/>
    <col min="10752" max="10752" width="15.5546875" customWidth="1"/>
    <col min="10753" max="10753" width="44" customWidth="1"/>
    <col min="10754" max="10754" width="12.77734375" customWidth="1"/>
    <col min="10755" max="10755" width="7.77734375" customWidth="1"/>
    <col min="10756" max="10756" width="15.5546875" customWidth="1"/>
    <col min="10757" max="10757" width="44" customWidth="1"/>
    <col min="10758" max="10759" width="12.77734375" customWidth="1"/>
    <col min="10763" max="10764" width="13.21875" customWidth="1"/>
    <col min="11008" max="11008" width="15.5546875" customWidth="1"/>
    <col min="11009" max="11009" width="44" customWidth="1"/>
    <col min="11010" max="11010" width="12.77734375" customWidth="1"/>
    <col min="11011" max="11011" width="7.77734375" customWidth="1"/>
    <col min="11012" max="11012" width="15.5546875" customWidth="1"/>
    <col min="11013" max="11013" width="44" customWidth="1"/>
    <col min="11014" max="11015" width="12.77734375" customWidth="1"/>
    <col min="11019" max="11020" width="13.21875" customWidth="1"/>
    <col min="11264" max="11264" width="15.5546875" customWidth="1"/>
    <col min="11265" max="11265" width="44" customWidth="1"/>
    <col min="11266" max="11266" width="12.77734375" customWidth="1"/>
    <col min="11267" max="11267" width="7.77734375" customWidth="1"/>
    <col min="11268" max="11268" width="15.5546875" customWidth="1"/>
    <col min="11269" max="11269" width="44" customWidth="1"/>
    <col min="11270" max="11271" width="12.77734375" customWidth="1"/>
    <col min="11275" max="11276" width="13.21875" customWidth="1"/>
    <col min="11520" max="11520" width="15.5546875" customWidth="1"/>
    <col min="11521" max="11521" width="44" customWidth="1"/>
    <col min="11522" max="11522" width="12.77734375" customWidth="1"/>
    <col min="11523" max="11523" width="7.77734375" customWidth="1"/>
    <col min="11524" max="11524" width="15.5546875" customWidth="1"/>
    <col min="11525" max="11525" width="44" customWidth="1"/>
    <col min="11526" max="11527" width="12.77734375" customWidth="1"/>
    <col min="11531" max="11532" width="13.21875" customWidth="1"/>
    <col min="11776" max="11776" width="15.5546875" customWidth="1"/>
    <col min="11777" max="11777" width="44" customWidth="1"/>
    <col min="11778" max="11778" width="12.77734375" customWidth="1"/>
    <col min="11779" max="11779" width="7.77734375" customWidth="1"/>
    <col min="11780" max="11780" width="15.5546875" customWidth="1"/>
    <col min="11781" max="11781" width="44" customWidth="1"/>
    <col min="11782" max="11783" width="12.77734375" customWidth="1"/>
    <col min="11787" max="11788" width="13.21875" customWidth="1"/>
    <col min="12032" max="12032" width="15.5546875" customWidth="1"/>
    <col min="12033" max="12033" width="44" customWidth="1"/>
    <col min="12034" max="12034" width="12.77734375" customWidth="1"/>
    <col min="12035" max="12035" width="7.77734375" customWidth="1"/>
    <col min="12036" max="12036" width="15.5546875" customWidth="1"/>
    <col min="12037" max="12037" width="44" customWidth="1"/>
    <col min="12038" max="12039" width="12.77734375" customWidth="1"/>
    <col min="12043" max="12044" width="13.21875" customWidth="1"/>
    <col min="12288" max="12288" width="15.5546875" customWidth="1"/>
    <col min="12289" max="12289" width="44" customWidth="1"/>
    <col min="12290" max="12290" width="12.77734375" customWidth="1"/>
    <col min="12291" max="12291" width="7.77734375" customWidth="1"/>
    <col min="12292" max="12292" width="15.5546875" customWidth="1"/>
    <col min="12293" max="12293" width="44" customWidth="1"/>
    <col min="12294" max="12295" width="12.77734375" customWidth="1"/>
    <col min="12299" max="12300" width="13.21875" customWidth="1"/>
    <col min="12544" max="12544" width="15.5546875" customWidth="1"/>
    <col min="12545" max="12545" width="44" customWidth="1"/>
    <col min="12546" max="12546" width="12.77734375" customWidth="1"/>
    <col min="12547" max="12547" width="7.77734375" customWidth="1"/>
    <col min="12548" max="12548" width="15.5546875" customWidth="1"/>
    <col min="12549" max="12549" width="44" customWidth="1"/>
    <col min="12550" max="12551" width="12.77734375" customWidth="1"/>
    <col min="12555" max="12556" width="13.21875" customWidth="1"/>
    <col min="12800" max="12800" width="15.5546875" customWidth="1"/>
    <col min="12801" max="12801" width="44" customWidth="1"/>
    <col min="12802" max="12802" width="12.77734375" customWidth="1"/>
    <col min="12803" max="12803" width="7.77734375" customWidth="1"/>
    <col min="12804" max="12804" width="15.5546875" customWidth="1"/>
    <col min="12805" max="12805" width="44" customWidth="1"/>
    <col min="12806" max="12807" width="12.77734375" customWidth="1"/>
    <col min="12811" max="12812" width="13.21875" customWidth="1"/>
    <col min="13056" max="13056" width="15.5546875" customWidth="1"/>
    <col min="13057" max="13057" width="44" customWidth="1"/>
    <col min="13058" max="13058" width="12.77734375" customWidth="1"/>
    <col min="13059" max="13059" width="7.77734375" customWidth="1"/>
    <col min="13060" max="13060" width="15.5546875" customWidth="1"/>
    <col min="13061" max="13061" width="44" customWidth="1"/>
    <col min="13062" max="13063" width="12.77734375" customWidth="1"/>
    <col min="13067" max="13068" width="13.21875" customWidth="1"/>
    <col min="13312" max="13312" width="15.5546875" customWidth="1"/>
    <col min="13313" max="13313" width="44" customWidth="1"/>
    <col min="13314" max="13314" width="12.77734375" customWidth="1"/>
    <col min="13315" max="13315" width="7.77734375" customWidth="1"/>
    <col min="13316" max="13316" width="15.5546875" customWidth="1"/>
    <col min="13317" max="13317" width="44" customWidth="1"/>
    <col min="13318" max="13319" width="12.77734375" customWidth="1"/>
    <col min="13323" max="13324" width="13.21875" customWidth="1"/>
    <col min="13568" max="13568" width="15.5546875" customWidth="1"/>
    <col min="13569" max="13569" width="44" customWidth="1"/>
    <col min="13570" max="13570" width="12.77734375" customWidth="1"/>
    <col min="13571" max="13571" width="7.77734375" customWidth="1"/>
    <col min="13572" max="13572" width="15.5546875" customWidth="1"/>
    <col min="13573" max="13573" width="44" customWidth="1"/>
    <col min="13574" max="13575" width="12.77734375" customWidth="1"/>
    <col min="13579" max="13580" width="13.21875" customWidth="1"/>
    <col min="13824" max="13824" width="15.5546875" customWidth="1"/>
    <col min="13825" max="13825" width="44" customWidth="1"/>
    <col min="13826" max="13826" width="12.77734375" customWidth="1"/>
    <col min="13827" max="13827" width="7.77734375" customWidth="1"/>
    <col min="13828" max="13828" width="15.5546875" customWidth="1"/>
    <col min="13829" max="13829" width="44" customWidth="1"/>
    <col min="13830" max="13831" width="12.77734375" customWidth="1"/>
    <col min="13835" max="13836" width="13.21875" customWidth="1"/>
    <col min="14080" max="14080" width="15.5546875" customWidth="1"/>
    <col min="14081" max="14081" width="44" customWidth="1"/>
    <col min="14082" max="14082" width="12.77734375" customWidth="1"/>
    <col min="14083" max="14083" width="7.77734375" customWidth="1"/>
    <col min="14084" max="14084" width="15.5546875" customWidth="1"/>
    <col min="14085" max="14085" width="44" customWidth="1"/>
    <col min="14086" max="14087" width="12.77734375" customWidth="1"/>
    <col min="14091" max="14092" width="13.21875" customWidth="1"/>
    <col min="14336" max="14336" width="15.5546875" customWidth="1"/>
    <col min="14337" max="14337" width="44" customWidth="1"/>
    <col min="14338" max="14338" width="12.77734375" customWidth="1"/>
    <col min="14339" max="14339" width="7.77734375" customWidth="1"/>
    <col min="14340" max="14340" width="15.5546875" customWidth="1"/>
    <col min="14341" max="14341" width="44" customWidth="1"/>
    <col min="14342" max="14343" width="12.77734375" customWidth="1"/>
    <col min="14347" max="14348" width="13.21875" customWidth="1"/>
    <col min="14592" max="14592" width="15.5546875" customWidth="1"/>
    <col min="14593" max="14593" width="44" customWidth="1"/>
    <col min="14594" max="14594" width="12.77734375" customWidth="1"/>
    <col min="14595" max="14595" width="7.77734375" customWidth="1"/>
    <col min="14596" max="14596" width="15.5546875" customWidth="1"/>
    <col min="14597" max="14597" width="44" customWidth="1"/>
    <col min="14598" max="14599" width="12.77734375" customWidth="1"/>
    <col min="14603" max="14604" width="13.21875" customWidth="1"/>
    <col min="14848" max="14848" width="15.5546875" customWidth="1"/>
    <col min="14849" max="14849" width="44" customWidth="1"/>
    <col min="14850" max="14850" width="12.77734375" customWidth="1"/>
    <col min="14851" max="14851" width="7.77734375" customWidth="1"/>
    <col min="14852" max="14852" width="15.5546875" customWidth="1"/>
    <col min="14853" max="14853" width="44" customWidth="1"/>
    <col min="14854" max="14855" width="12.77734375" customWidth="1"/>
    <col min="14859" max="14860" width="13.21875" customWidth="1"/>
    <col min="15104" max="15104" width="15.5546875" customWidth="1"/>
    <col min="15105" max="15105" width="44" customWidth="1"/>
    <col min="15106" max="15106" width="12.77734375" customWidth="1"/>
    <col min="15107" max="15107" width="7.77734375" customWidth="1"/>
    <col min="15108" max="15108" width="15.5546875" customWidth="1"/>
    <col min="15109" max="15109" width="44" customWidth="1"/>
    <col min="15110" max="15111" width="12.77734375" customWidth="1"/>
    <col min="15115" max="15116" width="13.21875" customWidth="1"/>
    <col min="15360" max="15360" width="15.5546875" customWidth="1"/>
    <col min="15361" max="15361" width="44" customWidth="1"/>
    <col min="15362" max="15362" width="12.77734375" customWidth="1"/>
    <col min="15363" max="15363" width="7.77734375" customWidth="1"/>
    <col min="15364" max="15364" width="15.5546875" customWidth="1"/>
    <col min="15365" max="15365" width="44" customWidth="1"/>
    <col min="15366" max="15367" width="12.77734375" customWidth="1"/>
    <col min="15371" max="15372" width="13.21875" customWidth="1"/>
    <col min="15616" max="15616" width="15.5546875" customWidth="1"/>
    <col min="15617" max="15617" width="44" customWidth="1"/>
    <col min="15618" max="15618" width="12.77734375" customWidth="1"/>
    <col min="15619" max="15619" width="7.77734375" customWidth="1"/>
    <col min="15620" max="15620" width="15.5546875" customWidth="1"/>
    <col min="15621" max="15621" width="44" customWidth="1"/>
    <col min="15622" max="15623" width="12.77734375" customWidth="1"/>
    <col min="15627" max="15628" width="13.21875" customWidth="1"/>
    <col min="15872" max="15872" width="15.5546875" customWidth="1"/>
    <col min="15873" max="15873" width="44" customWidth="1"/>
    <col min="15874" max="15874" width="12.77734375" customWidth="1"/>
    <col min="15875" max="15875" width="7.77734375" customWidth="1"/>
    <col min="15876" max="15876" width="15.5546875" customWidth="1"/>
    <col min="15877" max="15877" width="44" customWidth="1"/>
    <col min="15878" max="15879" width="12.77734375" customWidth="1"/>
    <col min="15883" max="15884" width="13.21875" customWidth="1"/>
    <col min="16128" max="16128" width="15.5546875" customWidth="1"/>
    <col min="16129" max="16129" width="44" customWidth="1"/>
    <col min="16130" max="16130" width="12.77734375" customWidth="1"/>
    <col min="16131" max="16131" width="7.77734375" customWidth="1"/>
    <col min="16132" max="16132" width="15.5546875" customWidth="1"/>
    <col min="16133" max="16133" width="44" customWidth="1"/>
    <col min="16134" max="16135" width="12.77734375" customWidth="1"/>
    <col min="16139" max="16140" width="13.21875" customWidth="1"/>
  </cols>
  <sheetData>
    <row r="2" spans="1:4" ht="15" customHeight="1" x14ac:dyDescent="0.3">
      <c r="B2" s="3"/>
      <c r="C2" s="199" t="s">
        <v>78</v>
      </c>
      <c r="D2" s="199"/>
    </row>
    <row r="3" spans="1:4" ht="15" customHeight="1" x14ac:dyDescent="0.3">
      <c r="B3" s="6"/>
      <c r="C3" s="200" t="s">
        <v>147</v>
      </c>
      <c r="D3" s="200"/>
    </row>
    <row r="4" spans="1:4" ht="15" customHeight="1" x14ac:dyDescent="0.3">
      <c r="B4" s="6"/>
      <c r="C4" s="200" t="s">
        <v>79</v>
      </c>
      <c r="D4" s="200"/>
    </row>
    <row r="5" spans="1:4" ht="15" customHeight="1" x14ac:dyDescent="0.3">
      <c r="B5" s="6"/>
      <c r="C5" s="6"/>
      <c r="D5" s="24"/>
    </row>
    <row r="6" spans="1:4" ht="15" customHeight="1" x14ac:dyDescent="0.3">
      <c r="B6" s="6"/>
      <c r="C6" s="6"/>
      <c r="D6" s="24"/>
    </row>
    <row r="7" spans="1:4" ht="13.05" customHeight="1" x14ac:dyDescent="0.3">
      <c r="B7" s="6"/>
      <c r="C7" s="6"/>
      <c r="D7" s="24"/>
    </row>
    <row r="8" spans="1:4" ht="13.05" customHeight="1" x14ac:dyDescent="0.3">
      <c r="B8" s="6"/>
      <c r="C8" s="6"/>
      <c r="D8" s="24"/>
    </row>
    <row r="9" spans="1:4" ht="13.05" customHeight="1" x14ac:dyDescent="0.3">
      <c r="B9" s="201" t="s">
        <v>88</v>
      </c>
      <c r="C9" s="201"/>
    </row>
    <row r="10" spans="1:4" s="10" customFormat="1" ht="13.05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3.05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3.05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3.05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3.05" customHeight="1" x14ac:dyDescent="0.2">
      <c r="B14" s="34"/>
      <c r="C14" s="35"/>
      <c r="D14" s="49"/>
    </row>
    <row r="15" spans="1:4" s="10" customFormat="1" ht="13.05" customHeight="1" x14ac:dyDescent="0.2">
      <c r="B15" s="198" t="s">
        <v>90</v>
      </c>
      <c r="C15" s="198"/>
      <c r="D15" s="50">
        <f>+D10</f>
        <v>0</v>
      </c>
    </row>
    <row r="16" spans="1:4" s="10" customFormat="1" ht="13.05" customHeight="1" x14ac:dyDescent="0.2">
      <c r="D16" s="20"/>
    </row>
    <row r="17" spans="1:4" s="10" customFormat="1" ht="13.05" customHeight="1" x14ac:dyDescent="0.2">
      <c r="B17" s="16" t="s">
        <v>94</v>
      </c>
      <c r="D17" s="47">
        <f>+D15</f>
        <v>0</v>
      </c>
    </row>
    <row r="18" spans="1:4" s="10" customFormat="1" ht="13.05" customHeight="1" x14ac:dyDescent="0.2">
      <c r="D18" s="20"/>
    </row>
    <row r="19" spans="1:4" s="10" customFormat="1" ht="13.05" customHeight="1" x14ac:dyDescent="0.2">
      <c r="B19" s="30" t="s">
        <v>89</v>
      </c>
      <c r="D19" s="11"/>
    </row>
    <row r="20" spans="1:4" s="10" customFormat="1" ht="13.05" hidden="1" customHeight="1" x14ac:dyDescent="0.2">
      <c r="B20" s="30"/>
      <c r="C20" s="10" t="s">
        <v>66</v>
      </c>
      <c r="D20" s="39">
        <f>+D21+D22</f>
        <v>0</v>
      </c>
    </row>
    <row r="21" spans="1:4" s="10" customFormat="1" ht="13.05" hidden="1" customHeight="1" x14ac:dyDescent="0.2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3.05" hidden="1" customHeight="1" x14ac:dyDescent="0.2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3.05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3.05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3.05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3.05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3.05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3.05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3.05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3.05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3.05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3.05" customHeight="1" x14ac:dyDescent="0.2">
      <c r="B32" s="9"/>
      <c r="D32" s="11"/>
    </row>
    <row r="33" spans="1:4" s="10" customFormat="1" ht="13.05" customHeight="1" x14ac:dyDescent="0.2">
      <c r="B33" s="198" t="s">
        <v>91</v>
      </c>
      <c r="C33" s="198"/>
      <c r="D33" s="50">
        <f>+D20+D23+D25</f>
        <v>0</v>
      </c>
    </row>
    <row r="34" spans="1:4" s="10" customFormat="1" ht="13.05" customHeight="1" x14ac:dyDescent="0.2">
      <c r="D34" s="20"/>
    </row>
    <row r="35" spans="1:4" s="10" customFormat="1" ht="13.05" customHeight="1" x14ac:dyDescent="0.2">
      <c r="B35" s="16" t="s">
        <v>139</v>
      </c>
      <c r="D35" s="47">
        <f>+D17-D33</f>
        <v>0</v>
      </c>
    </row>
    <row r="36" spans="1:4" s="10" customFormat="1" ht="13.05" customHeight="1" x14ac:dyDescent="0.2">
      <c r="D36" s="20"/>
    </row>
    <row r="37" spans="1:4" s="10" customFormat="1" ht="13.05" customHeight="1" x14ac:dyDescent="0.2">
      <c r="B37" s="16" t="s">
        <v>77</v>
      </c>
      <c r="D37" s="50">
        <f>+D38+D39</f>
        <v>0</v>
      </c>
    </row>
    <row r="38" spans="1:4" s="10" customFormat="1" ht="13.05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3.05" customHeight="1" x14ac:dyDescent="0.2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3.05" customHeight="1" x14ac:dyDescent="0.2">
      <c r="B40" s="16"/>
      <c r="D40" s="20"/>
    </row>
    <row r="41" spans="1:4" s="10" customFormat="1" ht="13.05" customHeight="1" x14ac:dyDescent="0.2">
      <c r="B41" s="16" t="s">
        <v>95</v>
      </c>
      <c r="D41" s="50">
        <f>+D42</f>
        <v>0</v>
      </c>
    </row>
    <row r="42" spans="1:4" s="10" customFormat="1" ht="13.05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3.05" customHeight="1" x14ac:dyDescent="0.2">
      <c r="B43" s="16"/>
      <c r="D43" s="20"/>
    </row>
    <row r="44" spans="1:4" s="10" customFormat="1" ht="13.05" customHeight="1" x14ac:dyDescent="0.2">
      <c r="D44" s="20"/>
    </row>
    <row r="45" spans="1:4" s="10" customFormat="1" ht="13.05" customHeight="1" thickBot="1" x14ac:dyDescent="0.25">
      <c r="B45" s="36" t="s">
        <v>93</v>
      </c>
      <c r="D45" s="28">
        <f>+D35+D37-D41</f>
        <v>0</v>
      </c>
    </row>
    <row r="46" spans="1:4" s="10" customFormat="1" ht="13.05" customHeight="1" thickTop="1" x14ac:dyDescent="0.2">
      <c r="D46" s="32"/>
    </row>
    <row r="47" spans="1:4" s="10" customFormat="1" ht="13.05" customHeight="1" x14ac:dyDescent="0.2"/>
    <row r="48" spans="1:4" s="10" customFormat="1" ht="13.05" customHeight="1" x14ac:dyDescent="0.2"/>
    <row r="49" spans="3:4" s="10" customFormat="1" ht="13.05" customHeight="1" x14ac:dyDescent="0.2"/>
    <row r="50" spans="3:4" s="10" customFormat="1" ht="13.05" customHeight="1" x14ac:dyDescent="0.2"/>
    <row r="51" spans="3:4" s="10" customFormat="1" ht="13.05" customHeight="1" x14ac:dyDescent="0.2"/>
    <row r="52" spans="3:4" s="10" customFormat="1" ht="13.05" customHeight="1" x14ac:dyDescent="0.2"/>
    <row r="53" spans="3:4" s="10" customFormat="1" ht="13.05" customHeight="1" x14ac:dyDescent="0.2"/>
    <row r="54" spans="3:4" s="10" customFormat="1" ht="13.05" customHeight="1" x14ac:dyDescent="0.2">
      <c r="C54" s="44" t="s">
        <v>140</v>
      </c>
      <c r="D54" s="18" t="s">
        <v>145</v>
      </c>
    </row>
    <row r="55" spans="3:4" s="10" customFormat="1" ht="13.05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F836-2837-415E-8CD1-F731C9062172}">
  <sheetPr>
    <tabColor theme="0" tint="-0.249977111117893"/>
  </sheetPr>
  <dimension ref="A1:F1616"/>
  <sheetViews>
    <sheetView workbookViewId="0">
      <selection activeCell="B19" sqref="B19"/>
    </sheetView>
  </sheetViews>
  <sheetFormatPr baseColWidth="10" defaultRowHeight="14.4" x14ac:dyDescent="0.3"/>
  <cols>
    <col min="1" max="1" width="23.44140625" style="86" customWidth="1"/>
    <col min="2" max="2" width="62.77734375" style="87" bestFit="1" customWidth="1"/>
    <col min="3" max="3" width="25.44140625" style="87" bestFit="1" customWidth="1"/>
    <col min="4" max="5" width="19.44140625" style="87" bestFit="1" customWidth="1"/>
    <col min="6" max="6" width="19.44140625" style="185" bestFit="1" customWidth="1"/>
  </cols>
  <sheetData>
    <row r="1" spans="1:6" ht="16.8" x14ac:dyDescent="0.3">
      <c r="A1" s="186" t="s">
        <v>325</v>
      </c>
      <c r="B1" s="128"/>
      <c r="C1" s="181"/>
      <c r="D1" s="181"/>
      <c r="E1" s="181"/>
      <c r="F1" s="181"/>
    </row>
    <row r="2" spans="1:6" x14ac:dyDescent="0.3">
      <c r="A2" s="186" t="s">
        <v>809</v>
      </c>
      <c r="B2" s="129"/>
      <c r="C2" s="182"/>
      <c r="D2" s="182"/>
      <c r="E2" s="182"/>
      <c r="F2" s="182"/>
    </row>
    <row r="3" spans="1:6" ht="15" thickBot="1" x14ac:dyDescent="0.35">
      <c r="A3" s="187" t="s">
        <v>326</v>
      </c>
      <c r="B3" s="130"/>
      <c r="C3" s="183"/>
      <c r="D3" s="183"/>
      <c r="E3" s="183"/>
      <c r="F3" s="183"/>
    </row>
    <row r="4" spans="1:6" ht="16.2" thickTop="1" x14ac:dyDescent="0.3">
      <c r="A4" s="188" t="s">
        <v>778</v>
      </c>
      <c r="B4" s="124" t="s">
        <v>779</v>
      </c>
      <c r="C4" s="184" t="s">
        <v>780</v>
      </c>
      <c r="D4" s="184" t="s">
        <v>327</v>
      </c>
      <c r="E4" s="184" t="s">
        <v>328</v>
      </c>
      <c r="F4" s="184" t="s">
        <v>329</v>
      </c>
    </row>
    <row r="5" spans="1:6" x14ac:dyDescent="0.3">
      <c r="A5" s="189">
        <v>1</v>
      </c>
      <c r="B5" t="s">
        <v>0</v>
      </c>
      <c r="C5" s="87">
        <v>34893719.210000001</v>
      </c>
      <c r="D5" s="87">
        <v>45021412.039999999</v>
      </c>
      <c r="E5" s="87">
        <v>46335745.520000003</v>
      </c>
      <c r="F5" s="87">
        <v>33579385.729999997</v>
      </c>
    </row>
    <row r="6" spans="1:6" x14ac:dyDescent="0.3">
      <c r="A6" s="189">
        <v>11</v>
      </c>
      <c r="B6" t="s">
        <v>1</v>
      </c>
      <c r="C6" s="87">
        <v>9703138.1400000006</v>
      </c>
      <c r="D6" s="87">
        <v>15505200.390000001</v>
      </c>
      <c r="E6" s="87">
        <v>16200840.380000001</v>
      </c>
      <c r="F6" s="87">
        <v>9007498.1500000004</v>
      </c>
    </row>
    <row r="7" spans="1:6" x14ac:dyDescent="0.3">
      <c r="A7" s="189">
        <v>1101</v>
      </c>
      <c r="B7" t="s">
        <v>187</v>
      </c>
      <c r="C7" s="87">
        <v>600</v>
      </c>
      <c r="D7" s="87">
        <v>14037.73</v>
      </c>
      <c r="E7" s="87">
        <v>14037.73</v>
      </c>
      <c r="F7" s="87">
        <v>600</v>
      </c>
    </row>
    <row r="8" spans="1:6" x14ac:dyDescent="0.3">
      <c r="A8" s="189">
        <v>110101</v>
      </c>
      <c r="B8" t="s">
        <v>364</v>
      </c>
      <c r="C8" s="87">
        <v>100</v>
      </c>
      <c r="D8" s="87">
        <v>14037.73</v>
      </c>
      <c r="E8" s="87">
        <v>14037.73</v>
      </c>
      <c r="F8" s="87">
        <v>100</v>
      </c>
    </row>
    <row r="9" spans="1:6" x14ac:dyDescent="0.3">
      <c r="A9" s="189">
        <v>1101011</v>
      </c>
      <c r="B9" t="s">
        <v>365</v>
      </c>
      <c r="C9" s="87">
        <v>100</v>
      </c>
      <c r="D9" s="87">
        <v>14037.73</v>
      </c>
      <c r="E9" s="87">
        <v>14037.73</v>
      </c>
      <c r="F9" s="87">
        <v>100</v>
      </c>
    </row>
    <row r="10" spans="1:6" x14ac:dyDescent="0.3">
      <c r="A10" s="189">
        <v>110104</v>
      </c>
      <c r="B10" t="s">
        <v>366</v>
      </c>
      <c r="C10" s="87">
        <v>500</v>
      </c>
      <c r="D10" s="87">
        <v>0</v>
      </c>
      <c r="E10" s="87">
        <v>0</v>
      </c>
      <c r="F10" s="87">
        <v>500</v>
      </c>
    </row>
    <row r="11" spans="1:6" x14ac:dyDescent="0.3">
      <c r="A11" s="189">
        <v>1101041</v>
      </c>
      <c r="B11" t="s">
        <v>367</v>
      </c>
      <c r="C11" s="87">
        <v>500</v>
      </c>
      <c r="D11" s="87">
        <v>0</v>
      </c>
      <c r="E11" s="87">
        <v>0</v>
      </c>
      <c r="F11" s="87">
        <v>500</v>
      </c>
    </row>
    <row r="12" spans="1:6" x14ac:dyDescent="0.3">
      <c r="A12" s="189">
        <v>1102</v>
      </c>
      <c r="B12" t="s">
        <v>188</v>
      </c>
      <c r="C12" s="87">
        <v>1942.49</v>
      </c>
      <c r="D12" s="87">
        <v>136835.91</v>
      </c>
      <c r="E12" s="87">
        <v>140666.85999999999</v>
      </c>
      <c r="F12" s="87">
        <v>-1888.46</v>
      </c>
    </row>
    <row r="13" spans="1:6" x14ac:dyDescent="0.3">
      <c r="A13" s="189">
        <v>110201</v>
      </c>
      <c r="B13" t="s">
        <v>810</v>
      </c>
      <c r="C13" s="87">
        <v>0</v>
      </c>
      <c r="D13" s="87">
        <v>102436.33</v>
      </c>
      <c r="E13" s="87">
        <v>102436.33</v>
      </c>
      <c r="F13" s="87">
        <v>0</v>
      </c>
    </row>
    <row r="14" spans="1:6" x14ac:dyDescent="0.3">
      <c r="A14" s="189">
        <v>1102011</v>
      </c>
      <c r="B14" t="s">
        <v>811</v>
      </c>
      <c r="C14" s="87">
        <v>0</v>
      </c>
      <c r="D14" s="87">
        <v>102436.33</v>
      </c>
      <c r="E14" s="87">
        <v>102436.33</v>
      </c>
      <c r="F14" s="87">
        <v>0</v>
      </c>
    </row>
    <row r="15" spans="1:6" x14ac:dyDescent="0.3">
      <c r="A15" s="189">
        <v>110209</v>
      </c>
      <c r="B15" t="s">
        <v>368</v>
      </c>
      <c r="C15" s="87">
        <v>1942.49</v>
      </c>
      <c r="D15" s="87">
        <v>34399.58</v>
      </c>
      <c r="E15" s="87">
        <v>38230.53</v>
      </c>
      <c r="F15" s="87">
        <v>-1888.46</v>
      </c>
    </row>
    <row r="16" spans="1:6" x14ac:dyDescent="0.3">
      <c r="A16" s="189">
        <v>1102091</v>
      </c>
      <c r="B16" t="s">
        <v>369</v>
      </c>
      <c r="C16" s="87">
        <v>1942.49</v>
      </c>
      <c r="D16" s="87">
        <v>34399.58</v>
      </c>
      <c r="E16" s="87">
        <v>38230.53</v>
      </c>
      <c r="F16" s="87">
        <v>-1888.46</v>
      </c>
    </row>
    <row r="17" spans="1:6" x14ac:dyDescent="0.3">
      <c r="A17" s="189">
        <v>110209101</v>
      </c>
      <c r="B17" t="s">
        <v>370</v>
      </c>
      <c r="C17" s="87">
        <v>228.69</v>
      </c>
      <c r="D17" s="87">
        <v>34399.58</v>
      </c>
      <c r="E17" s="87">
        <v>36519.699999999997</v>
      </c>
      <c r="F17" s="87">
        <v>-1891.43</v>
      </c>
    </row>
    <row r="18" spans="1:6" x14ac:dyDescent="0.3">
      <c r="A18" s="189">
        <v>110209102</v>
      </c>
      <c r="B18" t="s">
        <v>371</v>
      </c>
      <c r="C18" s="87">
        <v>1713.8</v>
      </c>
      <c r="D18" s="87">
        <v>0</v>
      </c>
      <c r="E18" s="87">
        <v>1710.83</v>
      </c>
      <c r="F18" s="87">
        <v>2.97</v>
      </c>
    </row>
    <row r="19" spans="1:6" x14ac:dyDescent="0.3">
      <c r="A19" s="189">
        <v>1103</v>
      </c>
      <c r="B19" t="s">
        <v>2</v>
      </c>
      <c r="C19" s="87">
        <v>9700595.6500000004</v>
      </c>
      <c r="D19" s="87">
        <v>15354326.75</v>
      </c>
      <c r="E19" s="87">
        <v>16046135.789999999</v>
      </c>
      <c r="F19" s="87">
        <v>9008786.6099999994</v>
      </c>
    </row>
    <row r="20" spans="1:6" x14ac:dyDescent="0.3">
      <c r="A20" s="189">
        <v>110301</v>
      </c>
      <c r="B20" t="s">
        <v>372</v>
      </c>
      <c r="C20" s="87">
        <v>9700595.6500000004</v>
      </c>
      <c r="D20" s="87">
        <v>15354326.75</v>
      </c>
      <c r="E20" s="87">
        <v>16046135.789999999</v>
      </c>
      <c r="F20" s="87">
        <v>9008786.6099999994</v>
      </c>
    </row>
    <row r="21" spans="1:6" x14ac:dyDescent="0.3">
      <c r="A21" s="189">
        <v>1103011</v>
      </c>
      <c r="B21" t="s">
        <v>207</v>
      </c>
      <c r="C21" s="87">
        <v>9700595.6500000004</v>
      </c>
      <c r="D21" s="87">
        <v>15354326.75</v>
      </c>
      <c r="E21" s="87">
        <v>16046135.789999999</v>
      </c>
      <c r="F21" s="87">
        <v>9008786.6099999994</v>
      </c>
    </row>
    <row r="22" spans="1:6" x14ac:dyDescent="0.3">
      <c r="A22" s="189">
        <v>110301102</v>
      </c>
      <c r="B22" t="s">
        <v>274</v>
      </c>
      <c r="C22" s="87">
        <v>21509.14</v>
      </c>
      <c r="D22" s="87">
        <v>0</v>
      </c>
      <c r="E22" s="87">
        <v>0</v>
      </c>
      <c r="F22" s="87">
        <v>21509.14</v>
      </c>
    </row>
    <row r="23" spans="1:6" x14ac:dyDescent="0.3">
      <c r="A23" s="189">
        <v>11030110201</v>
      </c>
      <c r="B23" t="s">
        <v>373</v>
      </c>
      <c r="C23" s="87">
        <v>21509.14</v>
      </c>
      <c r="D23" s="87">
        <v>0</v>
      </c>
      <c r="E23" s="87">
        <v>0</v>
      </c>
      <c r="F23" s="87">
        <v>21509.14</v>
      </c>
    </row>
    <row r="24" spans="1:6" x14ac:dyDescent="0.3">
      <c r="A24" s="189">
        <v>110301104</v>
      </c>
      <c r="B24" t="s">
        <v>275</v>
      </c>
      <c r="C24" s="87">
        <v>0</v>
      </c>
      <c r="D24" s="87">
        <v>15654.24</v>
      </c>
      <c r="E24" s="87">
        <v>15654.24</v>
      </c>
      <c r="F24" s="87">
        <v>0</v>
      </c>
    </row>
    <row r="25" spans="1:6" x14ac:dyDescent="0.3">
      <c r="A25" s="189">
        <v>11030110401</v>
      </c>
      <c r="B25" t="s">
        <v>781</v>
      </c>
      <c r="C25" s="87">
        <v>0</v>
      </c>
      <c r="D25" s="87">
        <v>15654.24</v>
      </c>
      <c r="E25" s="87">
        <v>15654.24</v>
      </c>
      <c r="F25" s="87">
        <v>0</v>
      </c>
    </row>
    <row r="26" spans="1:6" x14ac:dyDescent="0.3">
      <c r="A26" s="189">
        <v>110301105</v>
      </c>
      <c r="B26" t="s">
        <v>276</v>
      </c>
      <c r="C26" s="87">
        <v>225583.44</v>
      </c>
      <c r="D26" s="87">
        <v>482859.45</v>
      </c>
      <c r="E26" s="87">
        <v>368645.27</v>
      </c>
      <c r="F26" s="87">
        <v>339797.62</v>
      </c>
    </row>
    <row r="27" spans="1:6" x14ac:dyDescent="0.3">
      <c r="A27" s="189">
        <v>11030110501</v>
      </c>
      <c r="B27" t="s">
        <v>782</v>
      </c>
      <c r="C27" s="87">
        <v>225583.44</v>
      </c>
      <c r="D27" s="87">
        <v>482859.45</v>
      </c>
      <c r="E27" s="87">
        <v>368645.27</v>
      </c>
      <c r="F27" s="87">
        <v>339797.62</v>
      </c>
    </row>
    <row r="28" spans="1:6" x14ac:dyDescent="0.3">
      <c r="A28" s="189">
        <v>110301107</v>
      </c>
      <c r="B28" t="s">
        <v>277</v>
      </c>
      <c r="C28" s="87">
        <v>1571312.57</v>
      </c>
      <c r="D28" s="87">
        <v>1496986.97</v>
      </c>
      <c r="E28" s="87">
        <v>2312380.34</v>
      </c>
      <c r="F28" s="87">
        <v>755919.2</v>
      </c>
    </row>
    <row r="29" spans="1:6" x14ac:dyDescent="0.3">
      <c r="A29" s="189">
        <v>11030110701</v>
      </c>
      <c r="B29" t="s">
        <v>374</v>
      </c>
      <c r="C29" s="87">
        <v>1562089.91</v>
      </c>
      <c r="D29" s="87">
        <v>1487534.03</v>
      </c>
      <c r="E29" s="87">
        <v>2297413.69</v>
      </c>
      <c r="F29" s="87">
        <v>752210.25</v>
      </c>
    </row>
    <row r="30" spans="1:6" x14ac:dyDescent="0.3">
      <c r="A30" s="189">
        <v>11030110704</v>
      </c>
      <c r="B30" t="s">
        <v>375</v>
      </c>
      <c r="C30" s="87">
        <v>9222.66</v>
      </c>
      <c r="D30" s="87">
        <v>9452.94</v>
      </c>
      <c r="E30" s="87">
        <v>14966.65</v>
      </c>
      <c r="F30" s="87">
        <v>3708.95</v>
      </c>
    </row>
    <row r="31" spans="1:6" x14ac:dyDescent="0.3">
      <c r="A31" s="189">
        <v>110301113</v>
      </c>
      <c r="B31" t="s">
        <v>279</v>
      </c>
      <c r="C31" s="87">
        <v>9711.64</v>
      </c>
      <c r="D31" s="87">
        <v>65</v>
      </c>
      <c r="E31" s="87">
        <v>0</v>
      </c>
      <c r="F31" s="87">
        <v>9776.64</v>
      </c>
    </row>
    <row r="32" spans="1:6" x14ac:dyDescent="0.3">
      <c r="A32" s="189">
        <v>11030111301</v>
      </c>
      <c r="B32" t="s">
        <v>376</v>
      </c>
      <c r="C32" s="87">
        <v>9711.64</v>
      </c>
      <c r="D32" s="87">
        <v>65</v>
      </c>
      <c r="E32" s="87">
        <v>0</v>
      </c>
      <c r="F32" s="87">
        <v>9776.64</v>
      </c>
    </row>
    <row r="33" spans="1:6" x14ac:dyDescent="0.3">
      <c r="A33" s="189">
        <v>110301115</v>
      </c>
      <c r="B33" t="s">
        <v>333</v>
      </c>
      <c r="C33" s="87">
        <v>266512.34000000003</v>
      </c>
      <c r="D33" s="87">
        <v>36132.129999999997</v>
      </c>
      <c r="E33" s="87">
        <v>587.79</v>
      </c>
      <c r="F33" s="87">
        <v>302056.68</v>
      </c>
    </row>
    <row r="34" spans="1:6" x14ac:dyDescent="0.3">
      <c r="A34" s="189">
        <v>11030111501</v>
      </c>
      <c r="B34" t="s">
        <v>377</v>
      </c>
      <c r="C34" s="87">
        <v>256944.91</v>
      </c>
      <c r="D34" s="87">
        <v>36132.129999999997</v>
      </c>
      <c r="E34" s="87">
        <v>587.79</v>
      </c>
      <c r="F34" s="87">
        <v>292489.25</v>
      </c>
    </row>
    <row r="35" spans="1:6" x14ac:dyDescent="0.3">
      <c r="A35" s="189">
        <v>11030111502</v>
      </c>
      <c r="B35" t="s">
        <v>378</v>
      </c>
      <c r="C35" s="87">
        <v>9567.43</v>
      </c>
      <c r="D35" s="87">
        <v>0</v>
      </c>
      <c r="E35" s="87">
        <v>0</v>
      </c>
      <c r="F35" s="87">
        <v>9567.43</v>
      </c>
    </row>
    <row r="36" spans="1:6" x14ac:dyDescent="0.3">
      <c r="A36" s="189">
        <v>110301117</v>
      </c>
      <c r="B36" t="s">
        <v>379</v>
      </c>
      <c r="C36" s="87">
        <v>7605966.5199999996</v>
      </c>
      <c r="D36" s="87">
        <v>13322628.960000001</v>
      </c>
      <c r="E36" s="87">
        <v>13348868.15</v>
      </c>
      <c r="F36" s="87">
        <v>7579727.3300000001</v>
      </c>
    </row>
    <row r="37" spans="1:6" x14ac:dyDescent="0.3">
      <c r="A37" s="189">
        <v>11030111701</v>
      </c>
      <c r="B37" t="s">
        <v>783</v>
      </c>
      <c r="C37" s="87">
        <v>3961988.83</v>
      </c>
      <c r="D37" s="87">
        <v>249793.01</v>
      </c>
      <c r="E37" s="87">
        <v>411929.87</v>
      </c>
      <c r="F37" s="87">
        <v>3799851.97</v>
      </c>
    </row>
    <row r="38" spans="1:6" x14ac:dyDescent="0.3">
      <c r="A38" s="189">
        <v>11030111702</v>
      </c>
      <c r="B38" t="s">
        <v>380</v>
      </c>
      <c r="C38" s="87">
        <v>3570875.75</v>
      </c>
      <c r="D38" s="87">
        <v>12468194.67</v>
      </c>
      <c r="E38" s="87">
        <v>12446887.74</v>
      </c>
      <c r="F38" s="87">
        <v>3592182.68</v>
      </c>
    </row>
    <row r="39" spans="1:6" x14ac:dyDescent="0.3">
      <c r="A39" s="189">
        <v>11030111703</v>
      </c>
      <c r="B39" t="s">
        <v>381</v>
      </c>
      <c r="C39" s="87">
        <v>49099.48</v>
      </c>
      <c r="D39" s="87">
        <v>590983.72</v>
      </c>
      <c r="E39" s="87">
        <v>456000.87</v>
      </c>
      <c r="F39" s="87">
        <v>184082.33</v>
      </c>
    </row>
    <row r="40" spans="1:6" x14ac:dyDescent="0.3">
      <c r="A40" s="189">
        <v>11030111704</v>
      </c>
      <c r="B40" t="s">
        <v>382</v>
      </c>
      <c r="C40" s="87">
        <v>24002.46</v>
      </c>
      <c r="D40" s="87">
        <v>13657.56</v>
      </c>
      <c r="E40" s="87">
        <v>34049.67</v>
      </c>
      <c r="F40" s="87">
        <v>3610.35</v>
      </c>
    </row>
    <row r="41" spans="1:6" x14ac:dyDescent="0.3">
      <c r="A41" s="189">
        <v>12</v>
      </c>
      <c r="B41" t="s">
        <v>3</v>
      </c>
      <c r="C41" s="87">
        <v>15665513.17</v>
      </c>
      <c r="D41" s="87">
        <v>11582373.17</v>
      </c>
      <c r="E41" s="87">
        <v>11630580.58</v>
      </c>
      <c r="F41" s="87">
        <v>15617305.76</v>
      </c>
    </row>
    <row r="42" spans="1:6" x14ac:dyDescent="0.3">
      <c r="A42" s="189">
        <v>1201</v>
      </c>
      <c r="B42" t="s">
        <v>4</v>
      </c>
      <c r="C42" s="87">
        <v>1767859.71</v>
      </c>
      <c r="D42" s="87">
        <v>367040.61</v>
      </c>
      <c r="E42" s="87">
        <v>0</v>
      </c>
      <c r="F42" s="87">
        <v>2134900.3199999998</v>
      </c>
    </row>
    <row r="43" spans="1:6" x14ac:dyDescent="0.3">
      <c r="A43" s="189">
        <v>120101</v>
      </c>
      <c r="B43" t="s">
        <v>383</v>
      </c>
      <c r="C43" s="87">
        <v>1767859.71</v>
      </c>
      <c r="D43" s="87">
        <v>367040.61</v>
      </c>
      <c r="E43" s="87">
        <v>0</v>
      </c>
      <c r="F43" s="87">
        <v>2134900.3199999998</v>
      </c>
    </row>
    <row r="44" spans="1:6" x14ac:dyDescent="0.3">
      <c r="A44" s="189">
        <v>1201011</v>
      </c>
      <c r="B44" t="s">
        <v>383</v>
      </c>
      <c r="C44" s="87">
        <v>1767859.71</v>
      </c>
      <c r="D44" s="87">
        <v>367040.61</v>
      </c>
      <c r="E44" s="87">
        <v>0</v>
      </c>
      <c r="F44" s="87">
        <v>2134900.3199999998</v>
      </c>
    </row>
    <row r="45" spans="1:6" x14ac:dyDescent="0.3">
      <c r="A45" s="189">
        <v>120101101</v>
      </c>
      <c r="B45" t="s">
        <v>384</v>
      </c>
      <c r="C45" s="87">
        <v>279951.63</v>
      </c>
      <c r="D45" s="87">
        <v>529.91999999999996</v>
      </c>
      <c r="E45" s="87">
        <v>0</v>
      </c>
      <c r="F45" s="87">
        <v>280481.55</v>
      </c>
    </row>
    <row r="46" spans="1:6" x14ac:dyDescent="0.3">
      <c r="A46" s="189">
        <v>120101103</v>
      </c>
      <c r="B46" t="s">
        <v>385</v>
      </c>
      <c r="C46" s="87">
        <v>1148608.08</v>
      </c>
      <c r="D46" s="87">
        <v>366510.69</v>
      </c>
      <c r="E46" s="87">
        <v>0</v>
      </c>
      <c r="F46" s="87">
        <v>1515118.77</v>
      </c>
    </row>
    <row r="47" spans="1:6" x14ac:dyDescent="0.3">
      <c r="A47" s="189">
        <v>120101104</v>
      </c>
      <c r="B47" t="s">
        <v>386</v>
      </c>
      <c r="C47" s="87">
        <v>339300</v>
      </c>
      <c r="D47" s="87">
        <v>0</v>
      </c>
      <c r="E47" s="87">
        <v>0</v>
      </c>
      <c r="F47" s="87">
        <v>339300</v>
      </c>
    </row>
    <row r="48" spans="1:6" x14ac:dyDescent="0.3">
      <c r="A48" s="189">
        <v>1202</v>
      </c>
      <c r="B48" t="s">
        <v>280</v>
      </c>
      <c r="C48" s="87">
        <v>100000</v>
      </c>
      <c r="D48" s="87">
        <v>100000</v>
      </c>
      <c r="E48" s="87">
        <v>200000</v>
      </c>
      <c r="F48" s="87">
        <v>0</v>
      </c>
    </row>
    <row r="49" spans="1:6" x14ac:dyDescent="0.3">
      <c r="A49" s="189">
        <v>120203</v>
      </c>
      <c r="B49" t="s">
        <v>387</v>
      </c>
      <c r="C49" s="87">
        <v>100000</v>
      </c>
      <c r="D49" s="87">
        <v>100000</v>
      </c>
      <c r="E49" s="87">
        <v>200000</v>
      </c>
      <c r="F49" s="87">
        <v>0</v>
      </c>
    </row>
    <row r="50" spans="1:6" x14ac:dyDescent="0.3">
      <c r="A50" s="189">
        <v>1202031</v>
      </c>
      <c r="B50" t="s">
        <v>388</v>
      </c>
      <c r="C50" s="87">
        <v>100000</v>
      </c>
      <c r="D50" s="87">
        <v>100000</v>
      </c>
      <c r="E50" s="87">
        <v>200000</v>
      </c>
      <c r="F50" s="87">
        <v>0</v>
      </c>
    </row>
    <row r="51" spans="1:6" x14ac:dyDescent="0.3">
      <c r="A51" s="189">
        <v>120203102</v>
      </c>
      <c r="B51" t="s">
        <v>282</v>
      </c>
      <c r="C51" s="87">
        <v>100000</v>
      </c>
      <c r="D51" s="87">
        <v>100000</v>
      </c>
      <c r="E51" s="87">
        <v>200000</v>
      </c>
      <c r="F51" s="87">
        <v>0</v>
      </c>
    </row>
    <row r="52" spans="1:6" x14ac:dyDescent="0.3">
      <c r="A52" s="189">
        <v>12020310201</v>
      </c>
      <c r="B52" t="s">
        <v>281</v>
      </c>
      <c r="C52" s="87">
        <v>0</v>
      </c>
      <c r="D52" s="87">
        <v>100000</v>
      </c>
      <c r="E52" s="87">
        <v>100000</v>
      </c>
      <c r="F52" s="87">
        <v>0</v>
      </c>
    </row>
    <row r="53" spans="1:6" x14ac:dyDescent="0.3">
      <c r="A53" s="189">
        <v>12020310202</v>
      </c>
      <c r="B53" t="s">
        <v>389</v>
      </c>
      <c r="C53" s="87">
        <v>100000</v>
      </c>
      <c r="D53" s="87">
        <v>0</v>
      </c>
      <c r="E53" s="87">
        <v>100000</v>
      </c>
      <c r="F53" s="87">
        <v>0</v>
      </c>
    </row>
    <row r="54" spans="1:6" x14ac:dyDescent="0.3">
      <c r="A54" s="189">
        <v>1203</v>
      </c>
      <c r="B54" t="s">
        <v>5</v>
      </c>
      <c r="C54" s="87">
        <v>13635561.65</v>
      </c>
      <c r="D54" s="87">
        <v>2562328.98</v>
      </c>
      <c r="E54" s="87">
        <v>4851544.68</v>
      </c>
      <c r="F54" s="87">
        <v>11346345.949999999</v>
      </c>
    </row>
    <row r="55" spans="1:6" x14ac:dyDescent="0.3">
      <c r="A55" s="189">
        <v>120301</v>
      </c>
      <c r="B55" t="s">
        <v>390</v>
      </c>
      <c r="C55" s="87">
        <v>5975000</v>
      </c>
      <c r="D55" s="87">
        <v>300000</v>
      </c>
      <c r="E55" s="87">
        <v>3400000</v>
      </c>
      <c r="F55" s="87">
        <v>2875000</v>
      </c>
    </row>
    <row r="56" spans="1:6" x14ac:dyDescent="0.3">
      <c r="A56" s="189">
        <v>1203011</v>
      </c>
      <c r="B56" t="s">
        <v>390</v>
      </c>
      <c r="C56" s="87">
        <v>5975000</v>
      </c>
      <c r="D56" s="87">
        <v>300000</v>
      </c>
      <c r="E56" s="87">
        <v>3400000</v>
      </c>
      <c r="F56" s="87">
        <v>2875000</v>
      </c>
    </row>
    <row r="57" spans="1:6" x14ac:dyDescent="0.3">
      <c r="A57" s="189">
        <v>120301104</v>
      </c>
      <c r="B57" t="s">
        <v>391</v>
      </c>
      <c r="C57" s="87">
        <v>1200000</v>
      </c>
      <c r="D57" s="87">
        <v>0</v>
      </c>
      <c r="E57" s="87">
        <v>500000</v>
      </c>
      <c r="F57" s="87">
        <v>700000</v>
      </c>
    </row>
    <row r="58" spans="1:6" x14ac:dyDescent="0.3">
      <c r="A58" s="189">
        <v>120301105</v>
      </c>
      <c r="B58" t="s">
        <v>392</v>
      </c>
      <c r="C58" s="87">
        <v>500000</v>
      </c>
      <c r="D58" s="87">
        <v>0</v>
      </c>
      <c r="E58" s="87">
        <v>0</v>
      </c>
      <c r="F58" s="87">
        <v>500000</v>
      </c>
    </row>
    <row r="59" spans="1:6" x14ac:dyDescent="0.3">
      <c r="A59" s="189">
        <v>120301106</v>
      </c>
      <c r="B59" t="s">
        <v>393</v>
      </c>
      <c r="C59" s="87">
        <v>1400000</v>
      </c>
      <c r="D59" s="87">
        <v>0</v>
      </c>
      <c r="E59" s="87">
        <v>900000</v>
      </c>
      <c r="F59" s="87">
        <v>500000</v>
      </c>
    </row>
    <row r="60" spans="1:6" x14ac:dyDescent="0.3">
      <c r="A60" s="189">
        <v>120301109</v>
      </c>
      <c r="B60" t="s">
        <v>394</v>
      </c>
      <c r="C60" s="87">
        <v>1475000</v>
      </c>
      <c r="D60" s="87">
        <v>300000</v>
      </c>
      <c r="E60" s="87">
        <v>600000</v>
      </c>
      <c r="F60" s="87">
        <v>1175000</v>
      </c>
    </row>
    <row r="61" spans="1:6" x14ac:dyDescent="0.3">
      <c r="A61" s="189">
        <v>120301110</v>
      </c>
      <c r="B61" t="s">
        <v>395</v>
      </c>
      <c r="C61" s="87">
        <v>1400000</v>
      </c>
      <c r="D61" s="87">
        <v>0</v>
      </c>
      <c r="E61" s="87">
        <v>1400000</v>
      </c>
      <c r="F61" s="87">
        <v>0</v>
      </c>
    </row>
    <row r="62" spans="1:6" x14ac:dyDescent="0.3">
      <c r="A62" s="189">
        <v>120303</v>
      </c>
      <c r="B62" t="s">
        <v>396</v>
      </c>
      <c r="C62" s="87">
        <v>3710561.65</v>
      </c>
      <c r="D62" s="87">
        <v>62328.98</v>
      </c>
      <c r="E62" s="87">
        <v>51544.68</v>
      </c>
      <c r="F62" s="87">
        <v>3721345.95</v>
      </c>
    </row>
    <row r="63" spans="1:6" x14ac:dyDescent="0.3">
      <c r="A63" s="189">
        <v>1203031</v>
      </c>
      <c r="B63" t="s">
        <v>396</v>
      </c>
      <c r="C63" s="87">
        <v>3710561.65</v>
      </c>
      <c r="D63" s="87">
        <v>62328.98</v>
      </c>
      <c r="E63" s="87">
        <v>51544.68</v>
      </c>
      <c r="F63" s="87">
        <v>3721345.95</v>
      </c>
    </row>
    <row r="64" spans="1:6" x14ac:dyDescent="0.3">
      <c r="A64" s="189">
        <v>120303104</v>
      </c>
      <c r="B64" t="s">
        <v>397</v>
      </c>
      <c r="C64" s="87">
        <v>321585.89</v>
      </c>
      <c r="D64" s="87">
        <v>3201.78</v>
      </c>
      <c r="E64" s="87">
        <v>0</v>
      </c>
      <c r="F64" s="87">
        <v>324787.67</v>
      </c>
    </row>
    <row r="65" spans="1:6" x14ac:dyDescent="0.3">
      <c r="A65" s="189">
        <v>120303106</v>
      </c>
      <c r="B65" t="s">
        <v>398</v>
      </c>
      <c r="C65" s="87">
        <v>2864913.69</v>
      </c>
      <c r="D65" s="87">
        <v>3861.34</v>
      </c>
      <c r="E65" s="87">
        <v>0</v>
      </c>
      <c r="F65" s="87">
        <v>2868775.03</v>
      </c>
    </row>
    <row r="66" spans="1:6" x14ac:dyDescent="0.3">
      <c r="A66" s="189">
        <v>12030310601</v>
      </c>
      <c r="B66" t="s">
        <v>399</v>
      </c>
      <c r="C66" s="87">
        <v>320113.19</v>
      </c>
      <c r="D66" s="87">
        <v>3129.81</v>
      </c>
      <c r="E66" s="87">
        <v>0</v>
      </c>
      <c r="F66" s="87">
        <v>323243</v>
      </c>
    </row>
    <row r="67" spans="1:6" x14ac:dyDescent="0.3">
      <c r="A67" s="189">
        <v>12030310602</v>
      </c>
      <c r="B67" t="s">
        <v>400</v>
      </c>
      <c r="C67" s="87">
        <v>52345.26</v>
      </c>
      <c r="D67" s="87">
        <v>731.53</v>
      </c>
      <c r="E67" s="87">
        <v>0</v>
      </c>
      <c r="F67" s="87">
        <v>53076.79</v>
      </c>
    </row>
    <row r="68" spans="1:6" x14ac:dyDescent="0.3">
      <c r="A68" s="189">
        <v>12030310603</v>
      </c>
      <c r="B68" t="s">
        <v>401</v>
      </c>
      <c r="C68" s="87">
        <v>1284768.28</v>
      </c>
      <c r="D68" s="87">
        <v>0</v>
      </c>
      <c r="E68" s="87">
        <v>0</v>
      </c>
      <c r="F68" s="87">
        <v>1284768.28</v>
      </c>
    </row>
    <row r="69" spans="1:6" x14ac:dyDescent="0.3">
      <c r="A69" s="189">
        <v>12030310604</v>
      </c>
      <c r="B69" t="s">
        <v>402</v>
      </c>
      <c r="C69" s="87">
        <v>466185.17</v>
      </c>
      <c r="D69" s="87">
        <v>0</v>
      </c>
      <c r="E69" s="87">
        <v>0</v>
      </c>
      <c r="F69" s="87">
        <v>466185.17</v>
      </c>
    </row>
    <row r="70" spans="1:6" x14ac:dyDescent="0.3">
      <c r="A70" s="189">
        <v>12030310605</v>
      </c>
      <c r="B70" t="s">
        <v>403</v>
      </c>
      <c r="C70" s="87">
        <v>741501.79</v>
      </c>
      <c r="D70" s="87">
        <v>0</v>
      </c>
      <c r="E70" s="87">
        <v>0</v>
      </c>
      <c r="F70" s="87">
        <v>741501.79</v>
      </c>
    </row>
    <row r="71" spans="1:6" x14ac:dyDescent="0.3">
      <c r="A71" s="189">
        <v>120303107</v>
      </c>
      <c r="B71" t="s">
        <v>404</v>
      </c>
      <c r="C71" s="87">
        <v>374062.07</v>
      </c>
      <c r="D71" s="87">
        <v>55265.86</v>
      </c>
      <c r="E71" s="87">
        <v>51544.68</v>
      </c>
      <c r="F71" s="87">
        <v>377783.25</v>
      </c>
    </row>
    <row r="72" spans="1:6" x14ac:dyDescent="0.3">
      <c r="A72" s="189">
        <v>12030310701</v>
      </c>
      <c r="B72" t="s">
        <v>405</v>
      </c>
      <c r="C72" s="87">
        <v>322618.03000000003</v>
      </c>
      <c r="D72" s="87">
        <v>4566.1000000000004</v>
      </c>
      <c r="E72" s="87">
        <v>0</v>
      </c>
      <c r="F72" s="87">
        <v>327184.13</v>
      </c>
    </row>
    <row r="73" spans="1:6" x14ac:dyDescent="0.3">
      <c r="A73" s="189">
        <v>12030310702</v>
      </c>
      <c r="B73" t="s">
        <v>283</v>
      </c>
      <c r="C73" s="87">
        <v>51444.04</v>
      </c>
      <c r="D73" s="87">
        <v>50699.76</v>
      </c>
      <c r="E73" s="87">
        <v>51544.68</v>
      </c>
      <c r="F73" s="87">
        <v>50599.12</v>
      </c>
    </row>
    <row r="74" spans="1:6" x14ac:dyDescent="0.3">
      <c r="A74" s="189">
        <v>120303108</v>
      </c>
      <c r="B74" t="s">
        <v>406</v>
      </c>
      <c r="C74" s="87">
        <v>150000</v>
      </c>
      <c r="D74" s="87">
        <v>0</v>
      </c>
      <c r="E74" s="87">
        <v>0</v>
      </c>
      <c r="F74" s="87">
        <v>150000</v>
      </c>
    </row>
    <row r="75" spans="1:6" x14ac:dyDescent="0.3">
      <c r="A75" s="189">
        <v>12030310801</v>
      </c>
      <c r="B75" t="s">
        <v>362</v>
      </c>
      <c r="C75" s="87">
        <v>150000</v>
      </c>
      <c r="D75" s="87">
        <v>0</v>
      </c>
      <c r="E75" s="87">
        <v>0</v>
      </c>
      <c r="F75" s="87">
        <v>150000</v>
      </c>
    </row>
    <row r="76" spans="1:6" x14ac:dyDescent="0.3">
      <c r="A76" s="189">
        <v>120304</v>
      </c>
      <c r="B76" t="s">
        <v>407</v>
      </c>
      <c r="C76" s="87">
        <v>3950000</v>
      </c>
      <c r="D76" s="87">
        <v>2200000</v>
      </c>
      <c r="E76" s="87">
        <v>1400000</v>
      </c>
      <c r="F76" s="87">
        <v>4750000</v>
      </c>
    </row>
    <row r="77" spans="1:6" x14ac:dyDescent="0.3">
      <c r="A77" s="189">
        <v>1203041</v>
      </c>
      <c r="B77" t="s">
        <v>408</v>
      </c>
      <c r="C77" s="87">
        <v>3950000</v>
      </c>
      <c r="D77" s="87">
        <v>2200000</v>
      </c>
      <c r="E77" s="87">
        <v>1400000</v>
      </c>
      <c r="F77" s="87">
        <v>4750000</v>
      </c>
    </row>
    <row r="78" spans="1:6" x14ac:dyDescent="0.3">
      <c r="A78" s="189">
        <v>120304101</v>
      </c>
      <c r="B78" t="s">
        <v>409</v>
      </c>
      <c r="C78" s="87">
        <v>200000</v>
      </c>
      <c r="D78" s="87">
        <v>200000</v>
      </c>
      <c r="E78" s="87">
        <v>200000</v>
      </c>
      <c r="F78" s="87">
        <v>200000</v>
      </c>
    </row>
    <row r="79" spans="1:6" x14ac:dyDescent="0.3">
      <c r="A79" s="189">
        <v>12030410101</v>
      </c>
      <c r="B79" t="s">
        <v>410</v>
      </c>
      <c r="C79" s="87">
        <v>200000</v>
      </c>
      <c r="D79" s="87">
        <v>200000</v>
      </c>
      <c r="E79" s="87">
        <v>200000</v>
      </c>
      <c r="F79" s="87">
        <v>200000</v>
      </c>
    </row>
    <row r="80" spans="1:6" x14ac:dyDescent="0.3">
      <c r="A80" s="189">
        <v>120304102</v>
      </c>
      <c r="B80" t="s">
        <v>278</v>
      </c>
      <c r="C80" s="87">
        <v>300000</v>
      </c>
      <c r="D80" s="87">
        <v>0</v>
      </c>
      <c r="E80" s="87">
        <v>0</v>
      </c>
      <c r="F80" s="87">
        <v>300000</v>
      </c>
    </row>
    <row r="81" spans="1:6" x14ac:dyDescent="0.3">
      <c r="A81" s="189">
        <v>12030410201</v>
      </c>
      <c r="B81" t="s">
        <v>410</v>
      </c>
      <c r="C81" s="87">
        <v>300000</v>
      </c>
      <c r="D81" s="87">
        <v>0</v>
      </c>
      <c r="E81" s="87">
        <v>0</v>
      </c>
      <c r="F81" s="87">
        <v>300000</v>
      </c>
    </row>
    <row r="82" spans="1:6" x14ac:dyDescent="0.3">
      <c r="A82" s="189">
        <v>120304107</v>
      </c>
      <c r="B82" t="s">
        <v>411</v>
      </c>
      <c r="C82" s="87">
        <v>600000</v>
      </c>
      <c r="D82" s="87">
        <v>0</v>
      </c>
      <c r="E82" s="87">
        <v>0</v>
      </c>
      <c r="F82" s="87">
        <v>600000</v>
      </c>
    </row>
    <row r="83" spans="1:6" x14ac:dyDescent="0.3">
      <c r="A83" s="189">
        <v>12030410701</v>
      </c>
      <c r="B83" t="s">
        <v>410</v>
      </c>
      <c r="C83" s="87">
        <v>600000</v>
      </c>
      <c r="D83" s="87">
        <v>0</v>
      </c>
      <c r="E83" s="87">
        <v>0</v>
      </c>
      <c r="F83" s="87">
        <v>600000</v>
      </c>
    </row>
    <row r="84" spans="1:6" x14ac:dyDescent="0.3">
      <c r="A84" s="189">
        <v>120304117</v>
      </c>
      <c r="B84" t="s">
        <v>412</v>
      </c>
      <c r="C84" s="87">
        <v>300000</v>
      </c>
      <c r="D84" s="87">
        <v>0</v>
      </c>
      <c r="E84" s="87">
        <v>0</v>
      </c>
      <c r="F84" s="87">
        <v>300000</v>
      </c>
    </row>
    <row r="85" spans="1:6" x14ac:dyDescent="0.3">
      <c r="A85" s="189">
        <v>12030411701</v>
      </c>
      <c r="B85" t="s">
        <v>410</v>
      </c>
      <c r="C85" s="87">
        <v>300000</v>
      </c>
      <c r="D85" s="87">
        <v>0</v>
      </c>
      <c r="E85" s="87">
        <v>0</v>
      </c>
      <c r="F85" s="87">
        <v>300000</v>
      </c>
    </row>
    <row r="86" spans="1:6" x14ac:dyDescent="0.3">
      <c r="A86" s="189">
        <v>120304118</v>
      </c>
      <c r="B86" t="s">
        <v>413</v>
      </c>
      <c r="C86" s="87">
        <v>300000</v>
      </c>
      <c r="D86" s="87">
        <v>0</v>
      </c>
      <c r="E86" s="87">
        <v>0</v>
      </c>
      <c r="F86" s="87">
        <v>300000</v>
      </c>
    </row>
    <row r="87" spans="1:6" x14ac:dyDescent="0.3">
      <c r="A87" s="189">
        <v>12030411801</v>
      </c>
      <c r="B87" t="s">
        <v>410</v>
      </c>
      <c r="C87" s="87">
        <v>300000</v>
      </c>
      <c r="D87" s="87">
        <v>0</v>
      </c>
      <c r="E87" s="87">
        <v>0</v>
      </c>
      <c r="F87" s="87">
        <v>300000</v>
      </c>
    </row>
    <row r="88" spans="1:6" x14ac:dyDescent="0.3">
      <c r="A88" s="189">
        <v>120304119</v>
      </c>
      <c r="B88" t="s">
        <v>414</v>
      </c>
      <c r="C88" s="87">
        <v>550000</v>
      </c>
      <c r="D88" s="87">
        <v>300000</v>
      </c>
      <c r="E88" s="87">
        <v>300000</v>
      </c>
      <c r="F88" s="87">
        <v>550000</v>
      </c>
    </row>
    <row r="89" spans="1:6" x14ac:dyDescent="0.3">
      <c r="A89" s="189">
        <v>12030411901</v>
      </c>
      <c r="B89" t="s">
        <v>415</v>
      </c>
      <c r="C89" s="87">
        <v>550000</v>
      </c>
      <c r="D89" s="87">
        <v>300000</v>
      </c>
      <c r="E89" s="87">
        <v>300000</v>
      </c>
      <c r="F89" s="87">
        <v>550000</v>
      </c>
    </row>
    <row r="90" spans="1:6" x14ac:dyDescent="0.3">
      <c r="A90" s="189">
        <v>120304123</v>
      </c>
      <c r="B90" t="s">
        <v>416</v>
      </c>
      <c r="C90" s="87">
        <v>250000</v>
      </c>
      <c r="D90" s="87">
        <v>0</v>
      </c>
      <c r="E90" s="87">
        <v>0</v>
      </c>
      <c r="F90" s="87">
        <v>250000</v>
      </c>
    </row>
    <row r="91" spans="1:6" x14ac:dyDescent="0.3">
      <c r="A91" s="189">
        <v>12030412301</v>
      </c>
      <c r="B91" t="s">
        <v>417</v>
      </c>
      <c r="C91" s="87">
        <v>250000</v>
      </c>
      <c r="D91" s="87">
        <v>0</v>
      </c>
      <c r="E91" s="87">
        <v>0</v>
      </c>
      <c r="F91" s="87">
        <v>250000</v>
      </c>
    </row>
    <row r="92" spans="1:6" x14ac:dyDescent="0.3">
      <c r="A92" s="189">
        <v>120304124</v>
      </c>
      <c r="B92" t="s">
        <v>418</v>
      </c>
      <c r="C92" s="87">
        <v>500000</v>
      </c>
      <c r="D92" s="87">
        <v>0</v>
      </c>
      <c r="E92" s="87">
        <v>0</v>
      </c>
      <c r="F92" s="87">
        <v>500000</v>
      </c>
    </row>
    <row r="93" spans="1:6" x14ac:dyDescent="0.3">
      <c r="A93" s="189">
        <v>12030412401</v>
      </c>
      <c r="B93" t="s">
        <v>410</v>
      </c>
      <c r="C93" s="87">
        <v>500000</v>
      </c>
      <c r="D93" s="87">
        <v>0</v>
      </c>
      <c r="E93" s="87">
        <v>0</v>
      </c>
      <c r="F93" s="87">
        <v>500000</v>
      </c>
    </row>
    <row r="94" spans="1:6" x14ac:dyDescent="0.3">
      <c r="A94" s="189">
        <v>120304125</v>
      </c>
      <c r="B94" t="s">
        <v>419</v>
      </c>
      <c r="C94" s="87">
        <v>400000</v>
      </c>
      <c r="D94" s="87">
        <v>0</v>
      </c>
      <c r="E94" s="87">
        <v>0</v>
      </c>
      <c r="F94" s="87">
        <v>400000</v>
      </c>
    </row>
    <row r="95" spans="1:6" x14ac:dyDescent="0.3">
      <c r="A95" s="189">
        <v>12030412501</v>
      </c>
      <c r="B95" t="s">
        <v>417</v>
      </c>
      <c r="C95" s="87">
        <v>400000</v>
      </c>
      <c r="D95" s="87">
        <v>0</v>
      </c>
      <c r="E95" s="87">
        <v>0</v>
      </c>
      <c r="F95" s="87">
        <v>400000</v>
      </c>
    </row>
    <row r="96" spans="1:6" x14ac:dyDescent="0.3">
      <c r="A96" s="189">
        <v>120304127</v>
      </c>
      <c r="B96" t="s">
        <v>379</v>
      </c>
      <c r="C96" s="87">
        <v>0</v>
      </c>
      <c r="D96" s="87">
        <v>1400000</v>
      </c>
      <c r="E96" s="87">
        <v>900000</v>
      </c>
      <c r="F96" s="87">
        <v>500000</v>
      </c>
    </row>
    <row r="97" spans="1:6" x14ac:dyDescent="0.3">
      <c r="A97" s="189">
        <v>12030412702</v>
      </c>
      <c r="B97" t="s">
        <v>420</v>
      </c>
      <c r="C97" s="87">
        <v>0</v>
      </c>
      <c r="D97" s="87">
        <v>1400000</v>
      </c>
      <c r="E97" s="87">
        <v>900000</v>
      </c>
      <c r="F97" s="87">
        <v>500000</v>
      </c>
    </row>
    <row r="98" spans="1:6" x14ac:dyDescent="0.3">
      <c r="A98" s="189">
        <v>120304129</v>
      </c>
      <c r="B98" t="s">
        <v>334</v>
      </c>
      <c r="C98" s="87">
        <v>550000</v>
      </c>
      <c r="D98" s="87">
        <v>300000</v>
      </c>
      <c r="E98" s="87">
        <v>0</v>
      </c>
      <c r="F98" s="87">
        <v>850000</v>
      </c>
    </row>
    <row r="99" spans="1:6" x14ac:dyDescent="0.3">
      <c r="A99" s="189">
        <v>12030412901</v>
      </c>
      <c r="B99" t="s">
        <v>421</v>
      </c>
      <c r="C99" s="87">
        <v>550000</v>
      </c>
      <c r="D99" s="87">
        <v>300000</v>
      </c>
      <c r="E99" s="87">
        <v>0</v>
      </c>
      <c r="F99" s="87">
        <v>850000</v>
      </c>
    </row>
    <row r="100" spans="1:6" x14ac:dyDescent="0.3">
      <c r="A100" s="189">
        <v>1205</v>
      </c>
      <c r="B100" t="s">
        <v>784</v>
      </c>
      <c r="C100" s="87">
        <v>0</v>
      </c>
      <c r="D100" s="87">
        <v>8267685.6699999999</v>
      </c>
      <c r="E100" s="87">
        <v>6302569.79</v>
      </c>
      <c r="F100" s="87">
        <v>1965115.88</v>
      </c>
    </row>
    <row r="101" spans="1:6" x14ac:dyDescent="0.3">
      <c r="A101" s="189">
        <v>120501</v>
      </c>
      <c r="B101" t="s">
        <v>4</v>
      </c>
      <c r="C101" s="87">
        <v>0</v>
      </c>
      <c r="D101" s="87">
        <v>8267685.6699999999</v>
      </c>
      <c r="E101" s="87">
        <v>6302569.79</v>
      </c>
      <c r="F101" s="87">
        <v>1965115.88</v>
      </c>
    </row>
    <row r="102" spans="1:6" x14ac:dyDescent="0.3">
      <c r="A102" s="189">
        <v>1205011</v>
      </c>
      <c r="B102" t="s">
        <v>785</v>
      </c>
      <c r="C102" s="87">
        <v>0</v>
      </c>
      <c r="D102" s="87">
        <v>8267685.6699999999</v>
      </c>
      <c r="E102" s="87">
        <v>6302569.79</v>
      </c>
      <c r="F102" s="87">
        <v>1965115.88</v>
      </c>
    </row>
    <row r="103" spans="1:6" x14ac:dyDescent="0.3">
      <c r="A103" s="189">
        <v>120501101</v>
      </c>
      <c r="B103" t="s">
        <v>786</v>
      </c>
      <c r="C103" s="87">
        <v>0</v>
      </c>
      <c r="D103" s="87">
        <v>8267685.6699999999</v>
      </c>
      <c r="E103" s="87">
        <v>6302569.79</v>
      </c>
      <c r="F103" s="87">
        <v>1965115.88</v>
      </c>
    </row>
    <row r="104" spans="1:6" x14ac:dyDescent="0.3">
      <c r="A104" s="189">
        <v>1298</v>
      </c>
      <c r="B104" t="s">
        <v>6</v>
      </c>
      <c r="C104" s="87">
        <v>162091.81</v>
      </c>
      <c r="D104" s="87">
        <v>285317.90999999997</v>
      </c>
      <c r="E104" s="87">
        <v>276466.11</v>
      </c>
      <c r="F104" s="87">
        <v>170943.61</v>
      </c>
    </row>
    <row r="105" spans="1:6" x14ac:dyDescent="0.3">
      <c r="A105" s="189">
        <v>129802</v>
      </c>
      <c r="B105" t="s">
        <v>280</v>
      </c>
      <c r="C105" s="87">
        <v>1607.7</v>
      </c>
      <c r="D105" s="87">
        <v>1437.37</v>
      </c>
      <c r="E105" s="87">
        <v>3045.07</v>
      </c>
      <c r="F105" s="87">
        <v>0</v>
      </c>
    </row>
    <row r="106" spans="1:6" x14ac:dyDescent="0.3">
      <c r="A106" s="189">
        <v>1298021</v>
      </c>
      <c r="B106" t="s">
        <v>280</v>
      </c>
      <c r="C106" s="87">
        <v>1607.7</v>
      </c>
      <c r="D106" s="87">
        <v>1437.37</v>
      </c>
      <c r="E106" s="87">
        <v>3045.07</v>
      </c>
      <c r="F106" s="87">
        <v>0</v>
      </c>
    </row>
    <row r="107" spans="1:6" x14ac:dyDescent="0.3">
      <c r="A107" s="189">
        <v>129802101</v>
      </c>
      <c r="B107" t="s">
        <v>422</v>
      </c>
      <c r="C107" s="87">
        <v>1607.7</v>
      </c>
      <c r="D107" s="87">
        <v>1437.37</v>
      </c>
      <c r="E107" s="87">
        <v>3045.07</v>
      </c>
      <c r="F107" s="87">
        <v>0</v>
      </c>
    </row>
    <row r="108" spans="1:6" x14ac:dyDescent="0.3">
      <c r="A108" s="189">
        <v>129803</v>
      </c>
      <c r="B108" t="s">
        <v>423</v>
      </c>
      <c r="C108" s="87">
        <v>160484.10999999999</v>
      </c>
      <c r="D108" s="87">
        <v>283880.53999999998</v>
      </c>
      <c r="E108" s="87">
        <v>273421.03999999998</v>
      </c>
      <c r="F108" s="87">
        <v>170943.61</v>
      </c>
    </row>
    <row r="109" spans="1:6" x14ac:dyDescent="0.3">
      <c r="A109" s="189">
        <v>1298031</v>
      </c>
      <c r="B109" t="s">
        <v>424</v>
      </c>
      <c r="C109" s="87">
        <v>160484.10999999999</v>
      </c>
      <c r="D109" s="87">
        <v>283880.53999999998</v>
      </c>
      <c r="E109" s="87">
        <v>273421.03999999998</v>
      </c>
      <c r="F109" s="87">
        <v>170943.61</v>
      </c>
    </row>
    <row r="110" spans="1:6" x14ac:dyDescent="0.3">
      <c r="A110" s="189">
        <v>129803101</v>
      </c>
      <c r="B110" t="s">
        <v>390</v>
      </c>
      <c r="C110" s="87">
        <v>101254.46</v>
      </c>
      <c r="D110" s="87">
        <v>141234.65</v>
      </c>
      <c r="E110" s="87">
        <v>134250.82999999999</v>
      </c>
      <c r="F110" s="87">
        <v>108238.28</v>
      </c>
    </row>
    <row r="111" spans="1:6" x14ac:dyDescent="0.3">
      <c r="A111" s="189">
        <v>129803102</v>
      </c>
      <c r="B111" t="s">
        <v>425</v>
      </c>
      <c r="C111" s="87">
        <v>29129.39</v>
      </c>
      <c r="D111" s="87">
        <v>41287.660000000003</v>
      </c>
      <c r="E111" s="87">
        <v>15182.95</v>
      </c>
      <c r="F111" s="87">
        <v>55234.1</v>
      </c>
    </row>
    <row r="112" spans="1:6" x14ac:dyDescent="0.3">
      <c r="A112" s="189">
        <v>129803104</v>
      </c>
      <c r="B112" t="s">
        <v>407</v>
      </c>
      <c r="C112" s="87">
        <v>30100.26</v>
      </c>
      <c r="D112" s="87">
        <v>101358.23</v>
      </c>
      <c r="E112" s="87">
        <v>123987.26</v>
      </c>
      <c r="F112" s="87">
        <v>7471.23</v>
      </c>
    </row>
    <row r="113" spans="1:6" x14ac:dyDescent="0.3">
      <c r="A113" s="189">
        <v>13</v>
      </c>
      <c r="B113" t="s">
        <v>178</v>
      </c>
      <c r="C113" s="87">
        <v>518514.13</v>
      </c>
      <c r="D113" s="87">
        <v>96695.19</v>
      </c>
      <c r="E113" s="87">
        <v>235576</v>
      </c>
      <c r="F113" s="87">
        <v>379633.32</v>
      </c>
    </row>
    <row r="114" spans="1:6" x14ac:dyDescent="0.3">
      <c r="A114" s="189">
        <v>1301</v>
      </c>
      <c r="B114" t="s">
        <v>189</v>
      </c>
      <c r="C114" s="87">
        <v>120979.08</v>
      </c>
      <c r="D114" s="87">
        <v>0</v>
      </c>
      <c r="E114" s="87">
        <v>0</v>
      </c>
      <c r="F114" s="87">
        <v>120979.08</v>
      </c>
    </row>
    <row r="115" spans="1:6" x14ac:dyDescent="0.3">
      <c r="A115" s="189">
        <v>130103</v>
      </c>
      <c r="B115" t="s">
        <v>426</v>
      </c>
      <c r="C115" s="87">
        <v>120979.08</v>
      </c>
      <c r="D115" s="87">
        <v>0</v>
      </c>
      <c r="E115" s="87">
        <v>0</v>
      </c>
      <c r="F115" s="87">
        <v>120979.08</v>
      </c>
    </row>
    <row r="116" spans="1:6" x14ac:dyDescent="0.3">
      <c r="A116" s="189">
        <v>1301031</v>
      </c>
      <c r="B116" t="s">
        <v>427</v>
      </c>
      <c r="C116" s="87">
        <v>120979.08</v>
      </c>
      <c r="D116" s="87">
        <v>0</v>
      </c>
      <c r="E116" s="87">
        <v>0</v>
      </c>
      <c r="F116" s="87">
        <v>120979.08</v>
      </c>
    </row>
    <row r="117" spans="1:6" x14ac:dyDescent="0.3">
      <c r="A117" s="189">
        <v>130103101</v>
      </c>
      <c r="B117" t="s">
        <v>428</v>
      </c>
      <c r="C117" s="87">
        <v>120979.08</v>
      </c>
      <c r="D117" s="87">
        <v>0</v>
      </c>
      <c r="E117" s="87">
        <v>0</v>
      </c>
      <c r="F117" s="87">
        <v>120979.08</v>
      </c>
    </row>
    <row r="118" spans="1:6" x14ac:dyDescent="0.3">
      <c r="A118" s="189">
        <v>13010310101</v>
      </c>
      <c r="B118" t="s">
        <v>429</v>
      </c>
      <c r="C118" s="87">
        <v>120979.08</v>
      </c>
      <c r="D118" s="87">
        <v>0</v>
      </c>
      <c r="E118" s="87">
        <v>0</v>
      </c>
      <c r="F118" s="87">
        <v>120979.08</v>
      </c>
    </row>
    <row r="119" spans="1:6" x14ac:dyDescent="0.3">
      <c r="A119" s="189">
        <v>1301031010101</v>
      </c>
      <c r="B119" t="s">
        <v>430</v>
      </c>
      <c r="C119" s="87">
        <v>120979.08</v>
      </c>
      <c r="D119" s="87">
        <v>0</v>
      </c>
      <c r="E119" s="87">
        <v>0</v>
      </c>
      <c r="F119" s="87">
        <v>120979.08</v>
      </c>
    </row>
    <row r="120" spans="1:6" x14ac:dyDescent="0.3">
      <c r="A120" s="189">
        <v>1302</v>
      </c>
      <c r="B120" t="s">
        <v>261</v>
      </c>
      <c r="C120" s="87">
        <v>466887.48</v>
      </c>
      <c r="D120" s="87">
        <v>0</v>
      </c>
      <c r="E120" s="87">
        <v>219512.37</v>
      </c>
      <c r="F120" s="87">
        <v>247375.11</v>
      </c>
    </row>
    <row r="121" spans="1:6" x14ac:dyDescent="0.3">
      <c r="A121" s="189">
        <v>130202</v>
      </c>
      <c r="B121" t="s">
        <v>431</v>
      </c>
      <c r="C121" s="87">
        <v>466887.48</v>
      </c>
      <c r="D121" s="87">
        <v>0</v>
      </c>
      <c r="E121" s="87">
        <v>219512.37</v>
      </c>
      <c r="F121" s="87">
        <v>247375.11</v>
      </c>
    </row>
    <row r="122" spans="1:6" x14ac:dyDescent="0.3">
      <c r="A122" s="191">
        <v>1302021</v>
      </c>
      <c r="B122" t="s">
        <v>432</v>
      </c>
      <c r="C122" s="192">
        <v>466887.48</v>
      </c>
      <c r="D122" s="192">
        <v>0</v>
      </c>
      <c r="E122" s="192">
        <v>219512.37</v>
      </c>
      <c r="F122" s="192">
        <v>247375.11</v>
      </c>
    </row>
    <row r="123" spans="1:6" x14ac:dyDescent="0.3">
      <c r="A123" s="191">
        <v>130202101</v>
      </c>
      <c r="B123" t="s">
        <v>428</v>
      </c>
      <c r="C123" s="192">
        <v>466887.48</v>
      </c>
      <c r="D123" s="192">
        <v>0</v>
      </c>
      <c r="E123" s="192">
        <v>219512.37</v>
      </c>
      <c r="F123" s="192">
        <v>247375.11</v>
      </c>
    </row>
    <row r="124" spans="1:6" x14ac:dyDescent="0.3">
      <c r="A124" s="191">
        <v>13020210101</v>
      </c>
      <c r="B124" t="s">
        <v>429</v>
      </c>
      <c r="C124" s="192">
        <v>466887.48</v>
      </c>
      <c r="D124" s="192">
        <v>0</v>
      </c>
      <c r="E124" s="192">
        <v>219512.37</v>
      </c>
      <c r="F124" s="192">
        <v>247375.11</v>
      </c>
    </row>
    <row r="125" spans="1:6" x14ac:dyDescent="0.3">
      <c r="A125" s="191">
        <v>1302021010101</v>
      </c>
      <c r="B125" t="s">
        <v>358</v>
      </c>
      <c r="C125" s="192">
        <v>105730</v>
      </c>
      <c r="D125" s="192">
        <v>0</v>
      </c>
      <c r="E125" s="192">
        <v>105730</v>
      </c>
      <c r="F125" s="192">
        <v>0</v>
      </c>
    </row>
    <row r="126" spans="1:6" x14ac:dyDescent="0.3">
      <c r="A126" s="191">
        <v>1302021010102</v>
      </c>
      <c r="B126" t="s">
        <v>433</v>
      </c>
      <c r="C126" s="192">
        <v>113782.37</v>
      </c>
      <c r="D126" s="192">
        <v>0</v>
      </c>
      <c r="E126" s="192">
        <v>113782.37</v>
      </c>
      <c r="F126" s="192">
        <v>0</v>
      </c>
    </row>
    <row r="127" spans="1:6" x14ac:dyDescent="0.3">
      <c r="A127" s="191">
        <v>1302021010103</v>
      </c>
      <c r="B127" t="s">
        <v>363</v>
      </c>
      <c r="C127" s="192">
        <v>247375.11</v>
      </c>
      <c r="D127" s="192">
        <v>0</v>
      </c>
      <c r="E127" s="192">
        <v>0</v>
      </c>
      <c r="F127" s="192">
        <v>247375.11</v>
      </c>
    </row>
    <row r="128" spans="1:6" x14ac:dyDescent="0.3">
      <c r="A128" s="191">
        <v>1398</v>
      </c>
      <c r="B128" t="s">
        <v>190</v>
      </c>
      <c r="C128" s="192">
        <v>12514.66</v>
      </c>
      <c r="D128" s="192">
        <v>14828.1</v>
      </c>
      <c r="E128" s="192">
        <v>16063.63</v>
      </c>
      <c r="F128" s="192">
        <v>11279.13</v>
      </c>
    </row>
    <row r="129" spans="1:6" x14ac:dyDescent="0.3">
      <c r="A129" s="191">
        <v>139802</v>
      </c>
      <c r="B129" t="s">
        <v>431</v>
      </c>
      <c r="C129" s="192">
        <v>7668.6</v>
      </c>
      <c r="D129" s="192">
        <v>9191.66</v>
      </c>
      <c r="E129" s="192">
        <v>8986.93</v>
      </c>
      <c r="F129" s="192">
        <v>7873.33</v>
      </c>
    </row>
    <row r="130" spans="1:6" x14ac:dyDescent="0.3">
      <c r="A130" s="191">
        <v>1398021</v>
      </c>
      <c r="B130" t="s">
        <v>432</v>
      </c>
      <c r="C130" s="192">
        <v>7668.6</v>
      </c>
      <c r="D130" s="192">
        <v>9191.66</v>
      </c>
      <c r="E130" s="192">
        <v>8986.93</v>
      </c>
      <c r="F130" s="192">
        <v>7873.33</v>
      </c>
    </row>
    <row r="131" spans="1:6" x14ac:dyDescent="0.3">
      <c r="A131" s="191">
        <v>139802101</v>
      </c>
      <c r="B131" t="s">
        <v>358</v>
      </c>
      <c r="C131" s="192">
        <v>3426.12</v>
      </c>
      <c r="D131" s="192">
        <v>2307.36</v>
      </c>
      <c r="E131" s="192">
        <v>5733.48</v>
      </c>
      <c r="F131" s="192">
        <v>0</v>
      </c>
    </row>
    <row r="132" spans="1:6" x14ac:dyDescent="0.3">
      <c r="A132" s="191">
        <v>139802102</v>
      </c>
      <c r="B132" t="s">
        <v>433</v>
      </c>
      <c r="C132" s="192">
        <v>1870.39</v>
      </c>
      <c r="D132" s="192">
        <v>1383.06</v>
      </c>
      <c r="E132" s="192">
        <v>3253.45</v>
      </c>
      <c r="F132" s="192">
        <v>0</v>
      </c>
    </row>
    <row r="133" spans="1:6" x14ac:dyDescent="0.3">
      <c r="A133" s="191">
        <v>139802103</v>
      </c>
      <c r="B133" t="s">
        <v>363</v>
      </c>
      <c r="C133" s="192">
        <v>2372.09</v>
      </c>
      <c r="D133" s="192">
        <v>5501.24</v>
      </c>
      <c r="E133" s="192">
        <v>0</v>
      </c>
      <c r="F133" s="192">
        <v>7873.33</v>
      </c>
    </row>
    <row r="134" spans="1:6" x14ac:dyDescent="0.3">
      <c r="A134" s="191">
        <v>139803</v>
      </c>
      <c r="B134" t="s">
        <v>426</v>
      </c>
      <c r="C134" s="192">
        <v>4846.0600000000004</v>
      </c>
      <c r="D134" s="192">
        <v>5636.44</v>
      </c>
      <c r="E134" s="192">
        <v>7076.7</v>
      </c>
      <c r="F134" s="192">
        <v>3405.8</v>
      </c>
    </row>
    <row r="135" spans="1:6" x14ac:dyDescent="0.3">
      <c r="A135" s="191">
        <v>1398031</v>
      </c>
      <c r="B135" t="s">
        <v>427</v>
      </c>
      <c r="C135" s="192">
        <v>4846.0600000000004</v>
      </c>
      <c r="D135" s="192">
        <v>5636.44</v>
      </c>
      <c r="E135" s="192">
        <v>7076.7</v>
      </c>
      <c r="F135" s="192">
        <v>3405.8</v>
      </c>
    </row>
    <row r="136" spans="1:6" x14ac:dyDescent="0.3">
      <c r="A136" s="191">
        <v>139803101</v>
      </c>
      <c r="B136" t="s">
        <v>428</v>
      </c>
      <c r="C136" s="192">
        <v>4846.0600000000004</v>
      </c>
      <c r="D136" s="192">
        <v>5636.44</v>
      </c>
      <c r="E136" s="192">
        <v>7076.7</v>
      </c>
      <c r="F136" s="192">
        <v>3405.8</v>
      </c>
    </row>
    <row r="137" spans="1:6" x14ac:dyDescent="0.3">
      <c r="A137" s="189">
        <v>13980310101</v>
      </c>
      <c r="B137" t="s">
        <v>434</v>
      </c>
      <c r="C137" s="87">
        <v>0</v>
      </c>
      <c r="D137" s="87">
        <v>3846.6</v>
      </c>
      <c r="E137" s="87">
        <v>3846.6</v>
      </c>
      <c r="F137" s="87">
        <v>0</v>
      </c>
    </row>
    <row r="138" spans="1:6" x14ac:dyDescent="0.3">
      <c r="A138" s="189">
        <v>1399</v>
      </c>
      <c r="B138" t="s">
        <v>435</v>
      </c>
      <c r="C138" s="87">
        <v>-81867.09</v>
      </c>
      <c r="D138" s="87">
        <v>81867.09</v>
      </c>
      <c r="E138" s="87">
        <v>0</v>
      </c>
      <c r="F138" s="87">
        <v>0</v>
      </c>
    </row>
    <row r="139" spans="1:6" x14ac:dyDescent="0.3">
      <c r="A139" s="189">
        <v>139902</v>
      </c>
      <c r="B139" t="s">
        <v>431</v>
      </c>
      <c r="C139" s="87">
        <v>-81867.09</v>
      </c>
      <c r="D139" s="87">
        <v>81867.09</v>
      </c>
      <c r="E139" s="87">
        <v>0</v>
      </c>
      <c r="F139" s="87">
        <v>0</v>
      </c>
    </row>
    <row r="140" spans="1:6" x14ac:dyDescent="0.3">
      <c r="A140" s="189">
        <v>1399021</v>
      </c>
      <c r="B140" t="s">
        <v>436</v>
      </c>
      <c r="C140" s="87">
        <v>-81867.09</v>
      </c>
      <c r="D140" s="87">
        <v>81867.09</v>
      </c>
      <c r="E140" s="87">
        <v>0</v>
      </c>
      <c r="F140" s="87">
        <v>0</v>
      </c>
    </row>
    <row r="141" spans="1:6" x14ac:dyDescent="0.3">
      <c r="A141" s="189">
        <v>139902101</v>
      </c>
      <c r="B141" t="s">
        <v>429</v>
      </c>
      <c r="C141" s="87">
        <v>-81867.09</v>
      </c>
      <c r="D141" s="87">
        <v>81867.09</v>
      </c>
      <c r="E141" s="87">
        <v>0</v>
      </c>
      <c r="F141" s="87">
        <v>0</v>
      </c>
    </row>
    <row r="142" spans="1:6" x14ac:dyDescent="0.3">
      <c r="A142" s="189">
        <v>14</v>
      </c>
      <c r="B142" t="s">
        <v>43</v>
      </c>
      <c r="C142" s="87">
        <v>3377896.7</v>
      </c>
      <c r="D142" s="87">
        <v>13742945.310000001</v>
      </c>
      <c r="E142" s="87">
        <v>13320053.199999999</v>
      </c>
      <c r="F142" s="87">
        <v>3800788.81</v>
      </c>
    </row>
    <row r="143" spans="1:6" x14ac:dyDescent="0.3">
      <c r="A143" s="189">
        <v>1404</v>
      </c>
      <c r="B143" t="s">
        <v>284</v>
      </c>
      <c r="C143" s="87">
        <v>1477822.89</v>
      </c>
      <c r="D143" s="87">
        <v>2623057.56</v>
      </c>
      <c r="E143" s="87">
        <v>3178470.11</v>
      </c>
      <c r="F143" s="87">
        <v>922410.34</v>
      </c>
    </row>
    <row r="144" spans="1:6" x14ac:dyDescent="0.3">
      <c r="A144" s="189">
        <v>140401</v>
      </c>
      <c r="B144" t="s">
        <v>437</v>
      </c>
      <c r="C144" s="87">
        <v>1477822.89</v>
      </c>
      <c r="D144" s="87">
        <v>2623057.56</v>
      </c>
      <c r="E144" s="87">
        <v>3178470.11</v>
      </c>
      <c r="F144" s="87">
        <v>922410.34</v>
      </c>
    </row>
    <row r="145" spans="1:6" x14ac:dyDescent="0.3">
      <c r="A145" s="189">
        <v>1404011</v>
      </c>
      <c r="B145" t="s">
        <v>438</v>
      </c>
      <c r="C145" s="87">
        <v>1477822.89</v>
      </c>
      <c r="D145" s="87">
        <v>2623057.56</v>
      </c>
      <c r="E145" s="87">
        <v>3178470.11</v>
      </c>
      <c r="F145" s="87">
        <v>922410.34</v>
      </c>
    </row>
    <row r="146" spans="1:6" x14ac:dyDescent="0.3">
      <c r="A146" s="189">
        <v>140401101</v>
      </c>
      <c r="B146" t="s">
        <v>439</v>
      </c>
      <c r="C146" s="87">
        <v>1477822.89</v>
      </c>
      <c r="D146" s="87">
        <v>2623057.56</v>
      </c>
      <c r="E146" s="87">
        <v>3178470.11</v>
      </c>
      <c r="F146" s="87">
        <v>922410.34</v>
      </c>
    </row>
    <row r="147" spans="1:6" x14ac:dyDescent="0.3">
      <c r="A147" s="189">
        <v>1405</v>
      </c>
      <c r="B147" t="s">
        <v>191</v>
      </c>
      <c r="C147" s="87">
        <v>715588.52</v>
      </c>
      <c r="D147" s="87">
        <v>1400615.35</v>
      </c>
      <c r="E147" s="87">
        <v>1285778.22</v>
      </c>
      <c r="F147" s="87">
        <v>830425.65</v>
      </c>
    </row>
    <row r="148" spans="1:6" x14ac:dyDescent="0.3">
      <c r="A148" s="189">
        <v>140501</v>
      </c>
      <c r="B148" t="s">
        <v>192</v>
      </c>
      <c r="C148" s="87">
        <v>715588.52</v>
      </c>
      <c r="D148" s="87">
        <v>1400615.35</v>
      </c>
      <c r="E148" s="87">
        <v>1285778.22</v>
      </c>
      <c r="F148" s="87">
        <v>830425.65</v>
      </c>
    </row>
    <row r="149" spans="1:6" x14ac:dyDescent="0.3">
      <c r="A149" s="189">
        <v>1405011</v>
      </c>
      <c r="B149" t="s">
        <v>440</v>
      </c>
      <c r="C149" s="87">
        <v>715588.52</v>
      </c>
      <c r="D149" s="87">
        <v>1400615.35</v>
      </c>
      <c r="E149" s="87">
        <v>1285778.22</v>
      </c>
      <c r="F149" s="87">
        <v>830425.65</v>
      </c>
    </row>
    <row r="150" spans="1:6" x14ac:dyDescent="0.3">
      <c r="A150" s="189">
        <v>140501101</v>
      </c>
      <c r="B150" t="s">
        <v>441</v>
      </c>
      <c r="C150" s="87">
        <v>715588.52</v>
      </c>
      <c r="D150" s="87">
        <v>1400615.35</v>
      </c>
      <c r="E150" s="87">
        <v>1285778.22</v>
      </c>
      <c r="F150" s="87">
        <v>830425.65</v>
      </c>
    </row>
    <row r="151" spans="1:6" x14ac:dyDescent="0.3">
      <c r="A151" s="189">
        <v>1406</v>
      </c>
      <c r="B151" t="s">
        <v>193</v>
      </c>
      <c r="C151" s="87">
        <v>622622.32999999996</v>
      </c>
      <c r="D151" s="87">
        <v>2105784.9300000002</v>
      </c>
      <c r="E151" s="87">
        <v>2139360.44</v>
      </c>
      <c r="F151" s="87">
        <v>589046.81999999995</v>
      </c>
    </row>
    <row r="152" spans="1:6" x14ac:dyDescent="0.3">
      <c r="A152" s="189">
        <v>140601</v>
      </c>
      <c r="B152" t="s">
        <v>442</v>
      </c>
      <c r="C152" s="87">
        <v>0</v>
      </c>
      <c r="D152" s="87">
        <v>0</v>
      </c>
      <c r="E152" s="87">
        <v>0</v>
      </c>
      <c r="F152" s="87">
        <v>0</v>
      </c>
    </row>
    <row r="153" spans="1:6" x14ac:dyDescent="0.3">
      <c r="A153" s="189">
        <v>1406011</v>
      </c>
      <c r="B153" t="s">
        <v>443</v>
      </c>
      <c r="C153" s="87">
        <v>0</v>
      </c>
      <c r="D153" s="87">
        <v>0</v>
      </c>
      <c r="E153" s="87">
        <v>0</v>
      </c>
      <c r="F153" s="87">
        <v>0</v>
      </c>
    </row>
    <row r="154" spans="1:6" x14ac:dyDescent="0.3">
      <c r="A154" s="189">
        <v>140601101</v>
      </c>
      <c r="B154" t="s">
        <v>444</v>
      </c>
      <c r="C154" s="87">
        <v>0</v>
      </c>
      <c r="D154" s="87">
        <v>0</v>
      </c>
      <c r="E154" s="87">
        <v>0</v>
      </c>
      <c r="F154" s="87">
        <v>0</v>
      </c>
    </row>
    <row r="155" spans="1:6" x14ac:dyDescent="0.3">
      <c r="A155" s="189">
        <v>140602</v>
      </c>
      <c r="B155" t="s">
        <v>445</v>
      </c>
      <c r="C155" s="87">
        <v>31506.799999999999</v>
      </c>
      <c r="D155" s="87">
        <v>16294.3</v>
      </c>
      <c r="E155" s="87">
        <v>31206.99</v>
      </c>
      <c r="F155" s="87">
        <v>16594.11</v>
      </c>
    </row>
    <row r="156" spans="1:6" x14ac:dyDescent="0.3">
      <c r="A156" s="189">
        <v>1406021</v>
      </c>
      <c r="B156" t="s">
        <v>446</v>
      </c>
      <c r="C156" s="87">
        <v>31506.799999999999</v>
      </c>
      <c r="D156" s="87">
        <v>16294.3</v>
      </c>
      <c r="E156" s="87">
        <v>31206.99</v>
      </c>
      <c r="F156" s="87">
        <v>16594.11</v>
      </c>
    </row>
    <row r="157" spans="1:6" x14ac:dyDescent="0.3">
      <c r="A157" s="189">
        <v>140602101</v>
      </c>
      <c r="B157" t="s">
        <v>447</v>
      </c>
      <c r="C157" s="87">
        <v>31506.799999999999</v>
      </c>
      <c r="D157" s="87">
        <v>16294.3</v>
      </c>
      <c r="E157" s="87">
        <v>31206.99</v>
      </c>
      <c r="F157" s="87">
        <v>16594.11</v>
      </c>
    </row>
    <row r="158" spans="1:6" x14ac:dyDescent="0.3">
      <c r="A158" s="189">
        <v>140603</v>
      </c>
      <c r="B158" t="s">
        <v>343</v>
      </c>
      <c r="C158" s="87">
        <v>0</v>
      </c>
      <c r="D158" s="87">
        <v>0</v>
      </c>
      <c r="E158" s="87">
        <v>0</v>
      </c>
      <c r="F158" s="87">
        <v>0</v>
      </c>
    </row>
    <row r="159" spans="1:6" x14ac:dyDescent="0.3">
      <c r="A159" s="189">
        <v>1406031</v>
      </c>
      <c r="B159" t="s">
        <v>448</v>
      </c>
      <c r="C159" s="87">
        <v>0</v>
      </c>
      <c r="D159" s="87">
        <v>0</v>
      </c>
      <c r="E159" s="87">
        <v>0</v>
      </c>
      <c r="F159" s="87">
        <v>0</v>
      </c>
    </row>
    <row r="160" spans="1:6" x14ac:dyDescent="0.3">
      <c r="A160" s="189">
        <v>140603101</v>
      </c>
      <c r="B160" t="s">
        <v>449</v>
      </c>
      <c r="C160" s="87">
        <v>0</v>
      </c>
      <c r="D160" s="87">
        <v>0</v>
      </c>
      <c r="E160" s="87">
        <v>0</v>
      </c>
      <c r="F160" s="87">
        <v>0</v>
      </c>
    </row>
    <row r="161" spans="1:6" x14ac:dyDescent="0.3">
      <c r="A161" s="189">
        <v>140604</v>
      </c>
      <c r="B161" t="s">
        <v>450</v>
      </c>
      <c r="C161" s="87">
        <v>14110.88</v>
      </c>
      <c r="D161" s="87">
        <v>27859.08</v>
      </c>
      <c r="E161" s="87">
        <v>35663.339999999997</v>
      </c>
      <c r="F161" s="87">
        <v>6306.62</v>
      </c>
    </row>
    <row r="162" spans="1:6" x14ac:dyDescent="0.3">
      <c r="A162" s="189">
        <v>1406041</v>
      </c>
      <c r="B162" t="s">
        <v>451</v>
      </c>
      <c r="C162" s="87">
        <v>14110.88</v>
      </c>
      <c r="D162" s="87">
        <v>27859.08</v>
      </c>
      <c r="E162" s="87">
        <v>35663.339999999997</v>
      </c>
      <c r="F162" s="87">
        <v>6306.62</v>
      </c>
    </row>
    <row r="163" spans="1:6" x14ac:dyDescent="0.3">
      <c r="A163" s="189">
        <v>140604101</v>
      </c>
      <c r="B163" t="s">
        <v>452</v>
      </c>
      <c r="C163" s="87">
        <v>14110.88</v>
      </c>
      <c r="D163" s="87">
        <v>27859.08</v>
      </c>
      <c r="E163" s="87">
        <v>35663.339999999997</v>
      </c>
      <c r="F163" s="87">
        <v>6306.62</v>
      </c>
    </row>
    <row r="164" spans="1:6" x14ac:dyDescent="0.3">
      <c r="A164" s="189">
        <v>140605</v>
      </c>
      <c r="B164" t="s">
        <v>453</v>
      </c>
      <c r="C164" s="87">
        <v>12999.69</v>
      </c>
      <c r="D164" s="87">
        <v>2271.09</v>
      </c>
      <c r="E164" s="87">
        <v>7045.64</v>
      </c>
      <c r="F164" s="87">
        <v>8225.14</v>
      </c>
    </row>
    <row r="165" spans="1:6" x14ac:dyDescent="0.3">
      <c r="A165" s="189">
        <v>1406051</v>
      </c>
      <c r="B165" t="s">
        <v>454</v>
      </c>
      <c r="C165" s="87">
        <v>12999.69</v>
      </c>
      <c r="D165" s="87">
        <v>2271.09</v>
      </c>
      <c r="E165" s="87">
        <v>7045.64</v>
      </c>
      <c r="F165" s="87">
        <v>8225.14</v>
      </c>
    </row>
    <row r="166" spans="1:6" x14ac:dyDescent="0.3">
      <c r="A166" s="189">
        <v>140605101</v>
      </c>
      <c r="B166" t="s">
        <v>455</v>
      </c>
      <c r="C166" s="87">
        <v>12999.69</v>
      </c>
      <c r="D166" s="87">
        <v>2271.09</v>
      </c>
      <c r="E166" s="87">
        <v>7045.64</v>
      </c>
      <c r="F166" s="87">
        <v>8225.14</v>
      </c>
    </row>
    <row r="167" spans="1:6" x14ac:dyDescent="0.3">
      <c r="A167" s="189">
        <v>140606</v>
      </c>
      <c r="B167" t="s">
        <v>456</v>
      </c>
      <c r="C167" s="87">
        <v>43469.17</v>
      </c>
      <c r="D167" s="87">
        <v>15730.78</v>
      </c>
      <c r="E167" s="87">
        <v>35551.800000000003</v>
      </c>
      <c r="F167" s="87">
        <v>23648.15</v>
      </c>
    </row>
    <row r="168" spans="1:6" x14ac:dyDescent="0.3">
      <c r="A168" s="189">
        <v>1406061</v>
      </c>
      <c r="B168" t="s">
        <v>457</v>
      </c>
      <c r="C168" s="87">
        <v>43469.17</v>
      </c>
      <c r="D168" s="87">
        <v>15730.78</v>
      </c>
      <c r="E168" s="87">
        <v>35551.800000000003</v>
      </c>
      <c r="F168" s="87">
        <v>23648.15</v>
      </c>
    </row>
    <row r="169" spans="1:6" x14ac:dyDescent="0.3">
      <c r="A169" s="189">
        <v>140606101</v>
      </c>
      <c r="B169" t="s">
        <v>458</v>
      </c>
      <c r="C169" s="87">
        <v>43469.17</v>
      </c>
      <c r="D169" s="87">
        <v>15730.78</v>
      </c>
      <c r="E169" s="87">
        <v>35551.800000000003</v>
      </c>
      <c r="F169" s="87">
        <v>23648.15</v>
      </c>
    </row>
    <row r="170" spans="1:6" x14ac:dyDescent="0.3">
      <c r="A170" s="189">
        <v>140607</v>
      </c>
      <c r="B170" t="s">
        <v>459</v>
      </c>
      <c r="C170" s="87">
        <v>8332.2099999999991</v>
      </c>
      <c r="D170" s="87">
        <v>51358.96</v>
      </c>
      <c r="E170" s="87">
        <v>52616.53</v>
      </c>
      <c r="F170" s="87">
        <v>7074.64</v>
      </c>
    </row>
    <row r="171" spans="1:6" x14ac:dyDescent="0.3">
      <c r="A171" s="189">
        <v>1406071</v>
      </c>
      <c r="B171" t="s">
        <v>460</v>
      </c>
      <c r="C171" s="87">
        <v>8332.2099999999991</v>
      </c>
      <c r="D171" s="87">
        <v>51358.96</v>
      </c>
      <c r="E171" s="87">
        <v>52616.53</v>
      </c>
      <c r="F171" s="87">
        <v>7074.64</v>
      </c>
    </row>
    <row r="172" spans="1:6" x14ac:dyDescent="0.3">
      <c r="A172" s="189">
        <v>140607101</v>
      </c>
      <c r="B172" t="s">
        <v>461</v>
      </c>
      <c r="C172" s="87">
        <v>8332.2099999999991</v>
      </c>
      <c r="D172" s="87">
        <v>51358.96</v>
      </c>
      <c r="E172" s="87">
        <v>52616.53</v>
      </c>
      <c r="F172" s="87">
        <v>7074.64</v>
      </c>
    </row>
    <row r="173" spans="1:6" x14ac:dyDescent="0.3">
      <c r="A173" s="189">
        <v>140608</v>
      </c>
      <c r="B173" t="s">
        <v>194</v>
      </c>
      <c r="C173" s="87">
        <v>8780.93</v>
      </c>
      <c r="D173" s="87">
        <v>48672.02</v>
      </c>
      <c r="E173" s="87">
        <v>48407.54</v>
      </c>
      <c r="F173" s="87">
        <v>9045.41</v>
      </c>
    </row>
    <row r="174" spans="1:6" x14ac:dyDescent="0.3">
      <c r="A174" s="189">
        <v>1406081</v>
      </c>
      <c r="B174" t="s">
        <v>462</v>
      </c>
      <c r="C174" s="87">
        <v>8780.93</v>
      </c>
      <c r="D174" s="87">
        <v>48672.02</v>
      </c>
      <c r="E174" s="87">
        <v>48407.54</v>
      </c>
      <c r="F174" s="87">
        <v>9045.41</v>
      </c>
    </row>
    <row r="175" spans="1:6" x14ac:dyDescent="0.3">
      <c r="A175" s="189">
        <v>140608101</v>
      </c>
      <c r="B175" t="s">
        <v>463</v>
      </c>
      <c r="C175" s="87">
        <v>8780.93</v>
      </c>
      <c r="D175" s="87">
        <v>48672.02</v>
      </c>
      <c r="E175" s="87">
        <v>48407.54</v>
      </c>
      <c r="F175" s="87">
        <v>9045.41</v>
      </c>
    </row>
    <row r="176" spans="1:6" x14ac:dyDescent="0.3">
      <c r="A176" s="189">
        <v>140610</v>
      </c>
      <c r="B176" t="s">
        <v>349</v>
      </c>
      <c r="C176" s="87">
        <v>20726</v>
      </c>
      <c r="D176" s="87">
        <v>155201.25</v>
      </c>
      <c r="E176" s="87">
        <v>169632.88</v>
      </c>
      <c r="F176" s="87">
        <v>6294.37</v>
      </c>
    </row>
    <row r="177" spans="1:6" x14ac:dyDescent="0.3">
      <c r="A177" s="189">
        <v>1406101</v>
      </c>
      <c r="B177" t="s">
        <v>464</v>
      </c>
      <c r="C177" s="87">
        <v>20726</v>
      </c>
      <c r="D177" s="87">
        <v>155201.25</v>
      </c>
      <c r="E177" s="87">
        <v>169632.88</v>
      </c>
      <c r="F177" s="87">
        <v>6294.37</v>
      </c>
    </row>
    <row r="178" spans="1:6" x14ac:dyDescent="0.3">
      <c r="A178" s="189">
        <v>140610101</v>
      </c>
      <c r="B178" t="s">
        <v>465</v>
      </c>
      <c r="C178" s="87">
        <v>20726</v>
      </c>
      <c r="D178" s="87">
        <v>155201.25</v>
      </c>
      <c r="E178" s="87">
        <v>169632.88</v>
      </c>
      <c r="F178" s="87">
        <v>6294.37</v>
      </c>
    </row>
    <row r="179" spans="1:6" x14ac:dyDescent="0.3">
      <c r="A179" s="189">
        <v>140611</v>
      </c>
      <c r="B179" t="s">
        <v>466</v>
      </c>
      <c r="C179" s="87">
        <v>116200.23</v>
      </c>
      <c r="D179" s="87">
        <v>98200.54</v>
      </c>
      <c r="E179" s="87">
        <v>135820.57</v>
      </c>
      <c r="F179" s="87">
        <v>78580.2</v>
      </c>
    </row>
    <row r="180" spans="1:6" x14ac:dyDescent="0.3">
      <c r="A180" s="189">
        <v>1406111</v>
      </c>
      <c r="B180" t="s">
        <v>467</v>
      </c>
      <c r="C180" s="87">
        <v>116200.23</v>
      </c>
      <c r="D180" s="87">
        <v>98200.54</v>
      </c>
      <c r="E180" s="87">
        <v>135820.57</v>
      </c>
      <c r="F180" s="87">
        <v>78580.2</v>
      </c>
    </row>
    <row r="181" spans="1:6" x14ac:dyDescent="0.3">
      <c r="A181" s="189">
        <v>140611101</v>
      </c>
      <c r="B181" t="s">
        <v>468</v>
      </c>
      <c r="C181" s="87">
        <v>116200.23</v>
      </c>
      <c r="D181" s="87">
        <v>98200.54</v>
      </c>
      <c r="E181" s="87">
        <v>135820.57</v>
      </c>
      <c r="F181" s="87">
        <v>78580.2</v>
      </c>
    </row>
    <row r="182" spans="1:6" x14ac:dyDescent="0.3">
      <c r="A182" s="189">
        <v>140612</v>
      </c>
      <c r="B182" t="s">
        <v>469</v>
      </c>
      <c r="C182" s="87">
        <v>0</v>
      </c>
      <c r="D182" s="87">
        <v>4067.5</v>
      </c>
      <c r="E182" s="87">
        <v>2937.5</v>
      </c>
      <c r="F182" s="87">
        <v>1130</v>
      </c>
    </row>
    <row r="183" spans="1:6" x14ac:dyDescent="0.3">
      <c r="A183" s="189">
        <v>1406121</v>
      </c>
      <c r="B183" t="s">
        <v>470</v>
      </c>
      <c r="C183" s="87">
        <v>0</v>
      </c>
      <c r="D183" s="87">
        <v>4067.5</v>
      </c>
      <c r="E183" s="87">
        <v>2937.5</v>
      </c>
      <c r="F183" s="87">
        <v>1130</v>
      </c>
    </row>
    <row r="184" spans="1:6" x14ac:dyDescent="0.3">
      <c r="A184" s="189">
        <v>140612101</v>
      </c>
      <c r="B184" t="s">
        <v>471</v>
      </c>
      <c r="C184" s="87">
        <v>0</v>
      </c>
      <c r="D184" s="87">
        <v>4067.5</v>
      </c>
      <c r="E184" s="87">
        <v>2937.5</v>
      </c>
      <c r="F184" s="87">
        <v>1130</v>
      </c>
    </row>
    <row r="185" spans="1:6" x14ac:dyDescent="0.3">
      <c r="A185" s="189">
        <v>140614</v>
      </c>
      <c r="B185" t="s">
        <v>472</v>
      </c>
      <c r="C185" s="87">
        <v>11215.26</v>
      </c>
      <c r="D185" s="87">
        <v>126450.64</v>
      </c>
      <c r="E185" s="87">
        <v>136504.39000000001</v>
      </c>
      <c r="F185" s="87">
        <v>1161.51</v>
      </c>
    </row>
    <row r="186" spans="1:6" x14ac:dyDescent="0.3">
      <c r="A186" s="189">
        <v>1406141</v>
      </c>
      <c r="B186" t="s">
        <v>473</v>
      </c>
      <c r="C186" s="87">
        <v>11215.26</v>
      </c>
      <c r="D186" s="87">
        <v>126450.64</v>
      </c>
      <c r="E186" s="87">
        <v>136504.39000000001</v>
      </c>
      <c r="F186" s="87">
        <v>1161.51</v>
      </c>
    </row>
    <row r="187" spans="1:6" x14ac:dyDescent="0.3">
      <c r="A187" s="189">
        <v>140614101</v>
      </c>
      <c r="B187" t="s">
        <v>474</v>
      </c>
      <c r="C187" s="87">
        <v>11215.26</v>
      </c>
      <c r="D187" s="87">
        <v>126450.64</v>
      </c>
      <c r="E187" s="87">
        <v>136504.39000000001</v>
      </c>
      <c r="F187" s="87">
        <v>1161.51</v>
      </c>
    </row>
    <row r="188" spans="1:6" x14ac:dyDescent="0.3">
      <c r="A188" s="189">
        <v>140615</v>
      </c>
      <c r="B188" t="s">
        <v>475</v>
      </c>
      <c r="C188" s="87">
        <v>728.75</v>
      </c>
      <c r="D188" s="87">
        <v>463.75</v>
      </c>
      <c r="E188" s="87">
        <v>662.5</v>
      </c>
      <c r="F188" s="87">
        <v>530</v>
      </c>
    </row>
    <row r="189" spans="1:6" x14ac:dyDescent="0.3">
      <c r="A189" s="189">
        <v>1406151</v>
      </c>
      <c r="B189" t="s">
        <v>476</v>
      </c>
      <c r="C189" s="87">
        <v>728.75</v>
      </c>
      <c r="D189" s="87">
        <v>463.75</v>
      </c>
      <c r="E189" s="87">
        <v>662.5</v>
      </c>
      <c r="F189" s="87">
        <v>530</v>
      </c>
    </row>
    <row r="190" spans="1:6" x14ac:dyDescent="0.3">
      <c r="A190" s="189">
        <v>140615101</v>
      </c>
      <c r="B190" t="s">
        <v>477</v>
      </c>
      <c r="C190" s="87">
        <v>728.75</v>
      </c>
      <c r="D190" s="87">
        <v>463.75</v>
      </c>
      <c r="E190" s="87">
        <v>662.5</v>
      </c>
      <c r="F190" s="87">
        <v>530</v>
      </c>
    </row>
    <row r="191" spans="1:6" x14ac:dyDescent="0.3">
      <c r="A191" s="189">
        <v>140618</v>
      </c>
      <c r="B191" t="s">
        <v>338</v>
      </c>
      <c r="C191" s="87">
        <v>88715.21</v>
      </c>
      <c r="D191" s="87">
        <v>704946.17</v>
      </c>
      <c r="E191" s="87">
        <v>724144.29</v>
      </c>
      <c r="F191" s="87">
        <v>69517.09</v>
      </c>
    </row>
    <row r="192" spans="1:6" x14ac:dyDescent="0.3">
      <c r="A192" s="189">
        <v>1406181</v>
      </c>
      <c r="B192" t="s">
        <v>478</v>
      </c>
      <c r="C192" s="87">
        <v>88715.21</v>
      </c>
      <c r="D192" s="87">
        <v>704946.17</v>
      </c>
      <c r="E192" s="87">
        <v>724144.29</v>
      </c>
      <c r="F192" s="87">
        <v>69517.09</v>
      </c>
    </row>
    <row r="193" spans="1:6" x14ac:dyDescent="0.3">
      <c r="A193" s="189">
        <v>140618101</v>
      </c>
      <c r="B193" t="s">
        <v>479</v>
      </c>
      <c r="C193" s="87">
        <v>88715.21</v>
      </c>
      <c r="D193" s="87">
        <v>704946.17</v>
      </c>
      <c r="E193" s="87">
        <v>724144.29</v>
      </c>
      <c r="F193" s="87">
        <v>69517.09</v>
      </c>
    </row>
    <row r="194" spans="1:6" x14ac:dyDescent="0.3">
      <c r="A194" s="189">
        <v>140622</v>
      </c>
      <c r="B194" t="s">
        <v>480</v>
      </c>
      <c r="C194" s="87">
        <v>13680.45</v>
      </c>
      <c r="D194" s="87">
        <v>8100.01</v>
      </c>
      <c r="E194" s="87">
        <v>13350.37</v>
      </c>
      <c r="F194" s="87">
        <v>8430.09</v>
      </c>
    </row>
    <row r="195" spans="1:6" x14ac:dyDescent="0.3">
      <c r="A195" s="189">
        <v>1406221</v>
      </c>
      <c r="B195" t="s">
        <v>481</v>
      </c>
      <c r="C195" s="87">
        <v>13680.45</v>
      </c>
      <c r="D195" s="87">
        <v>8100.01</v>
      </c>
      <c r="E195" s="87">
        <v>13350.37</v>
      </c>
      <c r="F195" s="87">
        <v>8430.09</v>
      </c>
    </row>
    <row r="196" spans="1:6" x14ac:dyDescent="0.3">
      <c r="A196" s="189">
        <v>140622101</v>
      </c>
      <c r="B196" t="s">
        <v>482</v>
      </c>
      <c r="C196" s="87">
        <v>13680.45</v>
      </c>
      <c r="D196" s="87">
        <v>8100.01</v>
      </c>
      <c r="E196" s="87">
        <v>13350.37</v>
      </c>
      <c r="F196" s="87">
        <v>8430.09</v>
      </c>
    </row>
    <row r="197" spans="1:6" x14ac:dyDescent="0.3">
      <c r="A197" s="189">
        <v>140625</v>
      </c>
      <c r="B197" t="s">
        <v>483</v>
      </c>
      <c r="C197" s="87">
        <v>252156.75</v>
      </c>
      <c r="D197" s="87">
        <v>846168.84</v>
      </c>
      <c r="E197" s="87">
        <v>745816.1</v>
      </c>
      <c r="F197" s="87">
        <v>352509.49</v>
      </c>
    </row>
    <row r="198" spans="1:6" x14ac:dyDescent="0.3">
      <c r="A198" s="189">
        <v>1406251</v>
      </c>
      <c r="B198" t="s">
        <v>484</v>
      </c>
      <c r="C198" s="87">
        <v>252156.75</v>
      </c>
      <c r="D198" s="87">
        <v>846168.84</v>
      </c>
      <c r="E198" s="87">
        <v>745816.1</v>
      </c>
      <c r="F198" s="87">
        <v>352509.49</v>
      </c>
    </row>
    <row r="199" spans="1:6" x14ac:dyDescent="0.3">
      <c r="A199" s="189">
        <v>140625101</v>
      </c>
      <c r="B199" t="s">
        <v>485</v>
      </c>
      <c r="C199" s="87">
        <v>252156.75</v>
      </c>
      <c r="D199" s="87">
        <v>846168.84</v>
      </c>
      <c r="E199" s="87">
        <v>745816.1</v>
      </c>
      <c r="F199" s="87">
        <v>352509.49</v>
      </c>
    </row>
    <row r="200" spans="1:6" x14ac:dyDescent="0.3">
      <c r="A200" s="189">
        <v>1407</v>
      </c>
      <c r="B200" t="s">
        <v>196</v>
      </c>
      <c r="C200" s="87">
        <v>153911.28</v>
      </c>
      <c r="D200" s="87">
        <v>3246658.27</v>
      </c>
      <c r="E200" s="87">
        <v>2988474.49</v>
      </c>
      <c r="F200" s="87">
        <v>412095.06</v>
      </c>
    </row>
    <row r="201" spans="1:6" x14ac:dyDescent="0.3">
      <c r="A201" s="189">
        <v>140702</v>
      </c>
      <c r="B201" t="s">
        <v>197</v>
      </c>
      <c r="C201" s="87">
        <v>153911.28</v>
      </c>
      <c r="D201" s="87">
        <v>3246658.27</v>
      </c>
      <c r="E201" s="87">
        <v>2988474.49</v>
      </c>
      <c r="F201" s="87">
        <v>412095.06</v>
      </c>
    </row>
    <row r="202" spans="1:6" x14ac:dyDescent="0.3">
      <c r="A202" s="189">
        <v>1407021</v>
      </c>
      <c r="B202" t="s">
        <v>486</v>
      </c>
      <c r="C202" s="87">
        <v>153911.28</v>
      </c>
      <c r="D202" s="87">
        <v>3246658.27</v>
      </c>
      <c r="E202" s="87">
        <v>2988474.49</v>
      </c>
      <c r="F202" s="87">
        <v>412095.06</v>
      </c>
    </row>
    <row r="203" spans="1:6" x14ac:dyDescent="0.3">
      <c r="A203" s="189">
        <v>140702101</v>
      </c>
      <c r="B203" t="s">
        <v>487</v>
      </c>
      <c r="C203" s="87">
        <v>153911.28</v>
      </c>
      <c r="D203" s="87">
        <v>3246658.27</v>
      </c>
      <c r="E203" s="87">
        <v>2988474.49</v>
      </c>
      <c r="F203" s="87">
        <v>412095.06</v>
      </c>
    </row>
    <row r="204" spans="1:6" x14ac:dyDescent="0.3">
      <c r="A204" s="189">
        <v>1408</v>
      </c>
      <c r="B204" t="s">
        <v>198</v>
      </c>
      <c r="C204" s="87">
        <v>461252.89</v>
      </c>
      <c r="D204" s="87">
        <v>4110015.48</v>
      </c>
      <c r="E204" s="87">
        <v>3146282.5</v>
      </c>
      <c r="F204" s="87">
        <v>1424985.87</v>
      </c>
    </row>
    <row r="205" spans="1:6" x14ac:dyDescent="0.3">
      <c r="A205" s="189">
        <v>140804</v>
      </c>
      <c r="B205" t="s">
        <v>488</v>
      </c>
      <c r="C205" s="87">
        <v>156344.76999999999</v>
      </c>
      <c r="D205" s="87">
        <v>1798191.62</v>
      </c>
      <c r="E205" s="87">
        <v>1345044.31</v>
      </c>
      <c r="F205" s="87">
        <v>609492.07999999996</v>
      </c>
    </row>
    <row r="206" spans="1:6" x14ac:dyDescent="0.3">
      <c r="A206" s="189">
        <v>1408041</v>
      </c>
      <c r="B206" t="s">
        <v>489</v>
      </c>
      <c r="C206" s="87">
        <v>156344.76999999999</v>
      </c>
      <c r="D206" s="87">
        <v>1798191.62</v>
      </c>
      <c r="E206" s="87">
        <v>1345044.31</v>
      </c>
      <c r="F206" s="87">
        <v>609492.07999999996</v>
      </c>
    </row>
    <row r="207" spans="1:6" x14ac:dyDescent="0.3">
      <c r="A207" s="189">
        <v>140805</v>
      </c>
      <c r="B207" t="s">
        <v>192</v>
      </c>
      <c r="C207" s="87">
        <v>133332.97</v>
      </c>
      <c r="D207" s="87">
        <v>429838.17</v>
      </c>
      <c r="E207" s="87">
        <v>475158.47</v>
      </c>
      <c r="F207" s="87">
        <v>88012.67</v>
      </c>
    </row>
    <row r="208" spans="1:6" x14ac:dyDescent="0.3">
      <c r="A208" s="189">
        <v>1408051</v>
      </c>
      <c r="B208" t="s">
        <v>440</v>
      </c>
      <c r="C208" s="87">
        <v>133332.97</v>
      </c>
      <c r="D208" s="87">
        <v>429838.17</v>
      </c>
      <c r="E208" s="87">
        <v>475158.47</v>
      </c>
      <c r="F208" s="87">
        <v>88012.67</v>
      </c>
    </row>
    <row r="209" spans="1:6" x14ac:dyDescent="0.3">
      <c r="A209" s="189">
        <v>140806</v>
      </c>
      <c r="B209" t="s">
        <v>200</v>
      </c>
      <c r="C209" s="87">
        <v>103690.27</v>
      </c>
      <c r="D209" s="87">
        <v>953948.95</v>
      </c>
      <c r="E209" s="87">
        <v>648910.18999999994</v>
      </c>
      <c r="F209" s="87">
        <v>408729.03</v>
      </c>
    </row>
    <row r="210" spans="1:6" x14ac:dyDescent="0.3">
      <c r="A210" s="189">
        <v>1408061</v>
      </c>
      <c r="B210" t="s">
        <v>312</v>
      </c>
      <c r="C210" s="87">
        <v>103690.27</v>
      </c>
      <c r="D210" s="87">
        <v>953948.95</v>
      </c>
      <c r="E210" s="87">
        <v>648910.18999999994</v>
      </c>
      <c r="F210" s="87">
        <v>408729.03</v>
      </c>
    </row>
    <row r="211" spans="1:6" x14ac:dyDescent="0.3">
      <c r="A211" s="189">
        <v>140806102</v>
      </c>
      <c r="B211" t="s">
        <v>445</v>
      </c>
      <c r="C211" s="87">
        <v>3168.83</v>
      </c>
      <c r="D211" s="87">
        <v>62052.99</v>
      </c>
      <c r="E211" s="87">
        <v>64377.07</v>
      </c>
      <c r="F211" s="87">
        <v>844.75</v>
      </c>
    </row>
    <row r="212" spans="1:6" x14ac:dyDescent="0.3">
      <c r="A212" s="189">
        <v>140806104</v>
      </c>
      <c r="B212" t="s">
        <v>450</v>
      </c>
      <c r="C212" s="87">
        <v>1003.57</v>
      </c>
      <c r="D212" s="87">
        <v>31599.3</v>
      </c>
      <c r="E212" s="87">
        <v>20852.29</v>
      </c>
      <c r="F212" s="87">
        <v>11750.58</v>
      </c>
    </row>
    <row r="213" spans="1:6" x14ac:dyDescent="0.3">
      <c r="A213" s="189">
        <v>140806105</v>
      </c>
      <c r="B213" t="s">
        <v>337</v>
      </c>
      <c r="C213" s="87">
        <v>1181.83</v>
      </c>
      <c r="D213" s="87">
        <v>537.86</v>
      </c>
      <c r="E213" s="87">
        <v>1719.69</v>
      </c>
      <c r="F213" s="87">
        <v>0</v>
      </c>
    </row>
    <row r="214" spans="1:6" x14ac:dyDescent="0.3">
      <c r="A214" s="189">
        <v>140806106</v>
      </c>
      <c r="B214" t="s">
        <v>456</v>
      </c>
      <c r="C214" s="87">
        <v>3964.92</v>
      </c>
      <c r="D214" s="87">
        <v>11894.85</v>
      </c>
      <c r="E214" s="87">
        <v>11894.82</v>
      </c>
      <c r="F214" s="87">
        <v>3964.95</v>
      </c>
    </row>
    <row r="215" spans="1:6" x14ac:dyDescent="0.3">
      <c r="A215" s="189">
        <v>140806107</v>
      </c>
      <c r="B215" t="s">
        <v>459</v>
      </c>
      <c r="C215" s="87">
        <v>2335</v>
      </c>
      <c r="D215" s="87">
        <v>35132.18</v>
      </c>
      <c r="E215" s="87">
        <v>23380.47</v>
      </c>
      <c r="F215" s="87">
        <v>14086.71</v>
      </c>
    </row>
    <row r="216" spans="1:6" x14ac:dyDescent="0.3">
      <c r="A216" s="189">
        <v>140806108</v>
      </c>
      <c r="B216" t="s">
        <v>194</v>
      </c>
      <c r="C216" s="87">
        <v>2979.06</v>
      </c>
      <c r="D216" s="87">
        <v>38234.76</v>
      </c>
      <c r="E216" s="87">
        <v>19347.28</v>
      </c>
      <c r="F216" s="87">
        <v>21866.54</v>
      </c>
    </row>
    <row r="217" spans="1:6" x14ac:dyDescent="0.3">
      <c r="A217" s="189">
        <v>140806110</v>
      </c>
      <c r="B217" t="s">
        <v>490</v>
      </c>
      <c r="C217" s="87">
        <v>19578.400000000001</v>
      </c>
      <c r="D217" s="87">
        <v>71680.789999999994</v>
      </c>
      <c r="E217" s="87">
        <v>34895.21</v>
      </c>
      <c r="F217" s="87">
        <v>56363.98</v>
      </c>
    </row>
    <row r="218" spans="1:6" x14ac:dyDescent="0.3">
      <c r="A218" s="189">
        <v>140806111</v>
      </c>
      <c r="B218" t="s">
        <v>491</v>
      </c>
      <c r="C218" s="87">
        <v>19138.759999999998</v>
      </c>
      <c r="D218" s="87">
        <v>67597.77</v>
      </c>
      <c r="E218" s="87">
        <v>71260.94</v>
      </c>
      <c r="F218" s="87">
        <v>15475.59</v>
      </c>
    </row>
    <row r="219" spans="1:6" x14ac:dyDescent="0.3">
      <c r="A219" s="189">
        <v>140806112</v>
      </c>
      <c r="B219" t="s">
        <v>469</v>
      </c>
      <c r="C219" s="87">
        <v>0</v>
      </c>
      <c r="D219" s="87">
        <v>413.18</v>
      </c>
      <c r="E219" s="87">
        <v>413.18</v>
      </c>
      <c r="F219" s="87">
        <v>0</v>
      </c>
    </row>
    <row r="220" spans="1:6" x14ac:dyDescent="0.3">
      <c r="A220" s="189">
        <v>140806114</v>
      </c>
      <c r="B220" t="s">
        <v>472</v>
      </c>
      <c r="C220" s="87">
        <v>15972.06</v>
      </c>
      <c r="D220" s="87">
        <v>120381.86</v>
      </c>
      <c r="E220" s="87">
        <v>89345.31</v>
      </c>
      <c r="F220" s="87">
        <v>47008.61</v>
      </c>
    </row>
    <row r="221" spans="1:6" x14ac:dyDescent="0.3">
      <c r="A221" s="189">
        <v>140806115</v>
      </c>
      <c r="B221" t="s">
        <v>342</v>
      </c>
      <c r="C221" s="87">
        <v>132.5</v>
      </c>
      <c r="D221" s="87">
        <v>596.25</v>
      </c>
      <c r="E221" s="87">
        <v>463.75</v>
      </c>
      <c r="F221" s="87">
        <v>265</v>
      </c>
    </row>
    <row r="222" spans="1:6" x14ac:dyDescent="0.3">
      <c r="A222" s="189">
        <v>140806118</v>
      </c>
      <c r="B222" t="s">
        <v>338</v>
      </c>
      <c r="C222" s="87">
        <v>33587.449999999997</v>
      </c>
      <c r="D222" s="87">
        <v>510095.82</v>
      </c>
      <c r="E222" s="87">
        <v>307349.53000000003</v>
      </c>
      <c r="F222" s="87">
        <v>236333.74</v>
      </c>
    </row>
    <row r="223" spans="1:6" x14ac:dyDescent="0.3">
      <c r="A223" s="189">
        <v>140806122</v>
      </c>
      <c r="B223" t="s">
        <v>492</v>
      </c>
      <c r="C223" s="87">
        <v>647.89</v>
      </c>
      <c r="D223" s="87">
        <v>3731.34</v>
      </c>
      <c r="E223" s="87">
        <v>3610.65</v>
      </c>
      <c r="F223" s="87">
        <v>768.58</v>
      </c>
    </row>
    <row r="224" spans="1:6" x14ac:dyDescent="0.3">
      <c r="A224" s="189">
        <v>140807</v>
      </c>
      <c r="B224" t="s">
        <v>201</v>
      </c>
      <c r="C224" s="87">
        <v>67884.88</v>
      </c>
      <c r="D224" s="87">
        <v>928036.74</v>
      </c>
      <c r="E224" s="87">
        <v>677169.53</v>
      </c>
      <c r="F224" s="87">
        <v>318752.09000000003</v>
      </c>
    </row>
    <row r="225" spans="1:6" x14ac:dyDescent="0.3">
      <c r="A225" s="189">
        <v>1408071</v>
      </c>
      <c r="B225" t="s">
        <v>493</v>
      </c>
      <c r="C225" s="87">
        <v>67884.88</v>
      </c>
      <c r="D225" s="87">
        <v>928036.74</v>
      </c>
      <c r="E225" s="87">
        <v>677169.53</v>
      </c>
      <c r="F225" s="87">
        <v>318752.09000000003</v>
      </c>
    </row>
    <row r="226" spans="1:6" x14ac:dyDescent="0.3">
      <c r="A226" s="189">
        <v>1499</v>
      </c>
      <c r="B226" t="s">
        <v>202</v>
      </c>
      <c r="C226" s="87">
        <v>-53301.21</v>
      </c>
      <c r="D226" s="87">
        <v>256813.72</v>
      </c>
      <c r="E226" s="87">
        <v>581687.43999999994</v>
      </c>
      <c r="F226" s="87">
        <v>-378174.93</v>
      </c>
    </row>
    <row r="227" spans="1:6" x14ac:dyDescent="0.3">
      <c r="A227" s="189">
        <v>149904</v>
      </c>
      <c r="B227" t="s">
        <v>285</v>
      </c>
      <c r="C227" s="87">
        <v>-11370.58</v>
      </c>
      <c r="D227" s="87">
        <v>52397.4</v>
      </c>
      <c r="E227" s="87">
        <v>175961.61</v>
      </c>
      <c r="F227" s="87">
        <v>-134934.79</v>
      </c>
    </row>
    <row r="228" spans="1:6" x14ac:dyDescent="0.3">
      <c r="A228" s="189">
        <v>1499041</v>
      </c>
      <c r="B228" t="s">
        <v>489</v>
      </c>
      <c r="C228" s="87">
        <v>-11370.58</v>
      </c>
      <c r="D228" s="87">
        <v>52397.4</v>
      </c>
      <c r="E228" s="87">
        <v>175961.61</v>
      </c>
      <c r="F228" s="87">
        <v>-134934.79</v>
      </c>
    </row>
    <row r="229" spans="1:6" x14ac:dyDescent="0.3">
      <c r="A229" s="189">
        <v>149905</v>
      </c>
      <c r="B229" t="s">
        <v>192</v>
      </c>
      <c r="C229" s="87">
        <v>-15074.07</v>
      </c>
      <c r="D229" s="87">
        <v>70870.27</v>
      </c>
      <c r="E229" s="87">
        <v>68724.14</v>
      </c>
      <c r="F229" s="87">
        <v>-12927.94</v>
      </c>
    </row>
    <row r="230" spans="1:6" x14ac:dyDescent="0.3">
      <c r="A230" s="189">
        <v>1499051</v>
      </c>
      <c r="B230" t="s">
        <v>440</v>
      </c>
      <c r="C230" s="87">
        <v>-15074.07</v>
      </c>
      <c r="D230" s="87">
        <v>70870.27</v>
      </c>
      <c r="E230" s="87">
        <v>68724.14</v>
      </c>
      <c r="F230" s="87">
        <v>-12927.94</v>
      </c>
    </row>
    <row r="231" spans="1:6" x14ac:dyDescent="0.3">
      <c r="A231" s="189">
        <v>149906</v>
      </c>
      <c r="B231" t="s">
        <v>200</v>
      </c>
      <c r="C231" s="87">
        <v>-15989.78</v>
      </c>
      <c r="D231" s="87">
        <v>72558.34</v>
      </c>
      <c r="E231" s="87">
        <v>193823.68</v>
      </c>
      <c r="F231" s="87">
        <v>-137255.12</v>
      </c>
    </row>
    <row r="232" spans="1:6" x14ac:dyDescent="0.3">
      <c r="A232" s="189">
        <v>1499061</v>
      </c>
      <c r="B232" t="s">
        <v>312</v>
      </c>
      <c r="C232" s="87">
        <v>-15989.78</v>
      </c>
      <c r="D232" s="87">
        <v>72558.34</v>
      </c>
      <c r="E232" s="87">
        <v>193823.68</v>
      </c>
      <c r="F232" s="87">
        <v>-137255.12</v>
      </c>
    </row>
    <row r="233" spans="1:6" x14ac:dyDescent="0.3">
      <c r="A233" s="189">
        <v>149907</v>
      </c>
      <c r="B233" t="s">
        <v>201</v>
      </c>
      <c r="C233" s="87">
        <v>-10866.78</v>
      </c>
      <c r="D233" s="87">
        <v>60987.71</v>
      </c>
      <c r="E233" s="87">
        <v>143178.01</v>
      </c>
      <c r="F233" s="87">
        <v>-93057.08</v>
      </c>
    </row>
    <row r="234" spans="1:6" x14ac:dyDescent="0.3">
      <c r="A234" s="189">
        <v>1499071</v>
      </c>
      <c r="B234" t="s">
        <v>493</v>
      </c>
      <c r="C234" s="87">
        <v>-10866.78</v>
      </c>
      <c r="D234" s="87">
        <v>60987.71</v>
      </c>
      <c r="E234" s="87">
        <v>143178.01</v>
      </c>
      <c r="F234" s="87">
        <v>-93057.08</v>
      </c>
    </row>
    <row r="235" spans="1:6" x14ac:dyDescent="0.3">
      <c r="A235" s="189">
        <v>16</v>
      </c>
      <c r="B235" t="s">
        <v>179</v>
      </c>
      <c r="C235" s="87">
        <v>881333.37</v>
      </c>
      <c r="D235" s="87">
        <v>71504.84</v>
      </c>
      <c r="E235" s="87">
        <v>847475.72</v>
      </c>
      <c r="F235" s="87">
        <v>105362.49</v>
      </c>
    </row>
    <row r="236" spans="1:6" x14ac:dyDescent="0.3">
      <c r="A236" s="189">
        <v>1601</v>
      </c>
      <c r="B236" t="s">
        <v>262</v>
      </c>
      <c r="C236" s="87">
        <v>875316.14</v>
      </c>
      <c r="D236" s="87">
        <v>57296.76</v>
      </c>
      <c r="E236" s="87">
        <v>847456.2</v>
      </c>
      <c r="F236" s="87">
        <v>85156.7</v>
      </c>
    </row>
    <row r="237" spans="1:6" x14ac:dyDescent="0.3">
      <c r="A237" s="189">
        <v>160101</v>
      </c>
      <c r="B237" t="s">
        <v>494</v>
      </c>
      <c r="C237" s="87">
        <v>875316.14</v>
      </c>
      <c r="D237" s="87">
        <v>57296.76</v>
      </c>
      <c r="E237" s="87">
        <v>847456.2</v>
      </c>
      <c r="F237" s="87">
        <v>85156.7</v>
      </c>
    </row>
    <row r="238" spans="1:6" x14ac:dyDescent="0.3">
      <c r="A238" s="189">
        <v>1601011</v>
      </c>
      <c r="B238" t="s">
        <v>495</v>
      </c>
      <c r="C238" s="87">
        <v>875316.14</v>
      </c>
      <c r="D238" s="87">
        <v>57296.76</v>
      </c>
      <c r="E238" s="87">
        <v>847456.2</v>
      </c>
      <c r="F238" s="87">
        <v>85156.7</v>
      </c>
    </row>
    <row r="239" spans="1:6" x14ac:dyDescent="0.3">
      <c r="A239" s="189">
        <v>160101101</v>
      </c>
      <c r="B239" t="s">
        <v>496</v>
      </c>
      <c r="C239" s="87">
        <v>837049.54</v>
      </c>
      <c r="D239" s="87">
        <v>0</v>
      </c>
      <c r="E239" s="87">
        <v>837049.54</v>
      </c>
      <c r="F239" s="87">
        <v>0</v>
      </c>
    </row>
    <row r="240" spans="1:6" x14ac:dyDescent="0.3">
      <c r="A240" s="189">
        <v>160101103</v>
      </c>
      <c r="B240" t="s">
        <v>497</v>
      </c>
      <c r="C240" s="87">
        <v>10387.14</v>
      </c>
      <c r="D240" s="87">
        <v>478.02</v>
      </c>
      <c r="E240" s="87">
        <v>10387.14</v>
      </c>
      <c r="F240" s="87">
        <v>478.02</v>
      </c>
    </row>
    <row r="241" spans="1:6" x14ac:dyDescent="0.3">
      <c r="A241" s="189">
        <v>160101105</v>
      </c>
      <c r="B241" t="s">
        <v>498</v>
      </c>
      <c r="C241" s="87">
        <v>11547.36</v>
      </c>
      <c r="D241" s="87">
        <v>33012.99</v>
      </c>
      <c r="E241" s="87">
        <v>19.52</v>
      </c>
      <c r="F241" s="87">
        <v>44540.83</v>
      </c>
    </row>
    <row r="242" spans="1:6" x14ac:dyDescent="0.3">
      <c r="A242" s="189">
        <v>160101139</v>
      </c>
      <c r="B242" t="s">
        <v>292</v>
      </c>
      <c r="C242" s="87">
        <v>16202.72</v>
      </c>
      <c r="D242" s="87">
        <v>0</v>
      </c>
      <c r="E242" s="87">
        <v>0</v>
      </c>
      <c r="F242" s="87">
        <v>16202.72</v>
      </c>
    </row>
    <row r="243" spans="1:6" x14ac:dyDescent="0.3">
      <c r="A243" s="189">
        <v>160101140</v>
      </c>
      <c r="B243" t="s">
        <v>353</v>
      </c>
      <c r="C243" s="87">
        <v>129.38</v>
      </c>
      <c r="D243" s="87">
        <v>23805.75</v>
      </c>
      <c r="E243" s="87">
        <v>0</v>
      </c>
      <c r="F243" s="87">
        <v>23935.13</v>
      </c>
    </row>
    <row r="244" spans="1:6" x14ac:dyDescent="0.3">
      <c r="A244" s="189">
        <v>1603</v>
      </c>
      <c r="B244" t="s">
        <v>203</v>
      </c>
      <c r="C244" s="87">
        <v>6017.23</v>
      </c>
      <c r="D244" s="87">
        <v>14208.08</v>
      </c>
      <c r="E244" s="87">
        <v>19.52</v>
      </c>
      <c r="F244" s="87">
        <v>20205.79</v>
      </c>
    </row>
    <row r="245" spans="1:6" x14ac:dyDescent="0.3">
      <c r="A245" s="189">
        <v>160301</v>
      </c>
      <c r="B245" t="s">
        <v>499</v>
      </c>
      <c r="C245" s="87">
        <v>6017.23</v>
      </c>
      <c r="D245" s="87">
        <v>14208.08</v>
      </c>
      <c r="E245" s="87">
        <v>19.52</v>
      </c>
      <c r="F245" s="87">
        <v>20205.79</v>
      </c>
    </row>
    <row r="246" spans="1:6" x14ac:dyDescent="0.3">
      <c r="A246" s="189">
        <v>1603011</v>
      </c>
      <c r="B246" t="s">
        <v>500</v>
      </c>
      <c r="C246" s="87">
        <v>6017.23</v>
      </c>
      <c r="D246" s="87">
        <v>14208.08</v>
      </c>
      <c r="E246" s="87">
        <v>19.52</v>
      </c>
      <c r="F246" s="87">
        <v>20205.79</v>
      </c>
    </row>
    <row r="247" spans="1:6" x14ac:dyDescent="0.3">
      <c r="A247" s="189">
        <v>160301120</v>
      </c>
      <c r="B247" t="s">
        <v>501</v>
      </c>
      <c r="C247" s="87">
        <v>0.01</v>
      </c>
      <c r="D247" s="87">
        <v>7358.05</v>
      </c>
      <c r="E247" s="87">
        <v>0</v>
      </c>
      <c r="F247" s="87">
        <v>7358.06</v>
      </c>
    </row>
    <row r="248" spans="1:6" x14ac:dyDescent="0.3">
      <c r="A248" s="189">
        <v>160301149</v>
      </c>
      <c r="B248" t="s">
        <v>502</v>
      </c>
      <c r="C248" s="87">
        <v>1112.5</v>
      </c>
      <c r="D248" s="87">
        <v>0</v>
      </c>
      <c r="E248" s="87">
        <v>0</v>
      </c>
      <c r="F248" s="87">
        <v>1112.5</v>
      </c>
    </row>
    <row r="249" spans="1:6" x14ac:dyDescent="0.3">
      <c r="A249" s="189">
        <v>160301164</v>
      </c>
      <c r="B249" t="s">
        <v>360</v>
      </c>
      <c r="C249" s="87">
        <v>2443.91</v>
      </c>
      <c r="D249" s="87">
        <v>0</v>
      </c>
      <c r="E249" s="87">
        <v>0</v>
      </c>
      <c r="F249" s="87">
        <v>2443.91</v>
      </c>
    </row>
    <row r="250" spans="1:6" x14ac:dyDescent="0.3">
      <c r="A250" s="189">
        <v>160301165</v>
      </c>
      <c r="B250" t="s">
        <v>503</v>
      </c>
      <c r="C250" s="87">
        <v>2460.81</v>
      </c>
      <c r="D250" s="87">
        <v>189.84</v>
      </c>
      <c r="E250" s="87">
        <v>0</v>
      </c>
      <c r="F250" s="87">
        <v>2650.65</v>
      </c>
    </row>
    <row r="251" spans="1:6" x14ac:dyDescent="0.3">
      <c r="A251" s="189">
        <v>160301166</v>
      </c>
      <c r="B251" t="s">
        <v>504</v>
      </c>
      <c r="C251" s="87">
        <v>0</v>
      </c>
      <c r="D251" s="87">
        <v>4001.98</v>
      </c>
      <c r="E251" s="87">
        <v>0</v>
      </c>
      <c r="F251" s="87">
        <v>4001.98</v>
      </c>
    </row>
    <row r="252" spans="1:6" x14ac:dyDescent="0.3">
      <c r="A252" s="189">
        <v>160301167</v>
      </c>
      <c r="B252" t="s">
        <v>292</v>
      </c>
      <c r="C252" s="87">
        <v>0</v>
      </c>
      <c r="D252" s="87">
        <v>2658.21</v>
      </c>
      <c r="E252" s="87">
        <v>19.52</v>
      </c>
      <c r="F252" s="87">
        <v>2638.69</v>
      </c>
    </row>
    <row r="253" spans="1:6" x14ac:dyDescent="0.3">
      <c r="A253" s="189">
        <v>18</v>
      </c>
      <c r="B253" t="s">
        <v>45</v>
      </c>
      <c r="C253" s="87">
        <v>78718.710000000006</v>
      </c>
      <c r="D253" s="87">
        <v>2149220.73</v>
      </c>
      <c r="E253" s="87">
        <v>412880.14</v>
      </c>
      <c r="F253" s="87">
        <v>1815059.3</v>
      </c>
    </row>
    <row r="254" spans="1:6" x14ac:dyDescent="0.3">
      <c r="A254" s="189">
        <v>1803</v>
      </c>
      <c r="B254" t="s">
        <v>46</v>
      </c>
      <c r="C254" s="87">
        <v>363989</v>
      </c>
      <c r="D254" s="87">
        <v>1841940.14</v>
      </c>
      <c r="E254" s="87">
        <v>8742.8700000000008</v>
      </c>
      <c r="F254" s="87">
        <v>2197186.27</v>
      </c>
    </row>
    <row r="255" spans="1:6" x14ac:dyDescent="0.3">
      <c r="A255" s="189">
        <v>180301</v>
      </c>
      <c r="B255" t="s">
        <v>505</v>
      </c>
      <c r="C255" s="87">
        <v>82596.11</v>
      </c>
      <c r="D255" s="87">
        <v>1965.93</v>
      </c>
      <c r="E255" s="87">
        <v>504.96</v>
      </c>
      <c r="F255" s="87">
        <v>84057.08</v>
      </c>
    </row>
    <row r="256" spans="1:6" x14ac:dyDescent="0.3">
      <c r="A256" s="189">
        <v>1803010</v>
      </c>
      <c r="B256" t="s">
        <v>505</v>
      </c>
      <c r="C256" s="87">
        <v>82596.11</v>
      </c>
      <c r="D256" s="87">
        <v>1965.93</v>
      </c>
      <c r="E256" s="87">
        <v>504.96</v>
      </c>
      <c r="F256" s="87">
        <v>84057.08</v>
      </c>
    </row>
    <row r="257" spans="1:6" x14ac:dyDescent="0.3">
      <c r="A257" s="189">
        <v>180303</v>
      </c>
      <c r="B257" t="s">
        <v>506</v>
      </c>
      <c r="C257" s="87">
        <v>212829.41</v>
      </c>
      <c r="D257" s="87">
        <v>1838993.95</v>
      </c>
      <c r="E257" s="87">
        <v>7747.78</v>
      </c>
      <c r="F257" s="87">
        <v>2044075.58</v>
      </c>
    </row>
    <row r="258" spans="1:6" x14ac:dyDescent="0.3">
      <c r="A258" s="189">
        <v>1803030</v>
      </c>
      <c r="B258" t="s">
        <v>506</v>
      </c>
      <c r="C258" s="87">
        <v>212829.41</v>
      </c>
      <c r="D258" s="87">
        <v>1838993.95</v>
      </c>
      <c r="E258" s="87">
        <v>7747.78</v>
      </c>
      <c r="F258" s="87">
        <v>2044075.58</v>
      </c>
    </row>
    <row r="259" spans="1:6" x14ac:dyDescent="0.3">
      <c r="A259" s="189">
        <v>180304</v>
      </c>
      <c r="B259" t="s">
        <v>812</v>
      </c>
      <c r="C259" s="87">
        <v>0</v>
      </c>
      <c r="D259" s="87">
        <v>980.26</v>
      </c>
      <c r="E259" s="87">
        <v>490.13</v>
      </c>
      <c r="F259" s="87">
        <v>490.13</v>
      </c>
    </row>
    <row r="260" spans="1:6" x14ac:dyDescent="0.3">
      <c r="A260" s="189">
        <v>180309</v>
      </c>
      <c r="B260" t="s">
        <v>507</v>
      </c>
      <c r="C260" s="87">
        <v>68563.48</v>
      </c>
      <c r="D260" s="87">
        <v>0</v>
      </c>
      <c r="E260" s="87">
        <v>0</v>
      </c>
      <c r="F260" s="87">
        <v>68563.48</v>
      </c>
    </row>
    <row r="261" spans="1:6" x14ac:dyDescent="0.3">
      <c r="A261" s="189">
        <v>1803090</v>
      </c>
      <c r="B261" t="s">
        <v>507</v>
      </c>
      <c r="C261" s="87">
        <v>68563.48</v>
      </c>
      <c r="D261" s="87">
        <v>0</v>
      </c>
      <c r="E261" s="87">
        <v>0</v>
      </c>
      <c r="F261" s="87">
        <v>68563.48</v>
      </c>
    </row>
    <row r="262" spans="1:6" x14ac:dyDescent="0.3">
      <c r="A262" s="189">
        <v>1804</v>
      </c>
      <c r="B262" t="s">
        <v>204</v>
      </c>
      <c r="C262" s="87">
        <v>1238.94</v>
      </c>
      <c r="D262" s="87">
        <v>0</v>
      </c>
      <c r="E262" s="87">
        <v>0</v>
      </c>
      <c r="F262" s="87">
        <v>1238.94</v>
      </c>
    </row>
    <row r="263" spans="1:6" x14ac:dyDescent="0.3">
      <c r="A263" s="189">
        <v>180401</v>
      </c>
      <c r="B263" t="s">
        <v>508</v>
      </c>
      <c r="C263" s="87">
        <v>1238.94</v>
      </c>
      <c r="D263" s="87">
        <v>0</v>
      </c>
      <c r="E263" s="87">
        <v>0</v>
      </c>
      <c r="F263" s="87">
        <v>1238.94</v>
      </c>
    </row>
    <row r="264" spans="1:6" x14ac:dyDescent="0.3">
      <c r="A264" s="189">
        <v>1804010</v>
      </c>
      <c r="B264" t="s">
        <v>508</v>
      </c>
      <c r="C264" s="87">
        <v>1238.94</v>
      </c>
      <c r="D264" s="87">
        <v>0</v>
      </c>
      <c r="E264" s="87">
        <v>0</v>
      </c>
      <c r="F264" s="87">
        <v>1238.94</v>
      </c>
    </row>
    <row r="265" spans="1:6" x14ac:dyDescent="0.3">
      <c r="A265" s="189">
        <v>1899</v>
      </c>
      <c r="B265" t="s">
        <v>509</v>
      </c>
      <c r="C265" s="87">
        <v>-286509.23</v>
      </c>
      <c r="D265" s="87">
        <v>307280.59000000003</v>
      </c>
      <c r="E265" s="87">
        <v>404137.27</v>
      </c>
      <c r="F265" s="87">
        <v>-383365.91</v>
      </c>
    </row>
    <row r="266" spans="1:6" x14ac:dyDescent="0.3">
      <c r="A266" s="189">
        <v>189903</v>
      </c>
      <c r="B266" t="s">
        <v>510</v>
      </c>
      <c r="C266" s="87">
        <v>-285270.28999999998</v>
      </c>
      <c r="D266" s="87">
        <v>307280.59000000003</v>
      </c>
      <c r="E266" s="87">
        <v>404137.27</v>
      </c>
      <c r="F266" s="87">
        <v>-382126.97</v>
      </c>
    </row>
    <row r="267" spans="1:6" x14ac:dyDescent="0.3">
      <c r="A267" s="189">
        <v>1899030</v>
      </c>
      <c r="B267" t="s">
        <v>510</v>
      </c>
      <c r="C267" s="87">
        <v>-285270.28999999998</v>
      </c>
      <c r="D267" s="87">
        <v>307280.59000000003</v>
      </c>
      <c r="E267" s="87">
        <v>404137.27</v>
      </c>
      <c r="F267" s="87">
        <v>-382126.97</v>
      </c>
    </row>
    <row r="268" spans="1:6" x14ac:dyDescent="0.3">
      <c r="A268" s="189">
        <v>189903001</v>
      </c>
      <c r="B268" t="s">
        <v>813</v>
      </c>
      <c r="C268" s="87">
        <v>0</v>
      </c>
      <c r="D268" s="87">
        <v>0</v>
      </c>
      <c r="E268" s="87">
        <v>76415.03</v>
      </c>
      <c r="F268" s="87">
        <v>-76415.03</v>
      </c>
    </row>
    <row r="269" spans="1:6" x14ac:dyDescent="0.3">
      <c r="A269" s="189">
        <v>189903002</v>
      </c>
      <c r="B269" t="s">
        <v>814</v>
      </c>
      <c r="C269" s="87">
        <v>0</v>
      </c>
      <c r="D269" s="87">
        <v>0</v>
      </c>
      <c r="E269" s="87">
        <v>166980.73000000001</v>
      </c>
      <c r="F269" s="87">
        <v>-166980.73000000001</v>
      </c>
    </row>
    <row r="270" spans="1:6" x14ac:dyDescent="0.3">
      <c r="A270" s="189">
        <v>189903003</v>
      </c>
      <c r="B270" t="s">
        <v>815</v>
      </c>
      <c r="C270" s="87">
        <v>0</v>
      </c>
      <c r="D270" s="87">
        <v>0</v>
      </c>
      <c r="E270" s="87">
        <v>61742.41</v>
      </c>
      <c r="F270" s="87">
        <v>-61742.41</v>
      </c>
    </row>
    <row r="271" spans="1:6" x14ac:dyDescent="0.3">
      <c r="A271" s="189">
        <v>189903004</v>
      </c>
      <c r="B271" t="s">
        <v>816</v>
      </c>
      <c r="C271" s="87">
        <v>0</v>
      </c>
      <c r="D271" s="87">
        <v>0</v>
      </c>
      <c r="E271" s="87">
        <v>38087.9</v>
      </c>
      <c r="F271" s="87">
        <v>-38087.9</v>
      </c>
    </row>
    <row r="272" spans="1:6" x14ac:dyDescent="0.3">
      <c r="A272" s="189">
        <v>189903010</v>
      </c>
      <c r="B272" t="s">
        <v>505</v>
      </c>
      <c r="C272" s="87">
        <v>0</v>
      </c>
      <c r="D272" s="87">
        <v>1720.32</v>
      </c>
      <c r="E272" s="87">
        <v>1720.32</v>
      </c>
      <c r="F272" s="87">
        <v>0</v>
      </c>
    </row>
    <row r="273" spans="1:6" x14ac:dyDescent="0.3">
      <c r="A273" s="189">
        <v>189903030</v>
      </c>
      <c r="B273" t="s">
        <v>511</v>
      </c>
      <c r="C273" s="87">
        <v>0</v>
      </c>
      <c r="D273" s="87">
        <v>4357.82</v>
      </c>
      <c r="E273" s="87">
        <v>4357.82</v>
      </c>
      <c r="F273" s="87">
        <v>0</v>
      </c>
    </row>
    <row r="274" spans="1:6" x14ac:dyDescent="0.3">
      <c r="A274" s="189">
        <v>189903040</v>
      </c>
      <c r="B274" t="s">
        <v>512</v>
      </c>
      <c r="C274" s="87">
        <v>0</v>
      </c>
      <c r="D274" s="87">
        <v>1317.94</v>
      </c>
      <c r="E274" s="87">
        <v>1317.94</v>
      </c>
      <c r="F274" s="87">
        <v>0</v>
      </c>
    </row>
    <row r="275" spans="1:6" x14ac:dyDescent="0.3">
      <c r="A275" s="189">
        <v>189903050</v>
      </c>
      <c r="B275" t="s">
        <v>513</v>
      </c>
      <c r="C275" s="87">
        <v>0</v>
      </c>
      <c r="D275" s="87">
        <v>750.97</v>
      </c>
      <c r="E275" s="87">
        <v>750.97</v>
      </c>
      <c r="F275" s="87">
        <v>0</v>
      </c>
    </row>
    <row r="276" spans="1:6" x14ac:dyDescent="0.3">
      <c r="A276" s="189">
        <v>189904</v>
      </c>
      <c r="B276" t="s">
        <v>286</v>
      </c>
      <c r="C276" s="87">
        <v>-1238.94</v>
      </c>
      <c r="D276" s="87">
        <v>0</v>
      </c>
      <c r="E276" s="87">
        <v>0</v>
      </c>
      <c r="F276" s="87">
        <v>-1238.94</v>
      </c>
    </row>
    <row r="277" spans="1:6" x14ac:dyDescent="0.3">
      <c r="A277" s="189">
        <v>1899040</v>
      </c>
      <c r="B277" t="s">
        <v>286</v>
      </c>
      <c r="C277" s="87">
        <v>-1238.94</v>
      </c>
      <c r="D277" s="87">
        <v>0</v>
      </c>
      <c r="E277" s="87">
        <v>0</v>
      </c>
      <c r="F277" s="87">
        <v>-1238.94</v>
      </c>
    </row>
    <row r="278" spans="1:6" x14ac:dyDescent="0.3">
      <c r="A278" s="189">
        <v>19</v>
      </c>
      <c r="B278" t="s">
        <v>7</v>
      </c>
      <c r="C278" s="87">
        <v>4668604.99</v>
      </c>
      <c r="D278" s="87">
        <v>1873472.41</v>
      </c>
      <c r="E278" s="87">
        <v>3688339.5</v>
      </c>
      <c r="F278" s="87">
        <v>2853737.9</v>
      </c>
    </row>
    <row r="279" spans="1:6" x14ac:dyDescent="0.3">
      <c r="A279" s="189">
        <v>1901</v>
      </c>
      <c r="B279" t="s">
        <v>42</v>
      </c>
      <c r="C279" s="87">
        <v>3077649.83</v>
      </c>
      <c r="D279" s="87">
        <v>551242.91</v>
      </c>
      <c r="E279" s="87">
        <v>2530096.35</v>
      </c>
      <c r="F279" s="87">
        <v>1098796.3899999999</v>
      </c>
    </row>
    <row r="280" spans="1:6" x14ac:dyDescent="0.3">
      <c r="A280" s="189">
        <v>190101</v>
      </c>
      <c r="B280" t="s">
        <v>514</v>
      </c>
      <c r="C280" s="87">
        <v>30000</v>
      </c>
      <c r="D280" s="87">
        <v>0</v>
      </c>
      <c r="E280" s="87">
        <v>0</v>
      </c>
      <c r="F280" s="87">
        <v>30000</v>
      </c>
    </row>
    <row r="281" spans="1:6" x14ac:dyDescent="0.3">
      <c r="A281" s="189">
        <v>1901010</v>
      </c>
      <c r="B281" t="s">
        <v>514</v>
      </c>
      <c r="C281" s="87">
        <v>30000</v>
      </c>
      <c r="D281" s="87">
        <v>0</v>
      </c>
      <c r="E281" s="87">
        <v>0</v>
      </c>
      <c r="F281" s="87">
        <v>30000</v>
      </c>
    </row>
    <row r="282" spans="1:6" x14ac:dyDescent="0.3">
      <c r="A282" s="189">
        <v>190103</v>
      </c>
      <c r="B282" t="s">
        <v>515</v>
      </c>
      <c r="C282" s="87">
        <v>936776.58</v>
      </c>
      <c r="D282" s="87">
        <v>369524.05</v>
      </c>
      <c r="E282" s="87">
        <v>604780</v>
      </c>
      <c r="F282" s="87">
        <v>701520.63</v>
      </c>
    </row>
    <row r="283" spans="1:6" x14ac:dyDescent="0.3">
      <c r="A283" s="189">
        <v>1901030</v>
      </c>
      <c r="B283" t="s">
        <v>515</v>
      </c>
      <c r="C283" s="87">
        <v>936776.58</v>
      </c>
      <c r="D283" s="87">
        <v>369524.05</v>
      </c>
      <c r="E283" s="87">
        <v>604780</v>
      </c>
      <c r="F283" s="87">
        <v>701520.63</v>
      </c>
    </row>
    <row r="284" spans="1:6" x14ac:dyDescent="0.3">
      <c r="A284" s="189">
        <v>190103001</v>
      </c>
      <c r="B284" t="s">
        <v>516</v>
      </c>
      <c r="C284" s="87">
        <v>63479.05</v>
      </c>
      <c r="D284" s="87">
        <v>0</v>
      </c>
      <c r="E284" s="87">
        <v>63479.08</v>
      </c>
      <c r="F284" s="87">
        <v>-0.03</v>
      </c>
    </row>
    <row r="285" spans="1:6" x14ac:dyDescent="0.3">
      <c r="A285" s="189">
        <v>190103002</v>
      </c>
      <c r="B285" t="s">
        <v>517</v>
      </c>
      <c r="C285" s="87">
        <v>190008.71</v>
      </c>
      <c r="D285" s="87">
        <v>0</v>
      </c>
      <c r="E285" s="87">
        <v>190008.76</v>
      </c>
      <c r="F285" s="87">
        <v>-0.05</v>
      </c>
    </row>
    <row r="286" spans="1:6" x14ac:dyDescent="0.3">
      <c r="A286" s="189">
        <v>190103003</v>
      </c>
      <c r="B286" t="s">
        <v>518</v>
      </c>
      <c r="C286" s="87">
        <v>2595.69</v>
      </c>
      <c r="D286" s="87">
        <v>0</v>
      </c>
      <c r="E286" s="87">
        <v>2595.66</v>
      </c>
      <c r="F286" s="87">
        <v>0.03</v>
      </c>
    </row>
    <row r="287" spans="1:6" x14ac:dyDescent="0.3">
      <c r="A287" s="189">
        <v>190103006</v>
      </c>
      <c r="B287" t="s">
        <v>519</v>
      </c>
      <c r="C287" s="87">
        <v>56128.95</v>
      </c>
      <c r="D287" s="87">
        <v>0</v>
      </c>
      <c r="E287" s="87">
        <v>56129.02</v>
      </c>
      <c r="F287" s="87">
        <v>-7.0000000000000007E-2</v>
      </c>
    </row>
    <row r="288" spans="1:6" x14ac:dyDescent="0.3">
      <c r="A288" s="189">
        <v>190103007</v>
      </c>
      <c r="B288" t="s">
        <v>520</v>
      </c>
      <c r="C288" s="87">
        <v>582909.46</v>
      </c>
      <c r="D288" s="87">
        <v>369524.05</v>
      </c>
      <c r="E288" s="87">
        <v>250912.69</v>
      </c>
      <c r="F288" s="87">
        <v>701520.82</v>
      </c>
    </row>
    <row r="289" spans="1:6" x14ac:dyDescent="0.3">
      <c r="A289" s="189">
        <v>190103008</v>
      </c>
      <c r="B289" t="s">
        <v>521</v>
      </c>
      <c r="C289" s="87">
        <v>19759</v>
      </c>
      <c r="D289" s="87">
        <v>0</v>
      </c>
      <c r="E289" s="87">
        <v>19759.02</v>
      </c>
      <c r="F289" s="87">
        <v>-0.02</v>
      </c>
    </row>
    <row r="290" spans="1:6" x14ac:dyDescent="0.3">
      <c r="A290" s="189">
        <v>190103020</v>
      </c>
      <c r="B290" t="s">
        <v>522</v>
      </c>
      <c r="C290" s="87">
        <v>21895.72</v>
      </c>
      <c r="D290" s="87">
        <v>0</v>
      </c>
      <c r="E290" s="87">
        <v>21895.77</v>
      </c>
      <c r="F290" s="87">
        <v>-0.05</v>
      </c>
    </row>
    <row r="291" spans="1:6" x14ac:dyDescent="0.3">
      <c r="A291" s="189">
        <v>190109</v>
      </c>
      <c r="B291" t="s">
        <v>62</v>
      </c>
      <c r="C291" s="87">
        <v>2110873.25</v>
      </c>
      <c r="D291" s="87">
        <v>181718.86</v>
      </c>
      <c r="E291" s="87">
        <v>1925316.35</v>
      </c>
      <c r="F291" s="87">
        <v>367275.76</v>
      </c>
    </row>
    <row r="292" spans="1:6" x14ac:dyDescent="0.3">
      <c r="A292" s="189">
        <v>1901090</v>
      </c>
      <c r="B292" t="s">
        <v>62</v>
      </c>
      <c r="C292" s="87">
        <v>2110873.25</v>
      </c>
      <c r="D292" s="87">
        <v>181718.86</v>
      </c>
      <c r="E292" s="87">
        <v>1925316.35</v>
      </c>
      <c r="F292" s="87">
        <v>367275.76</v>
      </c>
    </row>
    <row r="293" spans="1:6" x14ac:dyDescent="0.3">
      <c r="A293" s="189">
        <v>190109001</v>
      </c>
      <c r="B293" t="s">
        <v>523</v>
      </c>
      <c r="C293" s="87">
        <v>4432.6400000000003</v>
      </c>
      <c r="D293" s="87">
        <v>0</v>
      </c>
      <c r="E293" s="87">
        <v>229.16</v>
      </c>
      <c r="F293" s="87">
        <v>4203.4799999999996</v>
      </c>
    </row>
    <row r="294" spans="1:6" x14ac:dyDescent="0.3">
      <c r="A294" s="189">
        <v>190109002</v>
      </c>
      <c r="B294" t="s">
        <v>524</v>
      </c>
      <c r="C294" s="87">
        <v>158905.43</v>
      </c>
      <c r="D294" s="87">
        <v>0</v>
      </c>
      <c r="E294" s="87">
        <v>0</v>
      </c>
      <c r="F294" s="87">
        <v>158905.43</v>
      </c>
    </row>
    <row r="295" spans="1:6" x14ac:dyDescent="0.3">
      <c r="A295" s="189">
        <v>190109004</v>
      </c>
      <c r="B295" t="s">
        <v>525</v>
      </c>
      <c r="C295" s="87">
        <v>53940.82</v>
      </c>
      <c r="D295" s="87">
        <v>67243.25</v>
      </c>
      <c r="E295" s="87">
        <v>43107.199999999997</v>
      </c>
      <c r="F295" s="87">
        <v>78076.87</v>
      </c>
    </row>
    <row r="296" spans="1:6" x14ac:dyDescent="0.3">
      <c r="A296" s="189">
        <v>19010900406</v>
      </c>
      <c r="B296" t="s">
        <v>210</v>
      </c>
      <c r="C296" s="87">
        <v>264.89999999999998</v>
      </c>
      <c r="D296" s="87">
        <v>10196.709999999999</v>
      </c>
      <c r="E296" s="87">
        <v>5147.57</v>
      </c>
      <c r="F296" s="87">
        <v>5314.04</v>
      </c>
    </row>
    <row r="297" spans="1:6" x14ac:dyDescent="0.3">
      <c r="A297" s="189">
        <v>19010900407</v>
      </c>
      <c r="B297" t="s">
        <v>201</v>
      </c>
      <c r="C297" s="87">
        <v>53675.92</v>
      </c>
      <c r="D297" s="87">
        <v>57046.54</v>
      </c>
      <c r="E297" s="87">
        <v>37959.629999999997</v>
      </c>
      <c r="F297" s="87">
        <v>72762.83</v>
      </c>
    </row>
    <row r="298" spans="1:6" x14ac:dyDescent="0.3">
      <c r="A298" s="189">
        <v>190109006</v>
      </c>
      <c r="B298" t="s">
        <v>526</v>
      </c>
      <c r="C298" s="87">
        <v>50469.48</v>
      </c>
      <c r="D298" s="87">
        <v>0</v>
      </c>
      <c r="E298" s="87">
        <v>21179.19</v>
      </c>
      <c r="F298" s="87">
        <v>29290.29</v>
      </c>
    </row>
    <row r="299" spans="1:6" x14ac:dyDescent="0.3">
      <c r="A299" s="189">
        <v>190109012</v>
      </c>
      <c r="B299" t="s">
        <v>527</v>
      </c>
      <c r="C299" s="87">
        <v>22768.09</v>
      </c>
      <c r="D299" s="87">
        <v>0</v>
      </c>
      <c r="E299" s="87">
        <v>0</v>
      </c>
      <c r="F299" s="87">
        <v>22768.09</v>
      </c>
    </row>
    <row r="300" spans="1:6" x14ac:dyDescent="0.3">
      <c r="A300" s="189">
        <v>19010901208</v>
      </c>
      <c r="B300" t="s">
        <v>528</v>
      </c>
      <c r="C300" s="87">
        <v>22551.9</v>
      </c>
      <c r="D300" s="87">
        <v>0</v>
      </c>
      <c r="E300" s="87">
        <v>0</v>
      </c>
      <c r="F300" s="87">
        <v>22551.9</v>
      </c>
    </row>
    <row r="301" spans="1:6" x14ac:dyDescent="0.3">
      <c r="A301" s="189">
        <v>19010901249</v>
      </c>
      <c r="B301" t="s">
        <v>529</v>
      </c>
      <c r="C301" s="87">
        <v>216.19</v>
      </c>
      <c r="D301" s="87">
        <v>0</v>
      </c>
      <c r="E301" s="87">
        <v>0</v>
      </c>
      <c r="F301" s="87">
        <v>216.19</v>
      </c>
    </row>
    <row r="302" spans="1:6" x14ac:dyDescent="0.3">
      <c r="A302" s="189">
        <v>190109014</v>
      </c>
      <c r="B302" t="s">
        <v>530</v>
      </c>
      <c r="C302" s="87">
        <v>1820356.79</v>
      </c>
      <c r="D302" s="87">
        <v>108506.41</v>
      </c>
      <c r="E302" s="87">
        <v>1860638.48</v>
      </c>
      <c r="F302" s="87">
        <v>68224.72</v>
      </c>
    </row>
    <row r="303" spans="1:6" x14ac:dyDescent="0.3">
      <c r="A303" s="189">
        <v>190109090</v>
      </c>
      <c r="B303" t="s">
        <v>787</v>
      </c>
      <c r="C303" s="87">
        <v>0</v>
      </c>
      <c r="D303" s="87">
        <v>5969.2</v>
      </c>
      <c r="E303" s="87">
        <v>162.32</v>
      </c>
      <c r="F303" s="87">
        <v>5806.88</v>
      </c>
    </row>
    <row r="304" spans="1:6" x14ac:dyDescent="0.3">
      <c r="A304" s="189">
        <v>1902</v>
      </c>
      <c r="B304" t="s">
        <v>47</v>
      </c>
      <c r="C304" s="87">
        <v>271435.83</v>
      </c>
      <c r="D304" s="87">
        <v>870789.86</v>
      </c>
      <c r="E304" s="87">
        <v>761960.43</v>
      </c>
      <c r="F304" s="87">
        <v>380265.26</v>
      </c>
    </row>
    <row r="305" spans="1:6" x14ac:dyDescent="0.3">
      <c r="A305" s="189">
        <v>190201</v>
      </c>
      <c r="B305" t="s">
        <v>531</v>
      </c>
      <c r="C305" s="87">
        <v>7003.34</v>
      </c>
      <c r="D305" s="87">
        <v>21.12</v>
      </c>
      <c r="E305" s="87">
        <v>21.12</v>
      </c>
      <c r="F305" s="87">
        <v>7003.34</v>
      </c>
    </row>
    <row r="306" spans="1:6" x14ac:dyDescent="0.3">
      <c r="A306" s="189">
        <v>1902010</v>
      </c>
      <c r="B306" t="s">
        <v>531</v>
      </c>
      <c r="C306" s="87">
        <v>7003.34</v>
      </c>
      <c r="D306" s="87">
        <v>21.12</v>
      </c>
      <c r="E306" s="87">
        <v>21.12</v>
      </c>
      <c r="F306" s="87">
        <v>7003.34</v>
      </c>
    </row>
    <row r="307" spans="1:6" x14ac:dyDescent="0.3">
      <c r="A307" s="189">
        <v>190201003</v>
      </c>
      <c r="B307" t="s">
        <v>233</v>
      </c>
      <c r="C307" s="87">
        <v>7003.34</v>
      </c>
      <c r="D307" s="87">
        <v>21.12</v>
      </c>
      <c r="E307" s="87">
        <v>21.12</v>
      </c>
      <c r="F307" s="87">
        <v>7003.34</v>
      </c>
    </row>
    <row r="308" spans="1:6" x14ac:dyDescent="0.3">
      <c r="A308" s="189">
        <v>190205</v>
      </c>
      <c r="B308" t="s">
        <v>532</v>
      </c>
      <c r="C308" s="87">
        <v>9581.85</v>
      </c>
      <c r="D308" s="87">
        <v>382.5</v>
      </c>
      <c r="E308" s="87">
        <v>191.25</v>
      </c>
      <c r="F308" s="87">
        <v>9773.1</v>
      </c>
    </row>
    <row r="309" spans="1:6" x14ac:dyDescent="0.3">
      <c r="A309" s="189">
        <v>1902050</v>
      </c>
      <c r="B309" t="s">
        <v>532</v>
      </c>
      <c r="C309" s="87">
        <v>9581.85</v>
      </c>
      <c r="D309" s="87">
        <v>382.5</v>
      </c>
      <c r="E309" s="87">
        <v>191.25</v>
      </c>
      <c r="F309" s="87">
        <v>9773.1</v>
      </c>
    </row>
    <row r="310" spans="1:6" x14ac:dyDescent="0.3">
      <c r="A310" s="189">
        <v>190205004</v>
      </c>
      <c r="B310" t="s">
        <v>533</v>
      </c>
      <c r="C310" s="87">
        <v>9581.85</v>
      </c>
      <c r="D310" s="87">
        <v>382.5</v>
      </c>
      <c r="E310" s="87">
        <v>191.25</v>
      </c>
      <c r="F310" s="87">
        <v>9773.1</v>
      </c>
    </row>
    <row r="311" spans="1:6" x14ac:dyDescent="0.3">
      <c r="A311" s="189">
        <v>190206</v>
      </c>
      <c r="B311" t="s">
        <v>534</v>
      </c>
      <c r="C311" s="87">
        <v>1.1100000000000001</v>
      </c>
      <c r="D311" s="87">
        <v>0</v>
      </c>
      <c r="E311" s="87">
        <v>0</v>
      </c>
      <c r="F311" s="87">
        <v>1.1100000000000001</v>
      </c>
    </row>
    <row r="312" spans="1:6" x14ac:dyDescent="0.3">
      <c r="A312" s="189">
        <v>1902060</v>
      </c>
      <c r="B312" t="s">
        <v>534</v>
      </c>
      <c r="C312" s="87">
        <v>1.1100000000000001</v>
      </c>
      <c r="D312" s="87">
        <v>0</v>
      </c>
      <c r="E312" s="87">
        <v>0</v>
      </c>
      <c r="F312" s="87">
        <v>1.1100000000000001</v>
      </c>
    </row>
    <row r="313" spans="1:6" x14ac:dyDescent="0.3">
      <c r="A313" s="189">
        <v>190206005</v>
      </c>
      <c r="B313" t="s">
        <v>62</v>
      </c>
      <c r="C313" s="87">
        <v>1.1100000000000001</v>
      </c>
      <c r="D313" s="87">
        <v>0</v>
      </c>
      <c r="E313" s="87">
        <v>0</v>
      </c>
      <c r="F313" s="87">
        <v>1.1100000000000001</v>
      </c>
    </row>
    <row r="314" spans="1:6" x14ac:dyDescent="0.3">
      <c r="A314" s="189">
        <v>190209</v>
      </c>
      <c r="B314" t="s">
        <v>535</v>
      </c>
      <c r="C314" s="87">
        <v>254849.53</v>
      </c>
      <c r="D314" s="87">
        <v>870386.24</v>
      </c>
      <c r="E314" s="87">
        <v>761748.06</v>
      </c>
      <c r="F314" s="87">
        <v>363487.71</v>
      </c>
    </row>
    <row r="315" spans="1:6" x14ac:dyDescent="0.3">
      <c r="A315" s="189">
        <v>1902090</v>
      </c>
      <c r="B315" t="s">
        <v>535</v>
      </c>
      <c r="C315" s="87">
        <v>254849.53</v>
      </c>
      <c r="D315" s="87">
        <v>870386.24</v>
      </c>
      <c r="E315" s="87">
        <v>761748.06</v>
      </c>
      <c r="F315" s="87">
        <v>363487.71</v>
      </c>
    </row>
    <row r="316" spans="1:6" x14ac:dyDescent="0.3">
      <c r="A316" s="189">
        <v>190209001</v>
      </c>
      <c r="B316" t="s">
        <v>536</v>
      </c>
      <c r="C316" s="87">
        <v>4416.83</v>
      </c>
      <c r="D316" s="87">
        <v>0</v>
      </c>
      <c r="E316" s="87">
        <v>0</v>
      </c>
      <c r="F316" s="87">
        <v>4416.83</v>
      </c>
    </row>
    <row r="317" spans="1:6" x14ac:dyDescent="0.3">
      <c r="A317" s="189">
        <v>19020900107</v>
      </c>
      <c r="B317" t="s">
        <v>537</v>
      </c>
      <c r="C317" s="87">
        <v>567</v>
      </c>
      <c r="D317" s="87">
        <v>0</v>
      </c>
      <c r="E317" s="87">
        <v>0</v>
      </c>
      <c r="F317" s="87">
        <v>567</v>
      </c>
    </row>
    <row r="318" spans="1:6" x14ac:dyDescent="0.3">
      <c r="A318" s="189">
        <v>19020900111</v>
      </c>
      <c r="B318" t="s">
        <v>538</v>
      </c>
      <c r="C318" s="87">
        <v>104.09</v>
      </c>
      <c r="D318" s="87">
        <v>0</v>
      </c>
      <c r="E318" s="87">
        <v>0</v>
      </c>
      <c r="F318" s="87">
        <v>104.09</v>
      </c>
    </row>
    <row r="319" spans="1:6" x14ac:dyDescent="0.3">
      <c r="A319" s="189">
        <v>19020900112</v>
      </c>
      <c r="B319" t="s">
        <v>539</v>
      </c>
      <c r="C319" s="87">
        <v>410.21</v>
      </c>
      <c r="D319" s="87">
        <v>0</v>
      </c>
      <c r="E319" s="87">
        <v>0</v>
      </c>
      <c r="F319" s="87">
        <v>410.21</v>
      </c>
    </row>
    <row r="320" spans="1:6" x14ac:dyDescent="0.3">
      <c r="A320" s="189">
        <v>19020900133</v>
      </c>
      <c r="B320" t="s">
        <v>540</v>
      </c>
      <c r="C320" s="87">
        <v>3335.53</v>
      </c>
      <c r="D320" s="87">
        <v>0</v>
      </c>
      <c r="E320" s="87">
        <v>0</v>
      </c>
      <c r="F320" s="87">
        <v>3335.53</v>
      </c>
    </row>
    <row r="321" spans="1:6" x14ac:dyDescent="0.3">
      <c r="A321" s="189">
        <v>190209004</v>
      </c>
      <c r="B321" t="s">
        <v>541</v>
      </c>
      <c r="C321" s="87">
        <v>145504.03</v>
      </c>
      <c r="D321" s="87">
        <v>758020.64</v>
      </c>
      <c r="E321" s="87">
        <v>729569.97</v>
      </c>
      <c r="F321" s="87">
        <v>173954.7</v>
      </c>
    </row>
    <row r="322" spans="1:6" x14ac:dyDescent="0.3">
      <c r="A322" s="189">
        <v>19020900403</v>
      </c>
      <c r="B322" t="s">
        <v>542</v>
      </c>
      <c r="C322" s="87">
        <v>7816.59</v>
      </c>
      <c r="D322" s="87">
        <v>0</v>
      </c>
      <c r="E322" s="87">
        <v>0</v>
      </c>
      <c r="F322" s="87">
        <v>7816.59</v>
      </c>
    </row>
    <row r="323" spans="1:6" x14ac:dyDescent="0.3">
      <c r="A323" s="189">
        <v>19020900405</v>
      </c>
      <c r="B323" t="s">
        <v>62</v>
      </c>
      <c r="C323" s="87">
        <v>137687.44</v>
      </c>
      <c r="D323" s="87">
        <v>743304.54</v>
      </c>
      <c r="E323" s="87">
        <v>713384.87</v>
      </c>
      <c r="F323" s="87">
        <v>167607.10999999999</v>
      </c>
    </row>
    <row r="324" spans="1:6" x14ac:dyDescent="0.3">
      <c r="A324" s="189">
        <v>19020900406</v>
      </c>
      <c r="B324" t="s">
        <v>543</v>
      </c>
      <c r="C324" s="87">
        <v>0</v>
      </c>
      <c r="D324" s="87">
        <v>14716.1</v>
      </c>
      <c r="E324" s="87">
        <v>16185.1</v>
      </c>
      <c r="F324" s="87">
        <v>-1469</v>
      </c>
    </row>
    <row r="325" spans="1:6" x14ac:dyDescent="0.3">
      <c r="A325" s="189">
        <v>190209005</v>
      </c>
      <c r="B325" t="s">
        <v>544</v>
      </c>
      <c r="C325" s="87">
        <v>84903.87</v>
      </c>
      <c r="D325" s="87">
        <v>111463.48</v>
      </c>
      <c r="E325" s="87">
        <v>32178.09</v>
      </c>
      <c r="F325" s="87">
        <v>164189.26</v>
      </c>
    </row>
    <row r="326" spans="1:6" x14ac:dyDescent="0.3">
      <c r="A326" s="189">
        <v>19020900501</v>
      </c>
      <c r="B326" t="s">
        <v>233</v>
      </c>
      <c r="C326" s="87">
        <v>1465.1</v>
      </c>
      <c r="D326" s="87">
        <v>111463.48</v>
      </c>
      <c r="E326" s="87">
        <v>0</v>
      </c>
      <c r="F326" s="87">
        <v>112928.58</v>
      </c>
    </row>
    <row r="327" spans="1:6" x14ac:dyDescent="0.3">
      <c r="A327" s="189">
        <v>19020900502</v>
      </c>
      <c r="B327" t="s">
        <v>545</v>
      </c>
      <c r="C327" s="87">
        <v>83438.77</v>
      </c>
      <c r="D327" s="87">
        <v>0</v>
      </c>
      <c r="E327" s="87">
        <v>32178.09</v>
      </c>
      <c r="F327" s="87">
        <v>51260.68</v>
      </c>
    </row>
    <row r="328" spans="1:6" x14ac:dyDescent="0.3">
      <c r="A328" s="189">
        <v>190209007</v>
      </c>
      <c r="B328" t="s">
        <v>546</v>
      </c>
      <c r="C328" s="87">
        <v>840.51</v>
      </c>
      <c r="D328" s="87">
        <v>162.32</v>
      </c>
      <c r="E328" s="87">
        <v>0</v>
      </c>
      <c r="F328" s="87">
        <v>1002.83</v>
      </c>
    </row>
    <row r="329" spans="1:6" x14ac:dyDescent="0.3">
      <c r="A329" s="189">
        <v>190209009</v>
      </c>
      <c r="B329" t="s">
        <v>233</v>
      </c>
      <c r="C329" s="87">
        <v>19184.29</v>
      </c>
      <c r="D329" s="87">
        <v>739.8</v>
      </c>
      <c r="E329" s="87">
        <v>0</v>
      </c>
      <c r="F329" s="87">
        <v>19924.09</v>
      </c>
    </row>
    <row r="330" spans="1:6" x14ac:dyDescent="0.3">
      <c r="A330" s="189">
        <v>19020900906</v>
      </c>
      <c r="B330" t="s">
        <v>62</v>
      </c>
      <c r="C330" s="87">
        <v>2828.73</v>
      </c>
      <c r="D330" s="87">
        <v>0</v>
      </c>
      <c r="E330" s="87">
        <v>0</v>
      </c>
      <c r="F330" s="87">
        <v>2828.73</v>
      </c>
    </row>
    <row r="331" spans="1:6" x14ac:dyDescent="0.3">
      <c r="A331" s="189">
        <v>19020900916</v>
      </c>
      <c r="B331" t="s">
        <v>547</v>
      </c>
      <c r="C331" s="87">
        <v>16355.56</v>
      </c>
      <c r="D331" s="87">
        <v>0</v>
      </c>
      <c r="E331" s="87">
        <v>0</v>
      </c>
      <c r="F331" s="87">
        <v>16355.56</v>
      </c>
    </row>
    <row r="332" spans="1:6" x14ac:dyDescent="0.3">
      <c r="A332" s="189">
        <v>19020900917</v>
      </c>
      <c r="B332" t="s">
        <v>817</v>
      </c>
      <c r="C332" s="87">
        <v>0</v>
      </c>
      <c r="D332" s="87">
        <v>739.8</v>
      </c>
      <c r="E332" s="87">
        <v>0</v>
      </c>
      <c r="F332" s="87">
        <v>739.8</v>
      </c>
    </row>
    <row r="333" spans="1:6" x14ac:dyDescent="0.3">
      <c r="A333" s="189">
        <v>1903</v>
      </c>
      <c r="B333" t="s">
        <v>8</v>
      </c>
      <c r="C333" s="87">
        <v>975828.18</v>
      </c>
      <c r="D333" s="87">
        <v>281839.96999999997</v>
      </c>
      <c r="E333" s="87">
        <v>236023.72</v>
      </c>
      <c r="F333" s="87">
        <v>1021644.43</v>
      </c>
    </row>
    <row r="334" spans="1:6" x14ac:dyDescent="0.3">
      <c r="A334" s="189">
        <v>190301</v>
      </c>
      <c r="B334" t="s">
        <v>548</v>
      </c>
      <c r="C334" s="87">
        <v>504408.21</v>
      </c>
      <c r="D334" s="87">
        <v>163145.93</v>
      </c>
      <c r="E334" s="87">
        <v>0</v>
      </c>
      <c r="F334" s="87">
        <v>667554.14</v>
      </c>
    </row>
    <row r="335" spans="1:6" x14ac:dyDescent="0.3">
      <c r="A335" s="189">
        <v>1903010</v>
      </c>
      <c r="B335" t="s">
        <v>548</v>
      </c>
      <c r="C335" s="87">
        <v>504408.21</v>
      </c>
      <c r="D335" s="87">
        <v>163145.93</v>
      </c>
      <c r="E335" s="87">
        <v>0</v>
      </c>
      <c r="F335" s="87">
        <v>667554.14</v>
      </c>
    </row>
    <row r="336" spans="1:6" x14ac:dyDescent="0.3">
      <c r="A336" s="189">
        <v>190301006</v>
      </c>
      <c r="B336" t="s">
        <v>549</v>
      </c>
      <c r="C336" s="87">
        <v>504408.21</v>
      </c>
      <c r="D336" s="87">
        <v>145599.53</v>
      </c>
      <c r="E336" s="87">
        <v>0</v>
      </c>
      <c r="F336" s="87">
        <v>650007.74</v>
      </c>
    </row>
    <row r="337" spans="1:6" x14ac:dyDescent="0.3">
      <c r="A337" s="189">
        <v>190301008</v>
      </c>
      <c r="B337" t="s">
        <v>550</v>
      </c>
      <c r="C337" s="87">
        <v>0</v>
      </c>
      <c r="D337" s="87">
        <v>17546.400000000001</v>
      </c>
      <c r="E337" s="87">
        <v>0</v>
      </c>
      <c r="F337" s="87">
        <v>17546.400000000001</v>
      </c>
    </row>
    <row r="338" spans="1:6" x14ac:dyDescent="0.3">
      <c r="A338" s="189">
        <v>190302</v>
      </c>
      <c r="B338" t="s">
        <v>551</v>
      </c>
      <c r="C338" s="87">
        <v>114639.59</v>
      </c>
      <c r="D338" s="87">
        <v>28269.85</v>
      </c>
      <c r="E338" s="87">
        <v>0</v>
      </c>
      <c r="F338" s="87">
        <v>142909.44</v>
      </c>
    </row>
    <row r="339" spans="1:6" x14ac:dyDescent="0.3">
      <c r="A339" s="189">
        <v>1903020</v>
      </c>
      <c r="B339" t="s">
        <v>551</v>
      </c>
      <c r="C339" s="87">
        <v>114639.59</v>
      </c>
      <c r="D339" s="87">
        <v>28269.85</v>
      </c>
      <c r="E339" s="87">
        <v>0</v>
      </c>
      <c r="F339" s="87">
        <v>142909.44</v>
      </c>
    </row>
    <row r="340" spans="1:6" x14ac:dyDescent="0.3">
      <c r="A340" s="189">
        <v>190302008</v>
      </c>
      <c r="B340" t="s">
        <v>409</v>
      </c>
      <c r="C340" s="87">
        <v>1041.25</v>
      </c>
      <c r="D340" s="87">
        <v>197.26</v>
      </c>
      <c r="E340" s="87">
        <v>0</v>
      </c>
      <c r="F340" s="87">
        <v>1238.51</v>
      </c>
    </row>
    <row r="341" spans="1:6" x14ac:dyDescent="0.3">
      <c r="A341" s="189">
        <v>190302010</v>
      </c>
      <c r="B341" t="s">
        <v>277</v>
      </c>
      <c r="C341" s="87">
        <v>10379.5</v>
      </c>
      <c r="D341" s="87">
        <v>1631.86</v>
      </c>
      <c r="E341" s="87">
        <v>0</v>
      </c>
      <c r="F341" s="87">
        <v>12011.36</v>
      </c>
    </row>
    <row r="342" spans="1:6" x14ac:dyDescent="0.3">
      <c r="A342" s="189">
        <v>190302012</v>
      </c>
      <c r="B342" t="s">
        <v>552</v>
      </c>
      <c r="C342" s="87">
        <v>109.77</v>
      </c>
      <c r="D342" s="87">
        <v>124.56</v>
      </c>
      <c r="E342" s="87">
        <v>0</v>
      </c>
      <c r="F342" s="87">
        <v>234.33</v>
      </c>
    </row>
    <row r="343" spans="1:6" x14ac:dyDescent="0.3">
      <c r="A343" s="189">
        <v>190302013</v>
      </c>
      <c r="B343" t="s">
        <v>553</v>
      </c>
      <c r="C343" s="87">
        <v>5260.18</v>
      </c>
      <c r="D343" s="87">
        <v>414.24</v>
      </c>
      <c r="E343" s="87">
        <v>0</v>
      </c>
      <c r="F343" s="87">
        <v>5674.42</v>
      </c>
    </row>
    <row r="344" spans="1:6" x14ac:dyDescent="0.3">
      <c r="A344" s="189">
        <v>190302014</v>
      </c>
      <c r="B344" t="s">
        <v>554</v>
      </c>
      <c r="C344" s="87">
        <v>3686.45</v>
      </c>
      <c r="D344" s="87">
        <v>917.62</v>
      </c>
      <c r="E344" s="87">
        <v>0</v>
      </c>
      <c r="F344" s="87">
        <v>4604.07</v>
      </c>
    </row>
    <row r="345" spans="1:6" x14ac:dyDescent="0.3">
      <c r="A345" s="189">
        <v>190302017</v>
      </c>
      <c r="B345" t="s">
        <v>555</v>
      </c>
      <c r="C345" s="87">
        <v>149.59</v>
      </c>
      <c r="D345" s="87">
        <v>0</v>
      </c>
      <c r="E345" s="87">
        <v>0</v>
      </c>
      <c r="F345" s="87">
        <v>149.59</v>
      </c>
    </row>
    <row r="346" spans="1:6" x14ac:dyDescent="0.3">
      <c r="A346" s="189">
        <v>190302018</v>
      </c>
      <c r="B346" t="s">
        <v>556</v>
      </c>
      <c r="C346" s="87">
        <v>5557.68</v>
      </c>
      <c r="D346" s="87">
        <v>345.21</v>
      </c>
      <c r="E346" s="87">
        <v>0</v>
      </c>
      <c r="F346" s="87">
        <v>5902.89</v>
      </c>
    </row>
    <row r="347" spans="1:6" x14ac:dyDescent="0.3">
      <c r="A347" s="189">
        <v>190302019</v>
      </c>
      <c r="B347" t="s">
        <v>557</v>
      </c>
      <c r="C347" s="87">
        <v>46254.879999999997</v>
      </c>
      <c r="D347" s="87">
        <v>13761.77</v>
      </c>
      <c r="E347" s="87">
        <v>0</v>
      </c>
      <c r="F347" s="87">
        <v>60016.65</v>
      </c>
    </row>
    <row r="348" spans="1:6" x14ac:dyDescent="0.3">
      <c r="A348" s="189">
        <v>190302020</v>
      </c>
      <c r="B348" t="s">
        <v>558</v>
      </c>
      <c r="C348" s="87">
        <v>1510.02</v>
      </c>
      <c r="D348" s="87">
        <v>308.20999999999998</v>
      </c>
      <c r="E348" s="87">
        <v>0</v>
      </c>
      <c r="F348" s="87">
        <v>1818.23</v>
      </c>
    </row>
    <row r="349" spans="1:6" x14ac:dyDescent="0.3">
      <c r="A349" s="189">
        <v>190302021</v>
      </c>
      <c r="B349" t="s">
        <v>418</v>
      </c>
      <c r="C349" s="87">
        <v>3303.82</v>
      </c>
      <c r="D349" s="87">
        <v>739.71</v>
      </c>
      <c r="E349" s="87">
        <v>0</v>
      </c>
      <c r="F349" s="87">
        <v>4043.53</v>
      </c>
    </row>
    <row r="350" spans="1:6" x14ac:dyDescent="0.3">
      <c r="A350" s="189">
        <v>190302022</v>
      </c>
      <c r="B350" t="s">
        <v>559</v>
      </c>
      <c r="C350" s="87">
        <v>30893.87</v>
      </c>
      <c r="D350" s="87">
        <v>7647.89</v>
      </c>
      <c r="E350" s="87">
        <v>0</v>
      </c>
      <c r="F350" s="87">
        <v>38541.760000000002</v>
      </c>
    </row>
    <row r="351" spans="1:6" x14ac:dyDescent="0.3">
      <c r="A351" s="189">
        <v>190302023</v>
      </c>
      <c r="B351" t="s">
        <v>560</v>
      </c>
      <c r="C351" s="87">
        <v>2565.7600000000002</v>
      </c>
      <c r="D351" s="87">
        <v>729.87</v>
      </c>
      <c r="E351" s="87">
        <v>0</v>
      </c>
      <c r="F351" s="87">
        <v>3295.63</v>
      </c>
    </row>
    <row r="352" spans="1:6" x14ac:dyDescent="0.3">
      <c r="A352" s="189">
        <v>190302024</v>
      </c>
      <c r="B352" t="s">
        <v>561</v>
      </c>
      <c r="C352" s="87">
        <v>1800.85</v>
      </c>
      <c r="D352" s="87">
        <v>355.06</v>
      </c>
      <c r="E352" s="87">
        <v>0</v>
      </c>
      <c r="F352" s="87">
        <v>2155.91</v>
      </c>
    </row>
    <row r="353" spans="1:6" x14ac:dyDescent="0.3">
      <c r="A353" s="189">
        <v>190302027</v>
      </c>
      <c r="B353" t="s">
        <v>352</v>
      </c>
      <c r="C353" s="87">
        <v>2125.9699999999998</v>
      </c>
      <c r="D353" s="87">
        <v>1096.5899999999999</v>
      </c>
      <c r="E353" s="87">
        <v>0</v>
      </c>
      <c r="F353" s="87">
        <v>3222.56</v>
      </c>
    </row>
    <row r="354" spans="1:6" x14ac:dyDescent="0.3">
      <c r="A354" s="189">
        <v>190303</v>
      </c>
      <c r="B354" t="s">
        <v>562</v>
      </c>
      <c r="C354" s="87">
        <v>356780.38</v>
      </c>
      <c r="D354" s="87">
        <v>90424.19</v>
      </c>
      <c r="E354" s="87">
        <v>236023.72</v>
      </c>
      <c r="F354" s="87">
        <v>211180.85</v>
      </c>
    </row>
    <row r="355" spans="1:6" x14ac:dyDescent="0.3">
      <c r="A355" s="189">
        <v>1903030</v>
      </c>
      <c r="B355" t="s">
        <v>562</v>
      </c>
      <c r="C355" s="87">
        <v>356780.38</v>
      </c>
      <c r="D355" s="87">
        <v>90424.19</v>
      </c>
      <c r="E355" s="87">
        <v>236023.72</v>
      </c>
      <c r="F355" s="87">
        <v>211180.85</v>
      </c>
    </row>
    <row r="356" spans="1:6" x14ac:dyDescent="0.3">
      <c r="A356" s="189">
        <v>190303010</v>
      </c>
      <c r="B356" t="s">
        <v>788</v>
      </c>
      <c r="C356" s="87">
        <v>0</v>
      </c>
      <c r="D356" s="87">
        <v>90424.19</v>
      </c>
      <c r="E356" s="87">
        <v>90424.19</v>
      </c>
      <c r="F356" s="87">
        <v>0</v>
      </c>
    </row>
    <row r="357" spans="1:6" x14ac:dyDescent="0.3">
      <c r="A357" s="189">
        <v>1904</v>
      </c>
      <c r="B357" t="s">
        <v>205</v>
      </c>
      <c r="C357" s="87">
        <v>168339.61</v>
      </c>
      <c r="D357" s="87">
        <v>169599.67</v>
      </c>
      <c r="E357" s="87">
        <v>160259</v>
      </c>
      <c r="F357" s="87">
        <v>177680.28</v>
      </c>
    </row>
    <row r="358" spans="1:6" x14ac:dyDescent="0.3">
      <c r="A358" s="189">
        <v>190401</v>
      </c>
      <c r="B358" t="s">
        <v>205</v>
      </c>
      <c r="C358" s="87">
        <v>168339.61</v>
      </c>
      <c r="D358" s="87">
        <v>169599.67</v>
      </c>
      <c r="E358" s="87">
        <v>160259</v>
      </c>
      <c r="F358" s="87">
        <v>177680.28</v>
      </c>
    </row>
    <row r="359" spans="1:6" x14ac:dyDescent="0.3">
      <c r="A359" s="189">
        <v>1904010</v>
      </c>
      <c r="B359" t="s">
        <v>205</v>
      </c>
      <c r="C359" s="87">
        <v>168339.61</v>
      </c>
      <c r="D359" s="87">
        <v>169599.67</v>
      </c>
      <c r="E359" s="87">
        <v>160259</v>
      </c>
      <c r="F359" s="87">
        <v>177680.28</v>
      </c>
    </row>
    <row r="360" spans="1:6" x14ac:dyDescent="0.3">
      <c r="A360" s="189">
        <v>190401001</v>
      </c>
      <c r="B360" t="s">
        <v>205</v>
      </c>
      <c r="C360" s="87">
        <v>55091.22</v>
      </c>
      <c r="D360" s="87">
        <v>160461.70000000001</v>
      </c>
      <c r="E360" s="87">
        <v>149771.89000000001</v>
      </c>
      <c r="F360" s="87">
        <v>65781.03</v>
      </c>
    </row>
    <row r="361" spans="1:6" x14ac:dyDescent="0.3">
      <c r="A361" s="189">
        <v>190401002</v>
      </c>
      <c r="B361" t="s">
        <v>563</v>
      </c>
      <c r="C361" s="87">
        <v>1425.54</v>
      </c>
      <c r="D361" s="87">
        <v>2177.85</v>
      </c>
      <c r="E361" s="87">
        <v>2834.69</v>
      </c>
      <c r="F361" s="87">
        <v>768.7</v>
      </c>
    </row>
    <row r="362" spans="1:6" x14ac:dyDescent="0.3">
      <c r="A362" s="189">
        <v>190401003</v>
      </c>
      <c r="B362" t="s">
        <v>564</v>
      </c>
      <c r="C362" s="87">
        <v>845.93</v>
      </c>
      <c r="D362" s="87">
        <v>1094.53</v>
      </c>
      <c r="E362" s="87">
        <v>970.62</v>
      </c>
      <c r="F362" s="87">
        <v>969.84</v>
      </c>
    </row>
    <row r="363" spans="1:6" x14ac:dyDescent="0.3">
      <c r="A363" s="189">
        <v>190401006</v>
      </c>
      <c r="B363" t="s">
        <v>565</v>
      </c>
      <c r="C363" s="87">
        <v>110976.92</v>
      </c>
      <c r="D363" s="87">
        <v>5816.84</v>
      </c>
      <c r="E363" s="87">
        <v>816.2</v>
      </c>
      <c r="F363" s="87">
        <v>115977.56</v>
      </c>
    </row>
    <row r="364" spans="1:6" x14ac:dyDescent="0.3">
      <c r="A364" s="189">
        <v>190401010</v>
      </c>
      <c r="B364" t="s">
        <v>818</v>
      </c>
      <c r="C364" s="87">
        <v>0</v>
      </c>
      <c r="D364" s="87">
        <v>48.75</v>
      </c>
      <c r="E364" s="87">
        <v>48.75</v>
      </c>
      <c r="F364" s="87">
        <v>0</v>
      </c>
    </row>
    <row r="365" spans="1:6" x14ac:dyDescent="0.3">
      <c r="A365" s="189">
        <v>190401060</v>
      </c>
      <c r="B365" t="s">
        <v>565</v>
      </c>
      <c r="C365" s="87">
        <v>0</v>
      </c>
      <c r="D365" s="87">
        <v>0</v>
      </c>
      <c r="E365" s="87">
        <v>5816.85</v>
      </c>
      <c r="F365" s="87">
        <v>-5816.85</v>
      </c>
    </row>
    <row r="366" spans="1:6" x14ac:dyDescent="0.3">
      <c r="A366" s="189">
        <v>1905</v>
      </c>
      <c r="B366" t="s">
        <v>263</v>
      </c>
      <c r="C366" s="87">
        <v>175351.54</v>
      </c>
      <c r="D366" s="87">
        <v>0</v>
      </c>
      <c r="E366" s="87">
        <v>0</v>
      </c>
      <c r="F366" s="87">
        <v>175351.54</v>
      </c>
    </row>
    <row r="367" spans="1:6" x14ac:dyDescent="0.3">
      <c r="A367" s="189">
        <v>190503</v>
      </c>
      <c r="B367" t="s">
        <v>566</v>
      </c>
      <c r="C367" s="87">
        <v>175351.54</v>
      </c>
      <c r="D367" s="87">
        <v>0</v>
      </c>
      <c r="E367" s="87">
        <v>0</v>
      </c>
      <c r="F367" s="87">
        <v>175351.54</v>
      </c>
    </row>
    <row r="368" spans="1:6" x14ac:dyDescent="0.3">
      <c r="A368" s="189">
        <v>1905030</v>
      </c>
      <c r="B368" t="s">
        <v>566</v>
      </c>
      <c r="C368" s="87">
        <v>175351.54</v>
      </c>
      <c r="D368" s="87">
        <v>0</v>
      </c>
      <c r="E368" s="87">
        <v>0</v>
      </c>
      <c r="F368" s="87">
        <v>175351.54</v>
      </c>
    </row>
    <row r="369" spans="1:6" x14ac:dyDescent="0.3">
      <c r="A369" s="189">
        <v>2</v>
      </c>
      <c r="B369" t="s">
        <v>18</v>
      </c>
      <c r="C369" s="87">
        <v>-15268343.060000001</v>
      </c>
      <c r="D369" s="87">
        <v>21851606.870000001</v>
      </c>
      <c r="E369" s="87">
        <v>23340437.109999999</v>
      </c>
      <c r="F369" s="87">
        <v>-16757173.300000001</v>
      </c>
    </row>
    <row r="370" spans="1:6" x14ac:dyDescent="0.3">
      <c r="A370" s="189">
        <v>21</v>
      </c>
      <c r="B370" t="s">
        <v>184</v>
      </c>
      <c r="C370" s="87">
        <v>-113916.28</v>
      </c>
      <c r="D370" s="87">
        <v>10427014.09</v>
      </c>
      <c r="E370" s="87">
        <v>10422115.83</v>
      </c>
      <c r="F370" s="87">
        <v>-109018.02</v>
      </c>
    </row>
    <row r="371" spans="1:6" x14ac:dyDescent="0.3">
      <c r="A371" s="189">
        <v>2101</v>
      </c>
      <c r="B371" t="s">
        <v>206</v>
      </c>
      <c r="C371" s="87">
        <v>-10186.370000000001</v>
      </c>
      <c r="D371" s="87">
        <v>161446.07</v>
      </c>
      <c r="E371" s="87">
        <v>161446.07</v>
      </c>
      <c r="F371" s="87">
        <v>-10186.370000000001</v>
      </c>
    </row>
    <row r="372" spans="1:6" x14ac:dyDescent="0.3">
      <c r="A372" s="189">
        <v>210101</v>
      </c>
      <c r="B372" t="s">
        <v>198</v>
      </c>
      <c r="C372" s="87">
        <v>-5421.02</v>
      </c>
      <c r="D372" s="87">
        <v>0</v>
      </c>
      <c r="E372" s="87">
        <v>0</v>
      </c>
      <c r="F372" s="87">
        <v>-5421.02</v>
      </c>
    </row>
    <row r="373" spans="1:6" x14ac:dyDescent="0.3">
      <c r="A373" s="189">
        <v>2101011</v>
      </c>
      <c r="B373" t="s">
        <v>207</v>
      </c>
      <c r="C373" s="87">
        <v>-5421.02</v>
      </c>
      <c r="D373" s="87">
        <v>0</v>
      </c>
      <c r="E373" s="87">
        <v>0</v>
      </c>
      <c r="F373" s="87">
        <v>-5421.02</v>
      </c>
    </row>
    <row r="374" spans="1:6" x14ac:dyDescent="0.3">
      <c r="A374" s="189">
        <v>210103</v>
      </c>
      <c r="B374" t="s">
        <v>339</v>
      </c>
      <c r="C374" s="87">
        <v>-4478.88</v>
      </c>
      <c r="D374" s="87">
        <v>0</v>
      </c>
      <c r="E374" s="87">
        <v>0</v>
      </c>
      <c r="F374" s="87">
        <v>-4478.88</v>
      </c>
    </row>
    <row r="375" spans="1:6" x14ac:dyDescent="0.3">
      <c r="A375" s="189">
        <v>2101031</v>
      </c>
      <c r="B375" t="s">
        <v>207</v>
      </c>
      <c r="C375" s="87">
        <v>-4478.88</v>
      </c>
      <c r="D375" s="87">
        <v>0</v>
      </c>
      <c r="E375" s="87">
        <v>0</v>
      </c>
      <c r="F375" s="87">
        <v>-4478.88</v>
      </c>
    </row>
    <row r="376" spans="1:6" x14ac:dyDescent="0.3">
      <c r="A376" s="189">
        <v>210104</v>
      </c>
      <c r="B376" t="s">
        <v>208</v>
      </c>
      <c r="C376" s="87">
        <v>0</v>
      </c>
      <c r="D376" s="87">
        <v>22118.51</v>
      </c>
      <c r="E376" s="87">
        <v>22118.51</v>
      </c>
      <c r="F376" s="87">
        <v>0</v>
      </c>
    </row>
    <row r="377" spans="1:6" x14ac:dyDescent="0.3">
      <c r="A377" s="189">
        <v>2101041</v>
      </c>
      <c r="B377" t="s">
        <v>207</v>
      </c>
      <c r="C377" s="87">
        <v>0</v>
      </c>
      <c r="D377" s="87">
        <v>22118.51</v>
      </c>
      <c r="E377" s="87">
        <v>22118.51</v>
      </c>
      <c r="F377" s="87">
        <v>0</v>
      </c>
    </row>
    <row r="378" spans="1:6" x14ac:dyDescent="0.3">
      <c r="A378" s="189">
        <v>210105</v>
      </c>
      <c r="B378" t="s">
        <v>209</v>
      </c>
      <c r="C378" s="87">
        <v>-286.47000000000003</v>
      </c>
      <c r="D378" s="87">
        <v>113348.93</v>
      </c>
      <c r="E378" s="87">
        <v>113348.93</v>
      </c>
      <c r="F378" s="87">
        <v>-286.47000000000003</v>
      </c>
    </row>
    <row r="379" spans="1:6" x14ac:dyDescent="0.3">
      <c r="A379" s="189">
        <v>2101051</v>
      </c>
      <c r="B379" t="s">
        <v>207</v>
      </c>
      <c r="C379" s="87">
        <v>-286.47000000000003</v>
      </c>
      <c r="D379" s="87">
        <v>113348.93</v>
      </c>
      <c r="E379" s="87">
        <v>113348.93</v>
      </c>
      <c r="F379" s="87">
        <v>-286.47000000000003</v>
      </c>
    </row>
    <row r="380" spans="1:6" x14ac:dyDescent="0.3">
      <c r="A380" s="189">
        <v>210106</v>
      </c>
      <c r="B380" t="s">
        <v>210</v>
      </c>
      <c r="C380" s="87">
        <v>0</v>
      </c>
      <c r="D380" s="87">
        <v>11262.53</v>
      </c>
      <c r="E380" s="87">
        <v>11262.53</v>
      </c>
      <c r="F380" s="87">
        <v>0</v>
      </c>
    </row>
    <row r="381" spans="1:6" x14ac:dyDescent="0.3">
      <c r="A381" s="189">
        <v>2101061</v>
      </c>
      <c r="B381" t="s">
        <v>207</v>
      </c>
      <c r="C381" s="87">
        <v>0</v>
      </c>
      <c r="D381" s="87">
        <v>11262.53</v>
      </c>
      <c r="E381" s="87">
        <v>11262.53</v>
      </c>
      <c r="F381" s="87">
        <v>0</v>
      </c>
    </row>
    <row r="382" spans="1:6" x14ac:dyDescent="0.3">
      <c r="A382" s="189">
        <v>210107</v>
      </c>
      <c r="B382" t="s">
        <v>211</v>
      </c>
      <c r="C382" s="87">
        <v>0</v>
      </c>
      <c r="D382" s="87">
        <v>14716.1</v>
      </c>
      <c r="E382" s="87">
        <v>14716.1</v>
      </c>
      <c r="F382" s="87">
        <v>0</v>
      </c>
    </row>
    <row r="383" spans="1:6" x14ac:dyDescent="0.3">
      <c r="A383" s="189">
        <v>2101071</v>
      </c>
      <c r="B383" t="s">
        <v>207</v>
      </c>
      <c r="C383" s="87">
        <v>0</v>
      </c>
      <c r="D383" s="87">
        <v>14716.1</v>
      </c>
      <c r="E383" s="87">
        <v>14716.1</v>
      </c>
      <c r="F383" s="87">
        <v>0</v>
      </c>
    </row>
    <row r="384" spans="1:6" x14ac:dyDescent="0.3">
      <c r="A384" s="189">
        <v>2102</v>
      </c>
      <c r="B384" t="s">
        <v>212</v>
      </c>
      <c r="C384" s="87">
        <v>-103729.91</v>
      </c>
      <c r="D384" s="87">
        <v>10265568.02</v>
      </c>
      <c r="E384" s="87">
        <v>10260669.76</v>
      </c>
      <c r="F384" s="87">
        <v>-98831.65</v>
      </c>
    </row>
    <row r="385" spans="1:6" x14ac:dyDescent="0.3">
      <c r="A385" s="189">
        <v>210201</v>
      </c>
      <c r="B385" t="s">
        <v>567</v>
      </c>
      <c r="C385" s="87">
        <v>-27433.23</v>
      </c>
      <c r="D385" s="87">
        <v>29195.01</v>
      </c>
      <c r="E385" s="87">
        <v>28911.35</v>
      </c>
      <c r="F385" s="87">
        <v>-27149.57</v>
      </c>
    </row>
    <row r="386" spans="1:6" x14ac:dyDescent="0.3">
      <c r="A386" s="189">
        <v>2102011</v>
      </c>
      <c r="B386" t="s">
        <v>207</v>
      </c>
      <c r="C386" s="87">
        <v>-27433.23</v>
      </c>
      <c r="D386" s="87">
        <v>29195.01</v>
      </c>
      <c r="E386" s="87">
        <v>28911.35</v>
      </c>
      <c r="F386" s="87">
        <v>-27149.57</v>
      </c>
    </row>
    <row r="387" spans="1:6" x14ac:dyDescent="0.3">
      <c r="A387" s="189">
        <v>210201101</v>
      </c>
      <c r="B387" t="s">
        <v>336</v>
      </c>
      <c r="C387" s="87">
        <v>-1109.3800000000001</v>
      </c>
      <c r="D387" s="87">
        <v>0</v>
      </c>
      <c r="E387" s="87">
        <v>0</v>
      </c>
      <c r="F387" s="87">
        <v>-1109.3800000000001</v>
      </c>
    </row>
    <row r="388" spans="1:6" x14ac:dyDescent="0.3">
      <c r="A388" s="189">
        <v>210201103</v>
      </c>
      <c r="B388" t="s">
        <v>199</v>
      </c>
      <c r="C388" s="87">
        <v>-730.45</v>
      </c>
      <c r="D388" s="87">
        <v>0</v>
      </c>
      <c r="E388" s="87">
        <v>0</v>
      </c>
      <c r="F388" s="87">
        <v>-730.45</v>
      </c>
    </row>
    <row r="389" spans="1:6" x14ac:dyDescent="0.3">
      <c r="A389" s="189">
        <v>210201104</v>
      </c>
      <c r="B389" t="s">
        <v>285</v>
      </c>
      <c r="C389" s="87">
        <v>-2750.85</v>
      </c>
      <c r="D389" s="87">
        <v>1169.8800000000001</v>
      </c>
      <c r="E389" s="87">
        <v>1169.8699999999999</v>
      </c>
      <c r="F389" s="87">
        <v>-2750.84</v>
      </c>
    </row>
    <row r="390" spans="1:6" x14ac:dyDescent="0.3">
      <c r="A390" s="189">
        <v>210201105</v>
      </c>
      <c r="B390" t="s">
        <v>192</v>
      </c>
      <c r="C390" s="87">
        <v>-6766.67</v>
      </c>
      <c r="D390" s="87">
        <v>1655.21</v>
      </c>
      <c r="E390" s="87">
        <v>1364.5</v>
      </c>
      <c r="F390" s="87">
        <v>-6475.96</v>
      </c>
    </row>
    <row r="391" spans="1:6" x14ac:dyDescent="0.3">
      <c r="A391" s="189">
        <v>210201106</v>
      </c>
      <c r="B391" t="s">
        <v>200</v>
      </c>
      <c r="C391" s="87">
        <v>-16075.88</v>
      </c>
      <c r="D391" s="87">
        <v>26369.919999999998</v>
      </c>
      <c r="E391" s="87">
        <v>26376.98</v>
      </c>
      <c r="F391" s="87">
        <v>-16082.94</v>
      </c>
    </row>
    <row r="392" spans="1:6" x14ac:dyDescent="0.3">
      <c r="A392" s="189">
        <v>210202</v>
      </c>
      <c r="B392" t="s">
        <v>568</v>
      </c>
      <c r="C392" s="87">
        <v>-76296.679999999993</v>
      </c>
      <c r="D392" s="87">
        <v>31042.39</v>
      </c>
      <c r="E392" s="87">
        <v>26427.78</v>
      </c>
      <c r="F392" s="87">
        <v>-71682.070000000007</v>
      </c>
    </row>
    <row r="393" spans="1:6" x14ac:dyDescent="0.3">
      <c r="A393" s="189">
        <v>2102021</v>
      </c>
      <c r="B393" t="s">
        <v>207</v>
      </c>
      <c r="C393" s="87">
        <v>-76296.679999999993</v>
      </c>
      <c r="D393" s="87">
        <v>31042.39</v>
      </c>
      <c r="E393" s="87">
        <v>26427.78</v>
      </c>
      <c r="F393" s="87">
        <v>-71682.070000000007</v>
      </c>
    </row>
    <row r="394" spans="1:6" x14ac:dyDescent="0.3">
      <c r="A394" s="189">
        <v>210202107</v>
      </c>
      <c r="B394" t="s">
        <v>288</v>
      </c>
      <c r="C394" s="87">
        <v>-76296.679999999993</v>
      </c>
      <c r="D394" s="87">
        <v>31042.39</v>
      </c>
      <c r="E394" s="87">
        <v>26427.78</v>
      </c>
      <c r="F394" s="87">
        <v>-71682.070000000007</v>
      </c>
    </row>
    <row r="395" spans="1:6" x14ac:dyDescent="0.3">
      <c r="A395" s="189">
        <v>210209</v>
      </c>
      <c r="B395" t="s">
        <v>569</v>
      </c>
      <c r="C395" s="87">
        <v>0</v>
      </c>
      <c r="D395" s="87">
        <v>10205330.619999999</v>
      </c>
      <c r="E395" s="87">
        <v>10205330.630000001</v>
      </c>
      <c r="F395" s="87">
        <v>-0.01</v>
      </c>
    </row>
    <row r="396" spans="1:6" x14ac:dyDescent="0.3">
      <c r="A396" s="189">
        <v>2102091</v>
      </c>
      <c r="B396" t="s">
        <v>207</v>
      </c>
      <c r="C396" s="87">
        <v>0</v>
      </c>
      <c r="D396" s="87">
        <v>10205330.619999999</v>
      </c>
      <c r="E396" s="87">
        <v>10205330.630000001</v>
      </c>
      <c r="F396" s="87">
        <v>-0.01</v>
      </c>
    </row>
    <row r="397" spans="1:6" x14ac:dyDescent="0.3">
      <c r="A397" s="189">
        <v>210209102</v>
      </c>
      <c r="B397" t="s">
        <v>570</v>
      </c>
      <c r="C397" s="87">
        <v>0</v>
      </c>
      <c r="D397" s="87">
        <v>5113689.43</v>
      </c>
      <c r="E397" s="87">
        <v>5113689.43</v>
      </c>
      <c r="F397" s="87">
        <v>0</v>
      </c>
    </row>
    <row r="398" spans="1:6" x14ac:dyDescent="0.3">
      <c r="A398" s="189">
        <v>210209103</v>
      </c>
      <c r="B398" t="s">
        <v>571</v>
      </c>
      <c r="C398" s="87">
        <v>0</v>
      </c>
      <c r="D398" s="87">
        <v>5091641.1900000004</v>
      </c>
      <c r="E398" s="87">
        <v>5091641.2</v>
      </c>
      <c r="F398" s="87">
        <v>-0.01</v>
      </c>
    </row>
    <row r="399" spans="1:6" x14ac:dyDescent="0.3">
      <c r="A399" s="189">
        <v>22</v>
      </c>
      <c r="B399" t="s">
        <v>71</v>
      </c>
      <c r="C399" s="87">
        <v>-3856609.78</v>
      </c>
      <c r="D399" s="87">
        <v>784069.88</v>
      </c>
      <c r="E399" s="87">
        <v>488672.03</v>
      </c>
      <c r="F399" s="87">
        <v>-3561211.93</v>
      </c>
    </row>
    <row r="400" spans="1:6" x14ac:dyDescent="0.3">
      <c r="A400" s="189">
        <v>2203</v>
      </c>
      <c r="B400" t="s">
        <v>289</v>
      </c>
      <c r="C400" s="87">
        <v>-0.01</v>
      </c>
      <c r="D400" s="87">
        <v>0</v>
      </c>
      <c r="E400" s="87">
        <v>0</v>
      </c>
      <c r="F400" s="87">
        <v>-0.01</v>
      </c>
    </row>
    <row r="401" spans="1:6" x14ac:dyDescent="0.3">
      <c r="A401" s="189">
        <v>220302</v>
      </c>
      <c r="B401" t="s">
        <v>351</v>
      </c>
      <c r="C401" s="87">
        <v>-0.01</v>
      </c>
      <c r="D401" s="87">
        <v>0</v>
      </c>
      <c r="E401" s="87">
        <v>0</v>
      </c>
      <c r="F401" s="87">
        <v>-0.01</v>
      </c>
    </row>
    <row r="402" spans="1:6" x14ac:dyDescent="0.3">
      <c r="A402" s="189">
        <v>2203021</v>
      </c>
      <c r="B402" t="s">
        <v>207</v>
      </c>
      <c r="C402" s="87">
        <v>-0.01</v>
      </c>
      <c r="D402" s="87">
        <v>0</v>
      </c>
      <c r="E402" s="87">
        <v>0</v>
      </c>
      <c r="F402" s="87">
        <v>-0.01</v>
      </c>
    </row>
    <row r="403" spans="1:6" x14ac:dyDescent="0.3">
      <c r="A403" s="189">
        <v>220302101</v>
      </c>
      <c r="B403" t="s">
        <v>355</v>
      </c>
      <c r="C403" s="87">
        <v>-0.01</v>
      </c>
      <c r="D403" s="87">
        <v>0</v>
      </c>
      <c r="E403" s="87">
        <v>0</v>
      </c>
      <c r="F403" s="87">
        <v>-0.01</v>
      </c>
    </row>
    <row r="404" spans="1:6" x14ac:dyDescent="0.3">
      <c r="A404" s="189">
        <v>2204</v>
      </c>
      <c r="B404" t="s">
        <v>290</v>
      </c>
      <c r="C404" s="87">
        <v>-1074296.55</v>
      </c>
      <c r="D404" s="87">
        <v>518897.83</v>
      </c>
      <c r="E404" s="87">
        <v>136034.16</v>
      </c>
      <c r="F404" s="87">
        <v>-691432.88</v>
      </c>
    </row>
    <row r="405" spans="1:6" x14ac:dyDescent="0.3">
      <c r="A405" s="189">
        <v>220401</v>
      </c>
      <c r="B405" t="s">
        <v>437</v>
      </c>
      <c r="C405" s="87">
        <v>-232699.46</v>
      </c>
      <c r="D405" s="87">
        <v>475116.87</v>
      </c>
      <c r="E405" s="87">
        <v>136034.16</v>
      </c>
      <c r="F405" s="87">
        <v>106383.25</v>
      </c>
    </row>
    <row r="406" spans="1:6" x14ac:dyDescent="0.3">
      <c r="A406" s="189">
        <v>2204011</v>
      </c>
      <c r="B406" t="s">
        <v>207</v>
      </c>
      <c r="C406" s="87">
        <v>-232699.46</v>
      </c>
      <c r="D406" s="87">
        <v>475116.87</v>
      </c>
      <c r="E406" s="87">
        <v>136034.16</v>
      </c>
      <c r="F406" s="87">
        <v>106383.25</v>
      </c>
    </row>
    <row r="407" spans="1:6" x14ac:dyDescent="0.3">
      <c r="A407" s="189">
        <v>220401101</v>
      </c>
      <c r="B407" t="s">
        <v>355</v>
      </c>
      <c r="C407" s="87">
        <v>-23488.74</v>
      </c>
      <c r="D407" s="87">
        <v>237598.19</v>
      </c>
      <c r="E407" s="87">
        <v>136034.16</v>
      </c>
      <c r="F407" s="87">
        <v>78075.289999999994</v>
      </c>
    </row>
    <row r="408" spans="1:6" x14ac:dyDescent="0.3">
      <c r="A408" s="189">
        <v>220401102</v>
      </c>
      <c r="B408" t="s">
        <v>572</v>
      </c>
      <c r="C408" s="87">
        <v>-209210.72</v>
      </c>
      <c r="D408" s="87">
        <v>237518.68</v>
      </c>
      <c r="E408" s="87">
        <v>0</v>
      </c>
      <c r="F408" s="87">
        <v>28307.96</v>
      </c>
    </row>
    <row r="409" spans="1:6" x14ac:dyDescent="0.3">
      <c r="A409" s="189">
        <v>220402</v>
      </c>
      <c r="B409" t="s">
        <v>350</v>
      </c>
      <c r="C409" s="87">
        <v>-841597.09</v>
      </c>
      <c r="D409" s="87">
        <v>43780.959999999999</v>
      </c>
      <c r="E409" s="87">
        <v>0</v>
      </c>
      <c r="F409" s="87">
        <v>-797816.13</v>
      </c>
    </row>
    <row r="410" spans="1:6" x14ac:dyDescent="0.3">
      <c r="A410" s="189">
        <v>2204021</v>
      </c>
      <c r="B410" t="s">
        <v>207</v>
      </c>
      <c r="C410" s="87">
        <v>-841597.09</v>
      </c>
      <c r="D410" s="87">
        <v>43780.959999999999</v>
      </c>
      <c r="E410" s="87">
        <v>0</v>
      </c>
      <c r="F410" s="87">
        <v>-797816.13</v>
      </c>
    </row>
    <row r="411" spans="1:6" x14ac:dyDescent="0.3">
      <c r="A411" s="189">
        <v>220402101</v>
      </c>
      <c r="B411" t="s">
        <v>355</v>
      </c>
      <c r="C411" s="87">
        <v>-504123.86</v>
      </c>
      <c r="D411" s="87">
        <v>42434.32</v>
      </c>
      <c r="E411" s="87">
        <v>0</v>
      </c>
      <c r="F411" s="87">
        <v>-461689.54</v>
      </c>
    </row>
    <row r="412" spans="1:6" x14ac:dyDescent="0.3">
      <c r="A412" s="189">
        <v>220402102</v>
      </c>
      <c r="B412" t="s">
        <v>572</v>
      </c>
      <c r="C412" s="87">
        <v>-337473.23</v>
      </c>
      <c r="D412" s="87">
        <v>1346.64</v>
      </c>
      <c r="E412" s="87">
        <v>0</v>
      </c>
      <c r="F412" s="87">
        <v>-336126.59</v>
      </c>
    </row>
    <row r="413" spans="1:6" x14ac:dyDescent="0.3">
      <c r="A413" s="189">
        <v>2205</v>
      </c>
      <c r="B413" t="s">
        <v>214</v>
      </c>
      <c r="C413" s="87">
        <v>-565559.4</v>
      </c>
      <c r="D413" s="87">
        <v>40605.589999999997</v>
      </c>
      <c r="E413" s="87">
        <v>97652.81</v>
      </c>
      <c r="F413" s="87">
        <v>-622606.62</v>
      </c>
    </row>
    <row r="414" spans="1:6" x14ac:dyDescent="0.3">
      <c r="A414" s="189">
        <v>220501</v>
      </c>
      <c r="B414" t="s">
        <v>192</v>
      </c>
      <c r="C414" s="87">
        <v>-565559.4</v>
      </c>
      <c r="D414" s="87">
        <v>40605.589999999997</v>
      </c>
      <c r="E414" s="87">
        <v>97652.81</v>
      </c>
      <c r="F414" s="87">
        <v>-622606.62</v>
      </c>
    </row>
    <row r="415" spans="1:6" x14ac:dyDescent="0.3">
      <c r="A415" s="189">
        <v>2205011</v>
      </c>
      <c r="B415" t="s">
        <v>207</v>
      </c>
      <c r="C415" s="87">
        <v>-565559.4</v>
      </c>
      <c r="D415" s="87">
        <v>40605.589999999997</v>
      </c>
      <c r="E415" s="87">
        <v>97652.81</v>
      </c>
      <c r="F415" s="87">
        <v>-622606.62</v>
      </c>
    </row>
    <row r="416" spans="1:6" x14ac:dyDescent="0.3">
      <c r="A416" s="189">
        <v>220501101</v>
      </c>
      <c r="B416" t="s">
        <v>355</v>
      </c>
      <c r="C416" s="87">
        <v>-563610.02</v>
      </c>
      <c r="D416" s="87">
        <v>38656.19</v>
      </c>
      <c r="E416" s="87">
        <v>97652.79</v>
      </c>
      <c r="F416" s="87">
        <v>-622606.62</v>
      </c>
    </row>
    <row r="417" spans="1:6" x14ac:dyDescent="0.3">
      <c r="A417" s="189">
        <v>220501102</v>
      </c>
      <c r="B417" t="s">
        <v>572</v>
      </c>
      <c r="C417" s="87">
        <v>-1949.38</v>
      </c>
      <c r="D417" s="87">
        <v>1949.4</v>
      </c>
      <c r="E417" s="87">
        <v>0.02</v>
      </c>
      <c r="F417" s="87">
        <v>0</v>
      </c>
    </row>
    <row r="418" spans="1:6" x14ac:dyDescent="0.3">
      <c r="A418" s="189">
        <v>2206</v>
      </c>
      <c r="B418" t="s">
        <v>215</v>
      </c>
      <c r="C418" s="87">
        <v>-569633.92000000004</v>
      </c>
      <c r="D418" s="87">
        <v>105301.8</v>
      </c>
      <c r="E418" s="87">
        <v>108479.95</v>
      </c>
      <c r="F418" s="87">
        <v>-572812.06999999995</v>
      </c>
    </row>
    <row r="419" spans="1:6" x14ac:dyDescent="0.3">
      <c r="A419" s="189">
        <v>220601</v>
      </c>
      <c r="B419" t="s">
        <v>442</v>
      </c>
      <c r="C419" s="87">
        <v>-4.37</v>
      </c>
      <c r="D419" s="87">
        <v>0</v>
      </c>
      <c r="E419" s="87">
        <v>0</v>
      </c>
      <c r="F419" s="87">
        <v>-4.37</v>
      </c>
    </row>
    <row r="420" spans="1:6" x14ac:dyDescent="0.3">
      <c r="A420" s="189">
        <v>2206011</v>
      </c>
      <c r="B420" t="s">
        <v>207</v>
      </c>
      <c r="C420" s="87">
        <v>-4.37</v>
      </c>
      <c r="D420" s="87">
        <v>0</v>
      </c>
      <c r="E420" s="87">
        <v>0</v>
      </c>
      <c r="F420" s="87">
        <v>-4.37</v>
      </c>
    </row>
    <row r="421" spans="1:6" x14ac:dyDescent="0.3">
      <c r="A421" s="189">
        <v>220601101</v>
      </c>
      <c r="B421" t="s">
        <v>355</v>
      </c>
      <c r="C421" s="87">
        <v>-4.37</v>
      </c>
      <c r="D421" s="87">
        <v>0</v>
      </c>
      <c r="E421" s="87">
        <v>0</v>
      </c>
      <c r="F421" s="87">
        <v>-4.37</v>
      </c>
    </row>
    <row r="422" spans="1:6" x14ac:dyDescent="0.3">
      <c r="A422" s="189">
        <v>220602</v>
      </c>
      <c r="B422" t="s">
        <v>445</v>
      </c>
      <c r="C422" s="87">
        <v>-20972.61</v>
      </c>
      <c r="D422" s="87">
        <v>14857.48</v>
      </c>
      <c r="E422" s="87">
        <v>8843.98</v>
      </c>
      <c r="F422" s="87">
        <v>-14959.11</v>
      </c>
    </row>
    <row r="423" spans="1:6" x14ac:dyDescent="0.3">
      <c r="A423" s="189">
        <v>2206021</v>
      </c>
      <c r="B423" t="s">
        <v>207</v>
      </c>
      <c r="C423" s="87">
        <v>-20972.61</v>
      </c>
      <c r="D423" s="87">
        <v>14857.48</v>
      </c>
      <c r="E423" s="87">
        <v>8843.98</v>
      </c>
      <c r="F423" s="87">
        <v>-14959.11</v>
      </c>
    </row>
    <row r="424" spans="1:6" x14ac:dyDescent="0.3">
      <c r="A424" s="189">
        <v>220602101</v>
      </c>
      <c r="B424" t="s">
        <v>355</v>
      </c>
      <c r="C424" s="87">
        <v>-18118.95</v>
      </c>
      <c r="D424" s="87">
        <v>4766.54</v>
      </c>
      <c r="E424" s="87">
        <v>963.58</v>
      </c>
      <c r="F424" s="87">
        <v>-14315.99</v>
      </c>
    </row>
    <row r="425" spans="1:6" x14ac:dyDescent="0.3">
      <c r="A425" s="189">
        <v>220602102</v>
      </c>
      <c r="B425" t="s">
        <v>572</v>
      </c>
      <c r="C425" s="87">
        <v>-2853.66</v>
      </c>
      <c r="D425" s="87">
        <v>10090.94</v>
      </c>
      <c r="E425" s="87">
        <v>7880.4</v>
      </c>
      <c r="F425" s="87">
        <v>-643.12</v>
      </c>
    </row>
    <row r="426" spans="1:6" x14ac:dyDescent="0.3">
      <c r="A426" s="189">
        <v>220603</v>
      </c>
      <c r="B426" t="s">
        <v>343</v>
      </c>
      <c r="C426" s="87">
        <v>-84.46</v>
      </c>
      <c r="D426" s="87">
        <v>0</v>
      </c>
      <c r="E426" s="87">
        <v>0</v>
      </c>
      <c r="F426" s="87">
        <v>-84.46</v>
      </c>
    </row>
    <row r="427" spans="1:6" x14ac:dyDescent="0.3">
      <c r="A427" s="189">
        <v>2206031</v>
      </c>
      <c r="B427" t="s">
        <v>207</v>
      </c>
      <c r="C427" s="87">
        <v>-84.46</v>
      </c>
      <c r="D427" s="87">
        <v>0</v>
      </c>
      <c r="E427" s="87">
        <v>0</v>
      </c>
      <c r="F427" s="87">
        <v>-84.46</v>
      </c>
    </row>
    <row r="428" spans="1:6" x14ac:dyDescent="0.3">
      <c r="A428" s="189">
        <v>220603101</v>
      </c>
      <c r="B428" t="s">
        <v>355</v>
      </c>
      <c r="C428" s="87">
        <v>-84.46</v>
      </c>
      <c r="D428" s="87">
        <v>0</v>
      </c>
      <c r="E428" s="87">
        <v>0</v>
      </c>
      <c r="F428" s="87">
        <v>-84.46</v>
      </c>
    </row>
    <row r="429" spans="1:6" x14ac:dyDescent="0.3">
      <c r="A429" s="189">
        <v>220604</v>
      </c>
      <c r="B429" t="s">
        <v>450</v>
      </c>
      <c r="C429" s="87">
        <v>-14073.69</v>
      </c>
      <c r="D429" s="87">
        <v>6256.27</v>
      </c>
      <c r="E429" s="87">
        <v>2983.54</v>
      </c>
      <c r="F429" s="87">
        <v>-10800.96</v>
      </c>
    </row>
    <row r="430" spans="1:6" x14ac:dyDescent="0.3">
      <c r="A430" s="189">
        <v>2206041</v>
      </c>
      <c r="B430" t="s">
        <v>207</v>
      </c>
      <c r="C430" s="87">
        <v>-14073.69</v>
      </c>
      <c r="D430" s="87">
        <v>6256.27</v>
      </c>
      <c r="E430" s="87">
        <v>2983.54</v>
      </c>
      <c r="F430" s="87">
        <v>-10800.96</v>
      </c>
    </row>
    <row r="431" spans="1:6" x14ac:dyDescent="0.3">
      <c r="A431" s="189">
        <v>220604101</v>
      </c>
      <c r="B431" t="s">
        <v>355</v>
      </c>
      <c r="C431" s="87">
        <v>-14073.69</v>
      </c>
      <c r="D431" s="87">
        <v>6256.27</v>
      </c>
      <c r="E431" s="87">
        <v>2983.54</v>
      </c>
      <c r="F431" s="87">
        <v>-10800.96</v>
      </c>
    </row>
    <row r="432" spans="1:6" x14ac:dyDescent="0.3">
      <c r="A432" s="189">
        <v>220605</v>
      </c>
      <c r="B432" t="s">
        <v>453</v>
      </c>
      <c r="C432" s="87">
        <v>-8905.32</v>
      </c>
      <c r="D432" s="87">
        <v>3201.04</v>
      </c>
      <c r="E432" s="87">
        <v>0</v>
      </c>
      <c r="F432" s="87">
        <v>-5704.28</v>
      </c>
    </row>
    <row r="433" spans="1:6" x14ac:dyDescent="0.3">
      <c r="A433" s="189">
        <v>2206051</v>
      </c>
      <c r="B433" t="s">
        <v>207</v>
      </c>
      <c r="C433" s="87">
        <v>-8905.32</v>
      </c>
      <c r="D433" s="87">
        <v>3201.04</v>
      </c>
      <c r="E433" s="87">
        <v>0</v>
      </c>
      <c r="F433" s="87">
        <v>-5704.28</v>
      </c>
    </row>
    <row r="434" spans="1:6" x14ac:dyDescent="0.3">
      <c r="A434" s="189">
        <v>220605101</v>
      </c>
      <c r="B434" t="s">
        <v>355</v>
      </c>
      <c r="C434" s="87">
        <v>-8905.32</v>
      </c>
      <c r="D434" s="87">
        <v>3201.04</v>
      </c>
      <c r="E434" s="87">
        <v>0</v>
      </c>
      <c r="F434" s="87">
        <v>-5704.28</v>
      </c>
    </row>
    <row r="435" spans="1:6" x14ac:dyDescent="0.3">
      <c r="A435" s="189">
        <v>220606</v>
      </c>
      <c r="B435" t="s">
        <v>456</v>
      </c>
      <c r="C435" s="87">
        <v>0</v>
      </c>
      <c r="D435" s="87">
        <v>3733.27</v>
      </c>
      <c r="E435" s="87">
        <v>2983.03</v>
      </c>
      <c r="F435" s="87">
        <v>750.24</v>
      </c>
    </row>
    <row r="436" spans="1:6" x14ac:dyDescent="0.3">
      <c r="A436" s="189">
        <v>2206061</v>
      </c>
      <c r="B436" t="s">
        <v>207</v>
      </c>
      <c r="C436" s="87">
        <v>0</v>
      </c>
      <c r="D436" s="87">
        <v>3733.27</v>
      </c>
      <c r="E436" s="87">
        <v>2983.03</v>
      </c>
      <c r="F436" s="87">
        <v>750.24</v>
      </c>
    </row>
    <row r="437" spans="1:6" x14ac:dyDescent="0.3">
      <c r="A437" s="189">
        <v>220606101</v>
      </c>
      <c r="B437" t="s">
        <v>355</v>
      </c>
      <c r="C437" s="87">
        <v>0</v>
      </c>
      <c r="D437" s="87">
        <v>3733.27</v>
      </c>
      <c r="E437" s="87">
        <v>2983.03</v>
      </c>
      <c r="F437" s="87">
        <v>750.24</v>
      </c>
    </row>
    <row r="438" spans="1:6" x14ac:dyDescent="0.3">
      <c r="A438" s="189">
        <v>220607</v>
      </c>
      <c r="B438" t="s">
        <v>459</v>
      </c>
      <c r="C438" s="87">
        <v>-15869.59</v>
      </c>
      <c r="D438" s="87">
        <v>3469.33</v>
      </c>
      <c r="E438" s="87">
        <v>3415.07</v>
      </c>
      <c r="F438" s="87">
        <v>-15815.33</v>
      </c>
    </row>
    <row r="439" spans="1:6" x14ac:dyDescent="0.3">
      <c r="A439" s="189">
        <v>2206071</v>
      </c>
      <c r="B439" t="s">
        <v>207</v>
      </c>
      <c r="C439" s="87">
        <v>-15869.59</v>
      </c>
      <c r="D439" s="87">
        <v>3469.33</v>
      </c>
      <c r="E439" s="87">
        <v>3415.07</v>
      </c>
      <c r="F439" s="87">
        <v>-15815.33</v>
      </c>
    </row>
    <row r="440" spans="1:6" x14ac:dyDescent="0.3">
      <c r="A440" s="189">
        <v>220607101</v>
      </c>
      <c r="B440" t="s">
        <v>355</v>
      </c>
      <c r="C440" s="87">
        <v>-15869.59</v>
      </c>
      <c r="D440" s="87">
        <v>3469.33</v>
      </c>
      <c r="E440" s="87">
        <v>3415.07</v>
      </c>
      <c r="F440" s="87">
        <v>-15815.33</v>
      </c>
    </row>
    <row r="441" spans="1:6" x14ac:dyDescent="0.3">
      <c r="A441" s="189">
        <v>220608</v>
      </c>
      <c r="B441" t="s">
        <v>194</v>
      </c>
      <c r="C441" s="87">
        <v>-10288.08</v>
      </c>
      <c r="D441" s="87">
        <v>7797.02</v>
      </c>
      <c r="E441" s="87">
        <v>9898.86</v>
      </c>
      <c r="F441" s="87">
        <v>-12389.92</v>
      </c>
    </row>
    <row r="442" spans="1:6" x14ac:dyDescent="0.3">
      <c r="A442" s="189">
        <v>2206081</v>
      </c>
      <c r="B442" t="s">
        <v>207</v>
      </c>
      <c r="C442" s="87">
        <v>-10288.08</v>
      </c>
      <c r="D442" s="87">
        <v>7797.02</v>
      </c>
      <c r="E442" s="87">
        <v>9898.86</v>
      </c>
      <c r="F442" s="87">
        <v>-12389.92</v>
      </c>
    </row>
    <row r="443" spans="1:6" x14ac:dyDescent="0.3">
      <c r="A443" s="189">
        <v>220608101</v>
      </c>
      <c r="B443" t="s">
        <v>355</v>
      </c>
      <c r="C443" s="87">
        <v>-10288.08</v>
      </c>
      <c r="D443" s="87">
        <v>1564.03</v>
      </c>
      <c r="E443" s="87">
        <v>3665.87</v>
      </c>
      <c r="F443" s="87">
        <v>-12389.92</v>
      </c>
    </row>
    <row r="444" spans="1:6" x14ac:dyDescent="0.3">
      <c r="A444" s="189">
        <v>220608102</v>
      </c>
      <c r="B444" t="s">
        <v>572</v>
      </c>
      <c r="C444" s="87">
        <v>0</v>
      </c>
      <c r="D444" s="87">
        <v>6232.99</v>
      </c>
      <c r="E444" s="87">
        <v>6232.99</v>
      </c>
      <c r="F444" s="87">
        <v>0</v>
      </c>
    </row>
    <row r="445" spans="1:6" x14ac:dyDescent="0.3">
      <c r="A445" s="189">
        <v>220609</v>
      </c>
      <c r="B445" t="s">
        <v>344</v>
      </c>
      <c r="C445" s="87">
        <v>-2136.8000000000002</v>
      </c>
      <c r="D445" s="87">
        <v>0</v>
      </c>
      <c r="E445" s="87">
        <v>0</v>
      </c>
      <c r="F445" s="87">
        <v>-2136.8000000000002</v>
      </c>
    </row>
    <row r="446" spans="1:6" x14ac:dyDescent="0.3">
      <c r="A446" s="189">
        <v>2206091</v>
      </c>
      <c r="B446" t="s">
        <v>207</v>
      </c>
      <c r="C446" s="87">
        <v>-2136.8000000000002</v>
      </c>
      <c r="D446" s="87">
        <v>0</v>
      </c>
      <c r="E446" s="87">
        <v>0</v>
      </c>
      <c r="F446" s="87">
        <v>-2136.8000000000002</v>
      </c>
    </row>
    <row r="447" spans="1:6" x14ac:dyDescent="0.3">
      <c r="A447" s="189">
        <v>220609101</v>
      </c>
      <c r="B447" t="s">
        <v>355</v>
      </c>
      <c r="C447" s="87">
        <v>-2136.8000000000002</v>
      </c>
      <c r="D447" s="87">
        <v>0</v>
      </c>
      <c r="E447" s="87">
        <v>0</v>
      </c>
      <c r="F447" s="87">
        <v>-2136.8000000000002</v>
      </c>
    </row>
    <row r="448" spans="1:6" x14ac:dyDescent="0.3">
      <c r="A448" s="189">
        <v>220610</v>
      </c>
      <c r="B448" t="s">
        <v>573</v>
      </c>
      <c r="C448" s="87">
        <v>-96334.74</v>
      </c>
      <c r="D448" s="87">
        <v>1661.92</v>
      </c>
      <c r="E448" s="87">
        <v>7536.86</v>
      </c>
      <c r="F448" s="87">
        <v>-102209.68</v>
      </c>
    </row>
    <row r="449" spans="1:6" x14ac:dyDescent="0.3">
      <c r="A449" s="189">
        <v>2206101</v>
      </c>
      <c r="B449" t="s">
        <v>207</v>
      </c>
      <c r="C449" s="87">
        <v>-96334.74</v>
      </c>
      <c r="D449" s="87">
        <v>1661.92</v>
      </c>
      <c r="E449" s="87">
        <v>7536.86</v>
      </c>
      <c r="F449" s="87">
        <v>-102209.68</v>
      </c>
    </row>
    <row r="450" spans="1:6" x14ac:dyDescent="0.3">
      <c r="A450" s="189">
        <v>220610101</v>
      </c>
      <c r="B450" t="s">
        <v>355</v>
      </c>
      <c r="C450" s="87">
        <v>-96334.74</v>
      </c>
      <c r="D450" s="87">
        <v>1661.92</v>
      </c>
      <c r="E450" s="87">
        <v>7536.86</v>
      </c>
      <c r="F450" s="87">
        <v>-102209.68</v>
      </c>
    </row>
    <row r="451" spans="1:6" x14ac:dyDescent="0.3">
      <c r="A451" s="189">
        <v>220611</v>
      </c>
      <c r="B451" t="s">
        <v>466</v>
      </c>
      <c r="C451" s="87">
        <v>-178962.82</v>
      </c>
      <c r="D451" s="87">
        <v>30068.52</v>
      </c>
      <c r="E451" s="87">
        <v>571.54999999999995</v>
      </c>
      <c r="F451" s="87">
        <v>-149465.85</v>
      </c>
    </row>
    <row r="452" spans="1:6" x14ac:dyDescent="0.3">
      <c r="A452" s="189">
        <v>2206111</v>
      </c>
      <c r="B452" t="s">
        <v>207</v>
      </c>
      <c r="C452" s="87">
        <v>-178962.82</v>
      </c>
      <c r="D452" s="87">
        <v>30068.52</v>
      </c>
      <c r="E452" s="87">
        <v>571.54999999999995</v>
      </c>
      <c r="F452" s="87">
        <v>-149465.85</v>
      </c>
    </row>
    <row r="453" spans="1:6" x14ac:dyDescent="0.3">
      <c r="A453" s="189">
        <v>220611101</v>
      </c>
      <c r="B453" t="s">
        <v>355</v>
      </c>
      <c r="C453" s="87">
        <v>-178962.82</v>
      </c>
      <c r="D453" s="87">
        <v>30068.52</v>
      </c>
      <c r="E453" s="87">
        <v>571.54999999999995</v>
      </c>
      <c r="F453" s="87">
        <v>-149465.85</v>
      </c>
    </row>
    <row r="454" spans="1:6" x14ac:dyDescent="0.3">
      <c r="A454" s="189">
        <v>220612</v>
      </c>
      <c r="B454" t="s">
        <v>469</v>
      </c>
      <c r="C454" s="87">
        <v>0</v>
      </c>
      <c r="D454" s="87">
        <v>1168.52</v>
      </c>
      <c r="E454" s="87">
        <v>1613.95</v>
      </c>
      <c r="F454" s="87">
        <v>-445.43</v>
      </c>
    </row>
    <row r="455" spans="1:6" x14ac:dyDescent="0.3">
      <c r="A455" s="189">
        <v>2206121</v>
      </c>
      <c r="B455" t="s">
        <v>207</v>
      </c>
      <c r="C455" s="87">
        <v>0</v>
      </c>
      <c r="D455" s="87">
        <v>1168.52</v>
      </c>
      <c r="E455" s="87">
        <v>1613.95</v>
      </c>
      <c r="F455" s="87">
        <v>-445.43</v>
      </c>
    </row>
    <row r="456" spans="1:6" x14ac:dyDescent="0.3">
      <c r="A456" s="189">
        <v>220612101</v>
      </c>
      <c r="B456" t="s">
        <v>355</v>
      </c>
      <c r="C456" s="87">
        <v>0</v>
      </c>
      <c r="D456" s="87">
        <v>1168.52</v>
      </c>
      <c r="E456" s="87">
        <v>1613.95</v>
      </c>
      <c r="F456" s="87">
        <v>-445.43</v>
      </c>
    </row>
    <row r="457" spans="1:6" x14ac:dyDescent="0.3">
      <c r="A457" s="189">
        <v>220614</v>
      </c>
      <c r="B457" t="s">
        <v>472</v>
      </c>
      <c r="C457" s="87">
        <v>-36472.480000000003</v>
      </c>
      <c r="D457" s="87">
        <v>12758.81</v>
      </c>
      <c r="E457" s="87">
        <v>16100.63</v>
      </c>
      <c r="F457" s="87">
        <v>-39814.300000000003</v>
      </c>
    </row>
    <row r="458" spans="1:6" x14ac:dyDescent="0.3">
      <c r="A458" s="189">
        <v>2206141</v>
      </c>
      <c r="B458" t="s">
        <v>207</v>
      </c>
      <c r="C458" s="87">
        <v>-36472.480000000003</v>
      </c>
      <c r="D458" s="87">
        <v>12758.81</v>
      </c>
      <c r="E458" s="87">
        <v>16100.63</v>
      </c>
      <c r="F458" s="87">
        <v>-39814.300000000003</v>
      </c>
    </row>
    <row r="459" spans="1:6" x14ac:dyDescent="0.3">
      <c r="A459" s="189">
        <v>220614101</v>
      </c>
      <c r="B459" t="s">
        <v>355</v>
      </c>
      <c r="C459" s="87">
        <v>-36472.480000000003</v>
      </c>
      <c r="D459" s="87">
        <v>12758.81</v>
      </c>
      <c r="E459" s="87">
        <v>16100.63</v>
      </c>
      <c r="F459" s="87">
        <v>-39814.300000000003</v>
      </c>
    </row>
    <row r="460" spans="1:6" x14ac:dyDescent="0.3">
      <c r="A460" s="189">
        <v>220615</v>
      </c>
      <c r="B460" t="s">
        <v>342</v>
      </c>
      <c r="C460" s="87">
        <v>-739.59</v>
      </c>
      <c r="D460" s="87">
        <v>132.18</v>
      </c>
      <c r="E460" s="87">
        <v>0</v>
      </c>
      <c r="F460" s="87">
        <v>-607.41</v>
      </c>
    </row>
    <row r="461" spans="1:6" x14ac:dyDescent="0.3">
      <c r="A461" s="189">
        <v>2206151</v>
      </c>
      <c r="B461" t="s">
        <v>207</v>
      </c>
      <c r="C461" s="87">
        <v>-739.59</v>
      </c>
      <c r="D461" s="87">
        <v>132.18</v>
      </c>
      <c r="E461" s="87">
        <v>0</v>
      </c>
      <c r="F461" s="87">
        <v>-607.41</v>
      </c>
    </row>
    <row r="462" spans="1:6" x14ac:dyDescent="0.3">
      <c r="A462" s="189">
        <v>220615101</v>
      </c>
      <c r="B462" t="s">
        <v>355</v>
      </c>
      <c r="C462" s="87">
        <v>-739.59</v>
      </c>
      <c r="D462" s="87">
        <v>132.18</v>
      </c>
      <c r="E462" s="87">
        <v>0</v>
      </c>
      <c r="F462" s="87">
        <v>-607.41</v>
      </c>
    </row>
    <row r="463" spans="1:6" x14ac:dyDescent="0.3">
      <c r="A463" s="189">
        <v>220616</v>
      </c>
      <c r="B463" t="s">
        <v>574</v>
      </c>
      <c r="C463" s="87">
        <v>-32656.58</v>
      </c>
      <c r="D463" s="87">
        <v>0</v>
      </c>
      <c r="E463" s="87">
        <v>0</v>
      </c>
      <c r="F463" s="87">
        <v>-32656.58</v>
      </c>
    </row>
    <row r="464" spans="1:6" x14ac:dyDescent="0.3">
      <c r="A464" s="189">
        <v>2206161</v>
      </c>
      <c r="B464" t="s">
        <v>207</v>
      </c>
      <c r="C464" s="87">
        <v>-32656.58</v>
      </c>
      <c r="D464" s="87">
        <v>0</v>
      </c>
      <c r="E464" s="87">
        <v>0</v>
      </c>
      <c r="F464" s="87">
        <v>-32656.58</v>
      </c>
    </row>
    <row r="465" spans="1:6" x14ac:dyDescent="0.3">
      <c r="A465" s="189">
        <v>220616101</v>
      </c>
      <c r="B465" t="s">
        <v>355</v>
      </c>
      <c r="C465" s="87">
        <v>-32656.58</v>
      </c>
      <c r="D465" s="87">
        <v>0</v>
      </c>
      <c r="E465" s="87">
        <v>0</v>
      </c>
      <c r="F465" s="87">
        <v>-32656.58</v>
      </c>
    </row>
    <row r="466" spans="1:6" x14ac:dyDescent="0.3">
      <c r="A466" s="189">
        <v>220618</v>
      </c>
      <c r="B466" t="s">
        <v>338</v>
      </c>
      <c r="C466" s="87">
        <v>-84876.49</v>
      </c>
      <c r="D466" s="87">
        <v>12877.19</v>
      </c>
      <c r="E466" s="87">
        <v>27100.79</v>
      </c>
      <c r="F466" s="87">
        <v>-99100.09</v>
      </c>
    </row>
    <row r="467" spans="1:6" x14ac:dyDescent="0.3">
      <c r="A467" s="189">
        <v>2206181</v>
      </c>
      <c r="B467" t="s">
        <v>207</v>
      </c>
      <c r="C467" s="87">
        <v>-84876.49</v>
      </c>
      <c r="D467" s="87">
        <v>12877.19</v>
      </c>
      <c r="E467" s="87">
        <v>27100.79</v>
      </c>
      <c r="F467" s="87">
        <v>-99100.09</v>
      </c>
    </row>
    <row r="468" spans="1:6" x14ac:dyDescent="0.3">
      <c r="A468" s="189">
        <v>220618101</v>
      </c>
      <c r="B468" t="s">
        <v>355</v>
      </c>
      <c r="C468" s="87">
        <v>-84876.49</v>
      </c>
      <c r="D468" s="87">
        <v>12877.19</v>
      </c>
      <c r="E468" s="87">
        <v>27100.79</v>
      </c>
      <c r="F468" s="87">
        <v>-99100.09</v>
      </c>
    </row>
    <row r="469" spans="1:6" x14ac:dyDescent="0.3">
      <c r="A469" s="189">
        <v>220622</v>
      </c>
      <c r="B469" t="s">
        <v>480</v>
      </c>
      <c r="C469" s="87">
        <v>-13363.39</v>
      </c>
      <c r="D469" s="87">
        <v>911.29</v>
      </c>
      <c r="E469" s="87">
        <v>1656.58</v>
      </c>
      <c r="F469" s="87">
        <v>-14108.68</v>
      </c>
    </row>
    <row r="470" spans="1:6" x14ac:dyDescent="0.3">
      <c r="A470" s="189">
        <v>2206221</v>
      </c>
      <c r="B470" t="s">
        <v>207</v>
      </c>
      <c r="C470" s="87">
        <v>-13363.39</v>
      </c>
      <c r="D470" s="87">
        <v>911.29</v>
      </c>
      <c r="E470" s="87">
        <v>1656.58</v>
      </c>
      <c r="F470" s="87">
        <v>-14108.68</v>
      </c>
    </row>
    <row r="471" spans="1:6" x14ac:dyDescent="0.3">
      <c r="A471" s="189">
        <v>220622101</v>
      </c>
      <c r="B471" t="s">
        <v>355</v>
      </c>
      <c r="C471" s="87">
        <v>-13363.39</v>
      </c>
      <c r="D471" s="87">
        <v>911.29</v>
      </c>
      <c r="E471" s="87">
        <v>1656.58</v>
      </c>
      <c r="F471" s="87">
        <v>-14108.68</v>
      </c>
    </row>
    <row r="472" spans="1:6" x14ac:dyDescent="0.3">
      <c r="A472" s="189">
        <v>220625</v>
      </c>
      <c r="B472" t="s">
        <v>483</v>
      </c>
      <c r="C472" s="87">
        <v>-53892.91</v>
      </c>
      <c r="D472" s="87">
        <v>6408.96</v>
      </c>
      <c r="E472" s="87">
        <v>25775.11</v>
      </c>
      <c r="F472" s="87">
        <v>-73259.06</v>
      </c>
    </row>
    <row r="473" spans="1:6" x14ac:dyDescent="0.3">
      <c r="A473" s="189">
        <v>2206251</v>
      </c>
      <c r="B473" t="s">
        <v>207</v>
      </c>
      <c r="C473" s="87">
        <v>-53892.91</v>
      </c>
      <c r="D473" s="87">
        <v>6408.96</v>
      </c>
      <c r="E473" s="87">
        <v>25775.11</v>
      </c>
      <c r="F473" s="87">
        <v>-73259.06</v>
      </c>
    </row>
    <row r="474" spans="1:6" x14ac:dyDescent="0.3">
      <c r="A474" s="189">
        <v>220625101</v>
      </c>
      <c r="B474" t="s">
        <v>355</v>
      </c>
      <c r="C474" s="87">
        <v>-53892.91</v>
      </c>
      <c r="D474" s="87">
        <v>6408.96</v>
      </c>
      <c r="E474" s="87">
        <v>25775.11</v>
      </c>
      <c r="F474" s="87">
        <v>-73259.06</v>
      </c>
    </row>
    <row r="475" spans="1:6" x14ac:dyDescent="0.3">
      <c r="A475" s="189">
        <v>2207</v>
      </c>
      <c r="B475" t="s">
        <v>216</v>
      </c>
      <c r="C475" s="87">
        <v>-962462.8</v>
      </c>
      <c r="D475" s="87">
        <v>119264.66</v>
      </c>
      <c r="E475" s="87">
        <v>122353.88</v>
      </c>
      <c r="F475" s="87">
        <v>-965552.02</v>
      </c>
    </row>
    <row r="476" spans="1:6" x14ac:dyDescent="0.3">
      <c r="A476" s="189">
        <v>220702</v>
      </c>
      <c r="B476" t="s">
        <v>197</v>
      </c>
      <c r="C476" s="87">
        <v>-962462.8</v>
      </c>
      <c r="D476" s="87">
        <v>119264.66</v>
      </c>
      <c r="E476" s="87">
        <v>122353.88</v>
      </c>
      <c r="F476" s="87">
        <v>-965552.02</v>
      </c>
    </row>
    <row r="477" spans="1:6" x14ac:dyDescent="0.3">
      <c r="A477" s="189">
        <v>2207021</v>
      </c>
      <c r="B477" t="s">
        <v>207</v>
      </c>
      <c r="C477" s="87">
        <v>-962462.8</v>
      </c>
      <c r="D477" s="87">
        <v>119264.66</v>
      </c>
      <c r="E477" s="87">
        <v>122353.88</v>
      </c>
      <c r="F477" s="87">
        <v>-965552.02</v>
      </c>
    </row>
    <row r="478" spans="1:6" x14ac:dyDescent="0.3">
      <c r="A478" s="189">
        <v>220702101</v>
      </c>
      <c r="B478" t="s">
        <v>575</v>
      </c>
      <c r="C478" s="87">
        <v>-934183.92</v>
      </c>
      <c r="D478" s="87">
        <v>99489.53</v>
      </c>
      <c r="E478" s="87">
        <v>112970.56</v>
      </c>
      <c r="F478" s="87">
        <v>-947664.95</v>
      </c>
    </row>
    <row r="479" spans="1:6" x14ac:dyDescent="0.3">
      <c r="A479" s="189">
        <v>220702102</v>
      </c>
      <c r="B479" t="s">
        <v>576</v>
      </c>
      <c r="C479" s="87">
        <v>-28278.880000000001</v>
      </c>
      <c r="D479" s="87">
        <v>19775.13</v>
      </c>
      <c r="E479" s="87">
        <v>9383.32</v>
      </c>
      <c r="F479" s="87">
        <v>-17887.07</v>
      </c>
    </row>
    <row r="480" spans="1:6" x14ac:dyDescent="0.3">
      <c r="A480" s="189">
        <v>2208</v>
      </c>
      <c r="B480" t="s">
        <v>217</v>
      </c>
      <c r="C480" s="87">
        <v>-684657.1</v>
      </c>
      <c r="D480" s="87">
        <v>0</v>
      </c>
      <c r="E480" s="87">
        <v>24151.23</v>
      </c>
      <c r="F480" s="87">
        <v>-708808.33</v>
      </c>
    </row>
    <row r="481" spans="1:6" x14ac:dyDescent="0.3">
      <c r="A481" s="189">
        <v>220801</v>
      </c>
      <c r="B481" t="s">
        <v>577</v>
      </c>
      <c r="C481" s="87">
        <v>-684657.1</v>
      </c>
      <c r="D481" s="87">
        <v>0</v>
      </c>
      <c r="E481" s="87">
        <v>24151.23</v>
      </c>
      <c r="F481" s="87">
        <v>-708808.33</v>
      </c>
    </row>
    <row r="482" spans="1:6" x14ac:dyDescent="0.3">
      <c r="A482" s="189">
        <v>2208011</v>
      </c>
      <c r="B482" t="s">
        <v>207</v>
      </c>
      <c r="C482" s="87">
        <v>-684657.1</v>
      </c>
      <c r="D482" s="87">
        <v>0</v>
      </c>
      <c r="E482" s="87">
        <v>24151.23</v>
      </c>
      <c r="F482" s="87">
        <v>-708808.33</v>
      </c>
    </row>
    <row r="483" spans="1:6" x14ac:dyDescent="0.3">
      <c r="A483" s="189">
        <v>220801101</v>
      </c>
      <c r="B483" t="s">
        <v>578</v>
      </c>
      <c r="C483" s="87">
        <v>-684657.1</v>
      </c>
      <c r="D483" s="87">
        <v>0</v>
      </c>
      <c r="E483" s="87">
        <v>24151.23</v>
      </c>
      <c r="F483" s="87">
        <v>-708808.33</v>
      </c>
    </row>
    <row r="484" spans="1:6" x14ac:dyDescent="0.3">
      <c r="A484" s="189">
        <v>23</v>
      </c>
      <c r="B484" t="s">
        <v>50</v>
      </c>
      <c r="C484" s="87">
        <v>-526791.93000000005</v>
      </c>
      <c r="D484" s="87">
        <v>309807.5</v>
      </c>
      <c r="E484" s="87">
        <v>256215.24</v>
      </c>
      <c r="F484" s="87">
        <v>-473199.67</v>
      </c>
    </row>
    <row r="485" spans="1:6" x14ac:dyDescent="0.3">
      <c r="A485" s="189">
        <v>2301</v>
      </c>
      <c r="B485" t="s">
        <v>218</v>
      </c>
      <c r="C485" s="87">
        <v>-452711.34</v>
      </c>
      <c r="D485" s="87">
        <v>293386.90999999997</v>
      </c>
      <c r="E485" s="87">
        <v>239794.65</v>
      </c>
      <c r="F485" s="87">
        <v>-399119.08</v>
      </c>
    </row>
    <row r="486" spans="1:6" x14ac:dyDescent="0.3">
      <c r="A486" s="189">
        <v>230104</v>
      </c>
      <c r="B486" t="s">
        <v>219</v>
      </c>
      <c r="C486" s="87">
        <v>-156798.62</v>
      </c>
      <c r="D486" s="87">
        <v>89055.06</v>
      </c>
      <c r="E486" s="87">
        <v>8538.07</v>
      </c>
      <c r="F486" s="87">
        <v>-76281.63</v>
      </c>
    </row>
    <row r="487" spans="1:6" x14ac:dyDescent="0.3">
      <c r="A487" s="189">
        <v>2301041</v>
      </c>
      <c r="B487" t="s">
        <v>207</v>
      </c>
      <c r="C487" s="87">
        <v>-156798.62</v>
      </c>
      <c r="D487" s="87">
        <v>89055.06</v>
      </c>
      <c r="E487" s="87">
        <v>8538.07</v>
      </c>
      <c r="F487" s="87">
        <v>-76281.63</v>
      </c>
    </row>
    <row r="488" spans="1:6" x14ac:dyDescent="0.3">
      <c r="A488" s="189">
        <v>230104101</v>
      </c>
      <c r="B488" t="s">
        <v>354</v>
      </c>
      <c r="C488" s="87">
        <v>0</v>
      </c>
      <c r="D488" s="87">
        <v>0</v>
      </c>
      <c r="E488" s="87">
        <v>7150</v>
      </c>
      <c r="F488" s="87">
        <v>-7150</v>
      </c>
    </row>
    <row r="489" spans="1:6" x14ac:dyDescent="0.3">
      <c r="A489" s="189">
        <v>23010410101</v>
      </c>
      <c r="B489" t="s">
        <v>437</v>
      </c>
      <c r="C489" s="87">
        <v>0</v>
      </c>
      <c r="D489" s="87">
        <v>0</v>
      </c>
      <c r="E489" s="87">
        <v>7150</v>
      </c>
      <c r="F489" s="87">
        <v>-7150</v>
      </c>
    </row>
    <row r="490" spans="1:6" x14ac:dyDescent="0.3">
      <c r="A490" s="189">
        <v>23010410201</v>
      </c>
      <c r="B490" t="s">
        <v>659</v>
      </c>
      <c r="C490" s="87">
        <v>0</v>
      </c>
      <c r="D490" s="87">
        <v>2639.64</v>
      </c>
      <c r="E490" s="87">
        <v>660.13</v>
      </c>
      <c r="F490" s="87">
        <v>1979.51</v>
      </c>
    </row>
    <row r="491" spans="1:6" x14ac:dyDescent="0.3">
      <c r="A491" s="189">
        <v>230105</v>
      </c>
      <c r="B491" t="s">
        <v>209</v>
      </c>
      <c r="C491" s="87">
        <v>-112618.91</v>
      </c>
      <c r="D491" s="87">
        <v>169991.67</v>
      </c>
      <c r="E491" s="87">
        <v>212486.99</v>
      </c>
      <c r="F491" s="87">
        <v>-155114.23000000001</v>
      </c>
    </row>
    <row r="492" spans="1:6" x14ac:dyDescent="0.3">
      <c r="A492" s="189">
        <v>2301051</v>
      </c>
      <c r="B492" t="s">
        <v>207</v>
      </c>
      <c r="C492" s="87">
        <v>-112618.91</v>
      </c>
      <c r="D492" s="87">
        <v>169991.67</v>
      </c>
      <c r="E492" s="87">
        <v>212486.99</v>
      </c>
      <c r="F492" s="87">
        <v>-155114.23000000001</v>
      </c>
    </row>
    <row r="493" spans="1:6" x14ac:dyDescent="0.3">
      <c r="A493" s="189">
        <v>230105101</v>
      </c>
      <c r="B493" t="s">
        <v>192</v>
      </c>
      <c r="C493" s="87">
        <v>0</v>
      </c>
      <c r="D493" s="87">
        <v>83207.83</v>
      </c>
      <c r="E493" s="87">
        <v>83207.83</v>
      </c>
      <c r="F493" s="87">
        <v>0</v>
      </c>
    </row>
    <row r="494" spans="1:6" x14ac:dyDescent="0.3">
      <c r="A494" s="189">
        <v>23010510101</v>
      </c>
      <c r="B494" t="s">
        <v>192</v>
      </c>
      <c r="C494" s="87">
        <v>0</v>
      </c>
      <c r="D494" s="87">
        <v>83207.83</v>
      </c>
      <c r="E494" s="87">
        <v>83207.83</v>
      </c>
      <c r="F494" s="87">
        <v>0</v>
      </c>
    </row>
    <row r="495" spans="1:6" x14ac:dyDescent="0.3">
      <c r="A495" s="189">
        <v>23010510201</v>
      </c>
      <c r="B495" t="s">
        <v>659</v>
      </c>
      <c r="C495" s="87">
        <v>0</v>
      </c>
      <c r="D495" s="87">
        <v>0</v>
      </c>
      <c r="E495" s="87">
        <v>63.71</v>
      </c>
      <c r="F495" s="87">
        <v>-63.71</v>
      </c>
    </row>
    <row r="496" spans="1:6" x14ac:dyDescent="0.3">
      <c r="A496" s="189">
        <v>230106</v>
      </c>
      <c r="B496" t="s">
        <v>210</v>
      </c>
      <c r="C496" s="87">
        <v>-71358.759999999995</v>
      </c>
      <c r="D496" s="87">
        <v>29240.78</v>
      </c>
      <c r="E496" s="87">
        <v>16219.89</v>
      </c>
      <c r="F496" s="87">
        <v>-58337.87</v>
      </c>
    </row>
    <row r="497" spans="1:6" x14ac:dyDescent="0.3">
      <c r="A497" s="189">
        <v>2301061</v>
      </c>
      <c r="B497" t="s">
        <v>207</v>
      </c>
      <c r="C497" s="87">
        <v>-71358.759999999995</v>
      </c>
      <c r="D497" s="87">
        <v>29240.78</v>
      </c>
      <c r="E497" s="87">
        <v>16219.89</v>
      </c>
      <c r="F497" s="87">
        <v>-58337.87</v>
      </c>
    </row>
    <row r="498" spans="1:6" x14ac:dyDescent="0.3">
      <c r="A498" s="189">
        <v>230106108</v>
      </c>
      <c r="B498" t="s">
        <v>194</v>
      </c>
      <c r="C498" s="87">
        <v>0</v>
      </c>
      <c r="D498" s="87">
        <v>13870.89</v>
      </c>
      <c r="E498" s="87">
        <v>14720.89</v>
      </c>
      <c r="F498" s="87">
        <v>-850</v>
      </c>
    </row>
    <row r="499" spans="1:6" x14ac:dyDescent="0.3">
      <c r="A499" s="189">
        <v>230107</v>
      </c>
      <c r="B499" t="s">
        <v>211</v>
      </c>
      <c r="C499" s="87">
        <v>-111935.05</v>
      </c>
      <c r="D499" s="87">
        <v>5099.3999999999996</v>
      </c>
      <c r="E499" s="87">
        <v>2549.6999999999998</v>
      </c>
      <c r="F499" s="87">
        <v>-109385.35</v>
      </c>
    </row>
    <row r="500" spans="1:6" x14ac:dyDescent="0.3">
      <c r="A500" s="189">
        <v>2301071</v>
      </c>
      <c r="B500" t="s">
        <v>207</v>
      </c>
      <c r="C500" s="87">
        <v>-111935.05</v>
      </c>
      <c r="D500" s="87">
        <v>5099.3999999999996</v>
      </c>
      <c r="E500" s="87">
        <v>2549.6999999999998</v>
      </c>
      <c r="F500" s="87">
        <v>-109385.35</v>
      </c>
    </row>
    <row r="501" spans="1:6" x14ac:dyDescent="0.3">
      <c r="A501" s="189">
        <v>230107102</v>
      </c>
      <c r="B501" t="s">
        <v>201</v>
      </c>
      <c r="C501" s="87">
        <v>0</v>
      </c>
      <c r="D501" s="87">
        <v>2549.6999999999998</v>
      </c>
      <c r="E501" s="87">
        <v>2549.6999999999998</v>
      </c>
      <c r="F501" s="87">
        <v>0</v>
      </c>
    </row>
    <row r="502" spans="1:6" x14ac:dyDescent="0.3">
      <c r="A502" s="189">
        <v>2302</v>
      </c>
      <c r="B502" t="s">
        <v>220</v>
      </c>
      <c r="C502" s="87">
        <v>-74080.59</v>
      </c>
      <c r="D502" s="87">
        <v>16420.59</v>
      </c>
      <c r="E502" s="87">
        <v>16420.59</v>
      </c>
      <c r="F502" s="87">
        <v>-74080.59</v>
      </c>
    </row>
    <row r="503" spans="1:6" x14ac:dyDescent="0.3">
      <c r="A503" s="189">
        <v>230201</v>
      </c>
      <c r="B503" t="s">
        <v>198</v>
      </c>
      <c r="C503" s="87">
        <v>-500</v>
      </c>
      <c r="D503" s="87">
        <v>0</v>
      </c>
      <c r="E503" s="87">
        <v>0</v>
      </c>
      <c r="F503" s="87">
        <v>-500</v>
      </c>
    </row>
    <row r="504" spans="1:6" x14ac:dyDescent="0.3">
      <c r="A504" s="189">
        <v>2302011</v>
      </c>
      <c r="B504" t="s">
        <v>207</v>
      </c>
      <c r="C504" s="87">
        <v>-500</v>
      </c>
      <c r="D504" s="87">
        <v>0</v>
      </c>
      <c r="E504" s="87">
        <v>0</v>
      </c>
      <c r="F504" s="87">
        <v>-500</v>
      </c>
    </row>
    <row r="505" spans="1:6" x14ac:dyDescent="0.3">
      <c r="A505" s="189">
        <v>230203</v>
      </c>
      <c r="B505" t="s">
        <v>339</v>
      </c>
      <c r="C505" s="87">
        <v>-10025.81</v>
      </c>
      <c r="D505" s="87">
        <v>0</v>
      </c>
      <c r="E505" s="87">
        <v>0</v>
      </c>
      <c r="F505" s="87">
        <v>-10025.81</v>
      </c>
    </row>
    <row r="506" spans="1:6" x14ac:dyDescent="0.3">
      <c r="A506" s="189">
        <v>2302031</v>
      </c>
      <c r="B506" t="s">
        <v>207</v>
      </c>
      <c r="C506" s="87">
        <v>-10025.81</v>
      </c>
      <c r="D506" s="87">
        <v>0</v>
      </c>
      <c r="E506" s="87">
        <v>0</v>
      </c>
      <c r="F506" s="87">
        <v>-10025.81</v>
      </c>
    </row>
    <row r="507" spans="1:6" x14ac:dyDescent="0.3">
      <c r="A507" s="189">
        <v>230204</v>
      </c>
      <c r="B507" t="s">
        <v>219</v>
      </c>
      <c r="C507" s="87">
        <v>-1754.01</v>
      </c>
      <c r="D507" s="87">
        <v>0</v>
      </c>
      <c r="E507" s="87">
        <v>0</v>
      </c>
      <c r="F507" s="87">
        <v>-1754.01</v>
      </c>
    </row>
    <row r="508" spans="1:6" x14ac:dyDescent="0.3">
      <c r="A508" s="189">
        <v>2302041</v>
      </c>
      <c r="B508" t="s">
        <v>207</v>
      </c>
      <c r="C508" s="87">
        <v>-1754.01</v>
      </c>
      <c r="D508" s="87">
        <v>0</v>
      </c>
      <c r="E508" s="87">
        <v>0</v>
      </c>
      <c r="F508" s="87">
        <v>-1754.01</v>
      </c>
    </row>
    <row r="509" spans="1:6" x14ac:dyDescent="0.3">
      <c r="A509" s="189">
        <v>230205</v>
      </c>
      <c r="B509" t="s">
        <v>209</v>
      </c>
      <c r="C509" s="87">
        <v>-931.79</v>
      </c>
      <c r="D509" s="87">
        <v>0</v>
      </c>
      <c r="E509" s="87">
        <v>0</v>
      </c>
      <c r="F509" s="87">
        <v>-931.79</v>
      </c>
    </row>
    <row r="510" spans="1:6" x14ac:dyDescent="0.3">
      <c r="A510" s="189">
        <v>2302051</v>
      </c>
      <c r="B510" t="s">
        <v>207</v>
      </c>
      <c r="C510" s="87">
        <v>-931.79</v>
      </c>
      <c r="D510" s="87">
        <v>0</v>
      </c>
      <c r="E510" s="87">
        <v>0</v>
      </c>
      <c r="F510" s="87">
        <v>-931.79</v>
      </c>
    </row>
    <row r="511" spans="1:6" x14ac:dyDescent="0.3">
      <c r="A511" s="189">
        <v>230206</v>
      </c>
      <c r="B511" t="s">
        <v>210</v>
      </c>
      <c r="C511" s="87">
        <v>-359.89</v>
      </c>
      <c r="D511" s="87">
        <v>13870.89</v>
      </c>
      <c r="E511" s="87">
        <v>13870.89</v>
      </c>
      <c r="F511" s="87">
        <v>-359.89</v>
      </c>
    </row>
    <row r="512" spans="1:6" x14ac:dyDescent="0.3">
      <c r="A512" s="189">
        <v>2302061</v>
      </c>
      <c r="B512" t="s">
        <v>207</v>
      </c>
      <c r="C512" s="87">
        <v>-359.89</v>
      </c>
      <c r="D512" s="87">
        <v>13870.89</v>
      </c>
      <c r="E512" s="87">
        <v>13870.89</v>
      </c>
      <c r="F512" s="87">
        <v>-359.89</v>
      </c>
    </row>
    <row r="513" spans="1:6" x14ac:dyDescent="0.3">
      <c r="A513" s="189">
        <v>230206108</v>
      </c>
      <c r="B513" t="s">
        <v>194</v>
      </c>
      <c r="C513" s="87">
        <v>0</v>
      </c>
      <c r="D513" s="87">
        <v>13870.89</v>
      </c>
      <c r="E513" s="87">
        <v>13870.89</v>
      </c>
      <c r="F513" s="87">
        <v>0</v>
      </c>
    </row>
    <row r="514" spans="1:6" x14ac:dyDescent="0.3">
      <c r="A514" s="189">
        <v>230206114</v>
      </c>
      <c r="B514" t="s">
        <v>472</v>
      </c>
      <c r="C514" s="87">
        <v>-359.89</v>
      </c>
      <c r="D514" s="87">
        <v>0</v>
      </c>
      <c r="E514" s="87">
        <v>0</v>
      </c>
      <c r="F514" s="87">
        <v>-359.89</v>
      </c>
    </row>
    <row r="515" spans="1:6" x14ac:dyDescent="0.3">
      <c r="A515" s="189">
        <v>230207</v>
      </c>
      <c r="B515" t="s">
        <v>211</v>
      </c>
      <c r="C515" s="87">
        <v>-60509.09</v>
      </c>
      <c r="D515" s="87">
        <v>2549.6999999999998</v>
      </c>
      <c r="E515" s="87">
        <v>2549.6999999999998</v>
      </c>
      <c r="F515" s="87">
        <v>-60509.09</v>
      </c>
    </row>
    <row r="516" spans="1:6" x14ac:dyDescent="0.3">
      <c r="A516" s="189">
        <v>2302071</v>
      </c>
      <c r="B516" t="s">
        <v>207</v>
      </c>
      <c r="C516" s="87">
        <v>-60509.09</v>
      </c>
      <c r="D516" s="87">
        <v>2549.6999999999998</v>
      </c>
      <c r="E516" s="87">
        <v>2549.6999999999998</v>
      </c>
      <c r="F516" s="87">
        <v>-60509.09</v>
      </c>
    </row>
    <row r="517" spans="1:6" x14ac:dyDescent="0.3">
      <c r="A517" s="189">
        <v>24</v>
      </c>
      <c r="B517" t="s">
        <v>51</v>
      </c>
      <c r="C517" s="87">
        <v>-1181173.3400000001</v>
      </c>
      <c r="D517" s="87">
        <v>2146334.44</v>
      </c>
      <c r="E517" s="87">
        <v>3063895.7</v>
      </c>
      <c r="F517" s="87">
        <v>-2098734.6</v>
      </c>
    </row>
    <row r="518" spans="1:6" x14ac:dyDescent="0.3">
      <c r="A518" s="189">
        <v>2401</v>
      </c>
      <c r="B518" t="s">
        <v>291</v>
      </c>
      <c r="C518" s="87">
        <v>-1179645.53</v>
      </c>
      <c r="D518" s="87">
        <v>2144626.08</v>
      </c>
      <c r="E518" s="87">
        <v>3062414.18</v>
      </c>
      <c r="F518" s="87">
        <v>-2097433.63</v>
      </c>
    </row>
    <row r="519" spans="1:6" x14ac:dyDescent="0.3">
      <c r="A519" s="189">
        <v>240101</v>
      </c>
      <c r="B519" t="s">
        <v>499</v>
      </c>
      <c r="C519" s="87">
        <v>-1179645.53</v>
      </c>
      <c r="D519" s="87">
        <v>2144626.08</v>
      </c>
      <c r="E519" s="87">
        <v>3062414.18</v>
      </c>
      <c r="F519" s="87">
        <v>-2097433.63</v>
      </c>
    </row>
    <row r="520" spans="1:6" x14ac:dyDescent="0.3">
      <c r="A520" s="189">
        <v>2401011</v>
      </c>
      <c r="B520" t="s">
        <v>207</v>
      </c>
      <c r="C520" s="87">
        <v>-1179645.53</v>
      </c>
      <c r="D520" s="87">
        <v>2144626.08</v>
      </c>
      <c r="E520" s="87">
        <v>3062414.18</v>
      </c>
      <c r="F520" s="87">
        <v>-2097433.63</v>
      </c>
    </row>
    <row r="521" spans="1:6" x14ac:dyDescent="0.3">
      <c r="A521" s="189">
        <v>240101105</v>
      </c>
      <c r="B521" t="s">
        <v>498</v>
      </c>
      <c r="C521" s="87">
        <v>-11836.32</v>
      </c>
      <c r="D521" s="87">
        <v>228.62</v>
      </c>
      <c r="E521" s="87">
        <v>4837.03</v>
      </c>
      <c r="F521" s="87">
        <v>-16444.73</v>
      </c>
    </row>
    <row r="522" spans="1:6" x14ac:dyDescent="0.3">
      <c r="A522" s="189">
        <v>240101107</v>
      </c>
      <c r="B522" t="s">
        <v>501</v>
      </c>
      <c r="C522" s="87">
        <v>-409647.44</v>
      </c>
      <c r="D522" s="87">
        <v>415885.78</v>
      </c>
      <c r="E522" s="87">
        <v>1236454.94</v>
      </c>
      <c r="F522" s="87">
        <v>-1230216.6000000001</v>
      </c>
    </row>
    <row r="523" spans="1:6" x14ac:dyDescent="0.3">
      <c r="A523" s="189">
        <v>240101112</v>
      </c>
      <c r="B523" t="s">
        <v>579</v>
      </c>
      <c r="C523" s="87">
        <v>-7162.59</v>
      </c>
      <c r="D523" s="87">
        <v>0</v>
      </c>
      <c r="E523" s="87">
        <v>8948.35</v>
      </c>
      <c r="F523" s="87">
        <v>-16110.94</v>
      </c>
    </row>
    <row r="524" spans="1:6" x14ac:dyDescent="0.3">
      <c r="A524" s="189">
        <v>240101119</v>
      </c>
      <c r="B524" t="s">
        <v>789</v>
      </c>
      <c r="C524" s="87">
        <v>0</v>
      </c>
      <c r="D524" s="87">
        <v>12022.5</v>
      </c>
      <c r="E524" s="87">
        <v>12022.5</v>
      </c>
      <c r="F524" s="87">
        <v>0</v>
      </c>
    </row>
    <row r="525" spans="1:6" x14ac:dyDescent="0.3">
      <c r="A525" s="189">
        <v>240101149</v>
      </c>
      <c r="B525" t="s">
        <v>580</v>
      </c>
      <c r="C525" s="87">
        <v>-1112.49</v>
      </c>
      <c r="D525" s="87">
        <v>20390.63</v>
      </c>
      <c r="E525" s="87">
        <v>56250</v>
      </c>
      <c r="F525" s="87">
        <v>-36971.86</v>
      </c>
    </row>
    <row r="526" spans="1:6" x14ac:dyDescent="0.3">
      <c r="A526" s="189">
        <v>240101151</v>
      </c>
      <c r="B526" t="s">
        <v>581</v>
      </c>
      <c r="C526" s="87">
        <v>-476505.89</v>
      </c>
      <c r="D526" s="87">
        <v>1518631.72</v>
      </c>
      <c r="E526" s="87">
        <v>1567638.9</v>
      </c>
      <c r="F526" s="87">
        <v>-525513.06999999995</v>
      </c>
    </row>
    <row r="527" spans="1:6" x14ac:dyDescent="0.3">
      <c r="A527" s="189">
        <v>240101153</v>
      </c>
      <c r="B527" t="s">
        <v>582</v>
      </c>
      <c r="C527" s="87">
        <v>-57855.25</v>
      </c>
      <c r="D527" s="87">
        <v>166288.07999999999</v>
      </c>
      <c r="E527" s="87">
        <v>108432.82</v>
      </c>
      <c r="F527" s="87">
        <v>0.01</v>
      </c>
    </row>
    <row r="528" spans="1:6" x14ac:dyDescent="0.3">
      <c r="A528" s="189">
        <v>240101159</v>
      </c>
      <c r="B528" t="s">
        <v>583</v>
      </c>
      <c r="C528" s="87">
        <v>-10378.75</v>
      </c>
      <c r="D528" s="87">
        <v>10378.75</v>
      </c>
      <c r="E528" s="87">
        <v>0</v>
      </c>
      <c r="F528" s="87">
        <v>0</v>
      </c>
    </row>
    <row r="529" spans="1:6" x14ac:dyDescent="0.3">
      <c r="A529" s="189">
        <v>240101161</v>
      </c>
      <c r="B529" t="s">
        <v>294</v>
      </c>
      <c r="C529" s="87">
        <v>-6490.82</v>
      </c>
      <c r="D529" s="87">
        <v>0</v>
      </c>
      <c r="E529" s="87">
        <v>0</v>
      </c>
      <c r="F529" s="87">
        <v>-6490.82</v>
      </c>
    </row>
    <row r="530" spans="1:6" x14ac:dyDescent="0.3">
      <c r="A530" s="189">
        <v>240101163</v>
      </c>
      <c r="B530" t="s">
        <v>790</v>
      </c>
      <c r="C530" s="87">
        <v>0</v>
      </c>
      <c r="D530" s="87">
        <v>0</v>
      </c>
      <c r="E530" s="87">
        <v>5220.57</v>
      </c>
      <c r="F530" s="87">
        <v>-5220.57</v>
      </c>
    </row>
    <row r="531" spans="1:6" x14ac:dyDescent="0.3">
      <c r="A531" s="189">
        <v>240101164</v>
      </c>
      <c r="B531" t="s">
        <v>335</v>
      </c>
      <c r="C531" s="87">
        <v>-195.13</v>
      </c>
      <c r="D531" s="87">
        <v>0</v>
      </c>
      <c r="E531" s="87">
        <v>0</v>
      </c>
      <c r="F531" s="87">
        <v>-195.13</v>
      </c>
    </row>
    <row r="532" spans="1:6" x14ac:dyDescent="0.3">
      <c r="A532" s="189">
        <v>240101165</v>
      </c>
      <c r="B532" t="s">
        <v>292</v>
      </c>
      <c r="C532" s="87">
        <v>-11911.05</v>
      </c>
      <c r="D532" s="87">
        <v>800</v>
      </c>
      <c r="E532" s="87">
        <v>25792.11</v>
      </c>
      <c r="F532" s="87">
        <v>-36903.160000000003</v>
      </c>
    </row>
    <row r="533" spans="1:6" x14ac:dyDescent="0.3">
      <c r="A533" s="189">
        <v>240101167</v>
      </c>
      <c r="B533" t="s">
        <v>584</v>
      </c>
      <c r="C533" s="87">
        <v>-186549.8</v>
      </c>
      <c r="D533" s="87">
        <v>0</v>
      </c>
      <c r="E533" s="87">
        <v>36816.959999999999</v>
      </c>
      <c r="F533" s="87">
        <v>-223366.76</v>
      </c>
    </row>
    <row r="534" spans="1:6" x14ac:dyDescent="0.3">
      <c r="A534" s="189">
        <v>2403</v>
      </c>
      <c r="B534" t="s">
        <v>293</v>
      </c>
      <c r="C534" s="87">
        <v>-1527.81</v>
      </c>
      <c r="D534" s="87">
        <v>1708.36</v>
      </c>
      <c r="E534" s="87">
        <v>1481.52</v>
      </c>
      <c r="F534" s="87">
        <v>-1300.97</v>
      </c>
    </row>
    <row r="535" spans="1:6" x14ac:dyDescent="0.3">
      <c r="A535" s="189">
        <v>240301</v>
      </c>
      <c r="B535" t="s">
        <v>494</v>
      </c>
      <c r="C535" s="87">
        <v>-1527.81</v>
      </c>
      <c r="D535" s="87">
        <v>1708.36</v>
      </c>
      <c r="E535" s="87">
        <v>1481.52</v>
      </c>
      <c r="F535" s="87">
        <v>-1300.97</v>
      </c>
    </row>
    <row r="536" spans="1:6" x14ac:dyDescent="0.3">
      <c r="A536" s="189">
        <v>2403011</v>
      </c>
      <c r="B536" t="s">
        <v>207</v>
      </c>
      <c r="C536" s="87">
        <v>-1527.81</v>
      </c>
      <c r="D536" s="87">
        <v>1708.36</v>
      </c>
      <c r="E536" s="87">
        <v>1481.52</v>
      </c>
      <c r="F536" s="87">
        <v>-1300.97</v>
      </c>
    </row>
    <row r="537" spans="1:6" x14ac:dyDescent="0.3">
      <c r="A537" s="189">
        <v>240301101</v>
      </c>
      <c r="B537" t="s">
        <v>791</v>
      </c>
      <c r="C537" s="87">
        <v>0</v>
      </c>
      <c r="D537" s="87">
        <v>715.21</v>
      </c>
      <c r="E537" s="87">
        <v>715.21</v>
      </c>
      <c r="F537" s="87">
        <v>0</v>
      </c>
    </row>
    <row r="538" spans="1:6" x14ac:dyDescent="0.3">
      <c r="A538" s="189">
        <v>240301103</v>
      </c>
      <c r="B538" t="s">
        <v>585</v>
      </c>
      <c r="C538" s="87">
        <v>-10.8</v>
      </c>
      <c r="D538" s="87">
        <v>10.8</v>
      </c>
      <c r="E538" s="87">
        <v>0</v>
      </c>
      <c r="F538" s="87">
        <v>0</v>
      </c>
    </row>
    <row r="539" spans="1:6" x14ac:dyDescent="0.3">
      <c r="A539" s="189">
        <v>240301105</v>
      </c>
      <c r="B539" t="s">
        <v>498</v>
      </c>
      <c r="C539" s="87">
        <v>0</v>
      </c>
      <c r="D539" s="87">
        <v>0</v>
      </c>
      <c r="E539" s="87">
        <v>139.43</v>
      </c>
      <c r="F539" s="87">
        <v>-139.43</v>
      </c>
    </row>
    <row r="540" spans="1:6" x14ac:dyDescent="0.3">
      <c r="A540" s="189">
        <v>240301136</v>
      </c>
      <c r="B540" t="s">
        <v>353</v>
      </c>
      <c r="C540" s="87">
        <v>-1517.01</v>
      </c>
      <c r="D540" s="87">
        <v>982.35</v>
      </c>
      <c r="E540" s="87">
        <v>626.88</v>
      </c>
      <c r="F540" s="87">
        <v>-1161.54</v>
      </c>
    </row>
    <row r="541" spans="1:6" x14ac:dyDescent="0.3">
      <c r="A541" s="189">
        <v>25</v>
      </c>
      <c r="B541" t="s">
        <v>52</v>
      </c>
      <c r="C541" s="87">
        <v>-149988.87</v>
      </c>
      <c r="D541" s="87">
        <v>24680.2</v>
      </c>
      <c r="E541" s="87">
        <v>6085.54</v>
      </c>
      <c r="F541" s="87">
        <v>-131394.21</v>
      </c>
    </row>
    <row r="542" spans="1:6" x14ac:dyDescent="0.3">
      <c r="A542" s="189">
        <v>2508</v>
      </c>
      <c r="B542" t="s">
        <v>54</v>
      </c>
      <c r="C542" s="87">
        <v>-149988.87</v>
      </c>
      <c r="D542" s="87">
        <v>24680.2</v>
      </c>
      <c r="E542" s="87">
        <v>6085.54</v>
      </c>
      <c r="F542" s="87">
        <v>-131394.21</v>
      </c>
    </row>
    <row r="543" spans="1:6" x14ac:dyDescent="0.3">
      <c r="A543" s="189">
        <v>250803</v>
      </c>
      <c r="B543" t="s">
        <v>586</v>
      </c>
      <c r="C543" s="87">
        <v>-149988.87</v>
      </c>
      <c r="D543" s="87">
        <v>24680.2</v>
      </c>
      <c r="E543" s="87">
        <v>6085.54</v>
      </c>
      <c r="F543" s="87">
        <v>-131394.21</v>
      </c>
    </row>
    <row r="544" spans="1:6" x14ac:dyDescent="0.3">
      <c r="A544" s="189">
        <v>2508031</v>
      </c>
      <c r="B544" t="s">
        <v>207</v>
      </c>
      <c r="C544" s="87">
        <v>-149988.87</v>
      </c>
      <c r="D544" s="87">
        <v>24680.2</v>
      </c>
      <c r="E544" s="87">
        <v>6085.54</v>
      </c>
      <c r="F544" s="87">
        <v>-131394.21</v>
      </c>
    </row>
    <row r="545" spans="1:6" x14ac:dyDescent="0.3">
      <c r="A545" s="189">
        <v>26</v>
      </c>
      <c r="B545" t="s">
        <v>55</v>
      </c>
      <c r="C545" s="87">
        <v>-372775.13</v>
      </c>
      <c r="D545" s="87">
        <v>406197.63</v>
      </c>
      <c r="E545" s="87">
        <v>531587.23</v>
      </c>
      <c r="F545" s="87">
        <v>-498164.73</v>
      </c>
    </row>
    <row r="546" spans="1:6" x14ac:dyDescent="0.3">
      <c r="A546" s="189">
        <v>2601</v>
      </c>
      <c r="B546" t="s">
        <v>56</v>
      </c>
      <c r="C546" s="87">
        <v>-120273.38</v>
      </c>
      <c r="D546" s="87">
        <v>122006.04</v>
      </c>
      <c r="E546" s="87">
        <v>289834.78999999998</v>
      </c>
      <c r="F546" s="87">
        <v>-288102.13</v>
      </c>
    </row>
    <row r="547" spans="1:6" x14ac:dyDescent="0.3">
      <c r="A547" s="189">
        <v>260101</v>
      </c>
      <c r="B547" t="s">
        <v>587</v>
      </c>
      <c r="C547" s="87">
        <v>-120273.38</v>
      </c>
      <c r="D547" s="87">
        <v>122006.04</v>
      </c>
      <c r="E547" s="87">
        <v>289834.78999999998</v>
      </c>
      <c r="F547" s="87">
        <v>-288102.13</v>
      </c>
    </row>
    <row r="548" spans="1:6" x14ac:dyDescent="0.3">
      <c r="A548" s="189">
        <v>2601011</v>
      </c>
      <c r="B548" t="s">
        <v>207</v>
      </c>
      <c r="C548" s="87">
        <v>-120273.38</v>
      </c>
      <c r="D548" s="87">
        <v>122006.04</v>
      </c>
      <c r="E548" s="87">
        <v>289834.78999999998</v>
      </c>
      <c r="F548" s="87">
        <v>-288102.13</v>
      </c>
    </row>
    <row r="549" spans="1:6" x14ac:dyDescent="0.3">
      <c r="A549" s="189">
        <v>260101101</v>
      </c>
      <c r="B549" t="s">
        <v>588</v>
      </c>
      <c r="C549" s="87">
        <v>0</v>
      </c>
      <c r="D549" s="87">
        <v>66660.02</v>
      </c>
      <c r="E549" s="87">
        <v>81093.45</v>
      </c>
      <c r="F549" s="87">
        <v>-14433.43</v>
      </c>
    </row>
    <row r="550" spans="1:6" x14ac:dyDescent="0.3">
      <c r="A550" s="189">
        <v>2602</v>
      </c>
      <c r="B550" t="s">
        <v>57</v>
      </c>
      <c r="C550" s="87">
        <v>-252501.75</v>
      </c>
      <c r="D550" s="87">
        <v>284191.59000000003</v>
      </c>
      <c r="E550" s="87">
        <v>241752.44</v>
      </c>
      <c r="F550" s="87">
        <v>-210062.6</v>
      </c>
    </row>
    <row r="551" spans="1:6" x14ac:dyDescent="0.3">
      <c r="A551" s="189">
        <v>260201</v>
      </c>
      <c r="B551" t="s">
        <v>589</v>
      </c>
      <c r="C551" s="87">
        <v>-250607.87</v>
      </c>
      <c r="D551" s="87">
        <v>284191.59000000003</v>
      </c>
      <c r="E551" s="87">
        <v>241752.44</v>
      </c>
      <c r="F551" s="87">
        <v>-208168.72</v>
      </c>
    </row>
    <row r="552" spans="1:6" x14ac:dyDescent="0.3">
      <c r="A552" s="189">
        <v>2602011</v>
      </c>
      <c r="B552" t="s">
        <v>207</v>
      </c>
      <c r="C552" s="87">
        <v>-250607.87</v>
      </c>
      <c r="D552" s="87">
        <v>284191.59000000003</v>
      </c>
      <c r="E552" s="87">
        <v>241752.44</v>
      </c>
      <c r="F552" s="87">
        <v>-208168.72</v>
      </c>
    </row>
    <row r="553" spans="1:6" x14ac:dyDescent="0.3">
      <c r="A553" s="189">
        <v>260201101</v>
      </c>
      <c r="B553" t="s">
        <v>590</v>
      </c>
      <c r="C553" s="87">
        <v>0</v>
      </c>
      <c r="D553" s="87">
        <v>143285.51999999999</v>
      </c>
      <c r="E553" s="87">
        <v>50909.47</v>
      </c>
      <c r="F553" s="87">
        <v>92376.05</v>
      </c>
    </row>
    <row r="554" spans="1:6" x14ac:dyDescent="0.3">
      <c r="A554" s="189">
        <v>260202</v>
      </c>
      <c r="B554" t="s">
        <v>591</v>
      </c>
      <c r="C554" s="87">
        <v>-1893.88</v>
      </c>
      <c r="D554" s="87">
        <v>0</v>
      </c>
      <c r="E554" s="87">
        <v>0</v>
      </c>
      <c r="F554" s="87">
        <v>-1893.88</v>
      </c>
    </row>
    <row r="555" spans="1:6" x14ac:dyDescent="0.3">
      <c r="A555" s="189">
        <v>2602021</v>
      </c>
      <c r="B555" t="s">
        <v>207</v>
      </c>
      <c r="C555" s="87">
        <v>-1893.88</v>
      </c>
      <c r="D555" s="87">
        <v>0</v>
      </c>
      <c r="E555" s="87">
        <v>0</v>
      </c>
      <c r="F555" s="87">
        <v>-1893.88</v>
      </c>
    </row>
    <row r="556" spans="1:6" x14ac:dyDescent="0.3">
      <c r="A556" s="189">
        <v>27</v>
      </c>
      <c r="B556" t="s">
        <v>19</v>
      </c>
      <c r="C556" s="87">
        <v>-7302646.9800000004</v>
      </c>
      <c r="D556" s="87">
        <v>6345762.6900000004</v>
      </c>
      <c r="E556" s="87">
        <v>6532010.9800000004</v>
      </c>
      <c r="F556" s="87">
        <v>-7488895.2699999996</v>
      </c>
    </row>
    <row r="557" spans="1:6" x14ac:dyDescent="0.3">
      <c r="A557" s="189">
        <v>2701</v>
      </c>
      <c r="B557" t="s">
        <v>20</v>
      </c>
      <c r="C557" s="87">
        <v>-1963838.8</v>
      </c>
      <c r="D557" s="87">
        <v>654330.29</v>
      </c>
      <c r="E557" s="87">
        <v>950318.88</v>
      </c>
      <c r="F557" s="87">
        <v>-2259827.39</v>
      </c>
    </row>
    <row r="558" spans="1:6" x14ac:dyDescent="0.3">
      <c r="A558" s="189">
        <v>270101</v>
      </c>
      <c r="B558" t="s">
        <v>592</v>
      </c>
      <c r="C558" s="87">
        <v>-166558.74</v>
      </c>
      <c r="D558" s="87">
        <v>372531.98</v>
      </c>
      <c r="E558" s="87">
        <v>449667.98</v>
      </c>
      <c r="F558" s="87">
        <v>-243694.74</v>
      </c>
    </row>
    <row r="559" spans="1:6" x14ac:dyDescent="0.3">
      <c r="A559" s="189">
        <v>2701011</v>
      </c>
      <c r="B559" t="s">
        <v>207</v>
      </c>
      <c r="C559" s="87">
        <v>-166558.74</v>
      </c>
      <c r="D559" s="87">
        <v>372531.98</v>
      </c>
      <c r="E559" s="87">
        <v>449667.98</v>
      </c>
      <c r="F559" s="87">
        <v>-243694.74</v>
      </c>
    </row>
    <row r="560" spans="1:6" x14ac:dyDescent="0.3">
      <c r="A560" s="189">
        <v>270101101</v>
      </c>
      <c r="B560" t="s">
        <v>73</v>
      </c>
      <c r="C560" s="87">
        <v>-145832.4</v>
      </c>
      <c r="D560" s="87">
        <v>287044.99</v>
      </c>
      <c r="E560" s="87">
        <v>363151.35999999999</v>
      </c>
      <c r="F560" s="87">
        <v>-221938.77</v>
      </c>
    </row>
    <row r="561" spans="1:6" x14ac:dyDescent="0.3">
      <c r="A561" s="189">
        <v>27010110101</v>
      </c>
      <c r="B561" t="s">
        <v>593</v>
      </c>
      <c r="C561" s="87">
        <v>-21327.3</v>
      </c>
      <c r="D561" s="87">
        <v>99193.68</v>
      </c>
      <c r="E561" s="87">
        <v>92427.8</v>
      </c>
      <c r="F561" s="87">
        <v>-14561.42</v>
      </c>
    </row>
    <row r="562" spans="1:6" x14ac:dyDescent="0.3">
      <c r="A562" s="189">
        <v>27010110102</v>
      </c>
      <c r="B562" t="s">
        <v>594</v>
      </c>
      <c r="C562" s="87">
        <v>-6223.92</v>
      </c>
      <c r="D562" s="87">
        <v>22206.83</v>
      </c>
      <c r="E562" s="87">
        <v>192616.89</v>
      </c>
      <c r="F562" s="87">
        <v>-176633.98</v>
      </c>
    </row>
    <row r="563" spans="1:6" x14ac:dyDescent="0.3">
      <c r="A563" s="189">
        <v>27010110103</v>
      </c>
      <c r="B563" t="s">
        <v>595</v>
      </c>
      <c r="C563" s="87">
        <v>-9455.5400000000009</v>
      </c>
      <c r="D563" s="87">
        <v>29607.5</v>
      </c>
      <c r="E563" s="87">
        <v>29731.3</v>
      </c>
      <c r="F563" s="87">
        <v>-9579.34</v>
      </c>
    </row>
    <row r="564" spans="1:6" x14ac:dyDescent="0.3">
      <c r="A564" s="189">
        <v>27010110104</v>
      </c>
      <c r="B564" t="s">
        <v>596</v>
      </c>
      <c r="C564" s="87">
        <v>-108825.64</v>
      </c>
      <c r="D564" s="87">
        <v>136036.98000000001</v>
      </c>
      <c r="E564" s="87">
        <v>48375.37</v>
      </c>
      <c r="F564" s="87">
        <v>-21164.03</v>
      </c>
    </row>
    <row r="565" spans="1:6" x14ac:dyDescent="0.3">
      <c r="A565" s="189">
        <v>2701011010402</v>
      </c>
      <c r="B565" t="s">
        <v>501</v>
      </c>
      <c r="C565" s="87">
        <v>-63918.69</v>
      </c>
      <c r="D565" s="87">
        <v>63918.65</v>
      </c>
      <c r="E565" s="87">
        <v>0</v>
      </c>
      <c r="F565" s="87">
        <v>-0.04</v>
      </c>
    </row>
    <row r="566" spans="1:6" x14ac:dyDescent="0.3">
      <c r="A566" s="189">
        <v>2701011010407</v>
      </c>
      <c r="B566" t="s">
        <v>502</v>
      </c>
      <c r="C566" s="87">
        <v>0</v>
      </c>
      <c r="D566" s="87">
        <v>703.13</v>
      </c>
      <c r="E566" s="87">
        <v>703.13</v>
      </c>
      <c r="F566" s="87">
        <v>0</v>
      </c>
    </row>
    <row r="567" spans="1:6" x14ac:dyDescent="0.3">
      <c r="A567" s="189">
        <v>2701011010410</v>
      </c>
      <c r="B567" t="s">
        <v>360</v>
      </c>
      <c r="C567" s="87">
        <v>-701.92</v>
      </c>
      <c r="D567" s="87">
        <v>701.92</v>
      </c>
      <c r="E567" s="87">
        <v>0</v>
      </c>
      <c r="F567" s="87">
        <v>0</v>
      </c>
    </row>
    <row r="568" spans="1:6" x14ac:dyDescent="0.3">
      <c r="A568" s="189">
        <v>2701011010412</v>
      </c>
      <c r="B568" t="s">
        <v>583</v>
      </c>
      <c r="C568" s="87">
        <v>-1346.25</v>
      </c>
      <c r="D568" s="87">
        <v>1346.25</v>
      </c>
      <c r="E568" s="87">
        <v>0</v>
      </c>
      <c r="F568" s="87">
        <v>0</v>
      </c>
    </row>
    <row r="569" spans="1:6" x14ac:dyDescent="0.3">
      <c r="A569" s="189">
        <v>2701011010415</v>
      </c>
      <c r="B569" t="s">
        <v>597</v>
      </c>
      <c r="C569" s="87">
        <v>-3045.01</v>
      </c>
      <c r="D569" s="87">
        <v>5045.01</v>
      </c>
      <c r="E569" s="87">
        <v>4000</v>
      </c>
      <c r="F569" s="87">
        <v>-2000</v>
      </c>
    </row>
    <row r="570" spans="1:6" x14ac:dyDescent="0.3">
      <c r="A570" s="189">
        <v>2701011010416</v>
      </c>
      <c r="B570" t="s">
        <v>598</v>
      </c>
      <c r="C570" s="87">
        <v>-24929.3</v>
      </c>
      <c r="D570" s="87">
        <v>49437.55</v>
      </c>
      <c r="E570" s="87">
        <v>43071.12</v>
      </c>
      <c r="F570" s="87">
        <v>-18562.87</v>
      </c>
    </row>
    <row r="571" spans="1:6" x14ac:dyDescent="0.3">
      <c r="A571" s="189">
        <v>2701011010418</v>
      </c>
      <c r="B571" t="s">
        <v>599</v>
      </c>
      <c r="C571" s="87">
        <v>-14884.47</v>
      </c>
      <c r="D571" s="87">
        <v>14884.47</v>
      </c>
      <c r="E571" s="87">
        <v>0</v>
      </c>
      <c r="F571" s="87">
        <v>0</v>
      </c>
    </row>
    <row r="572" spans="1:6" x14ac:dyDescent="0.3">
      <c r="A572" s="189">
        <v>2701011010419</v>
      </c>
      <c r="B572" t="s">
        <v>789</v>
      </c>
      <c r="C572" s="87">
        <v>0</v>
      </c>
      <c r="D572" s="87">
        <v>0</v>
      </c>
      <c r="E572" s="87">
        <v>601.12</v>
      </c>
      <c r="F572" s="87">
        <v>-601.12</v>
      </c>
    </row>
    <row r="573" spans="1:6" x14ac:dyDescent="0.3">
      <c r="A573" s="189">
        <v>270101103</v>
      </c>
      <c r="B573" t="s">
        <v>600</v>
      </c>
      <c r="C573" s="87">
        <v>-1665.45</v>
      </c>
      <c r="D573" s="87">
        <v>6813.45</v>
      </c>
      <c r="E573" s="87">
        <v>6907.65</v>
      </c>
      <c r="F573" s="87">
        <v>-1759.65</v>
      </c>
    </row>
    <row r="574" spans="1:6" x14ac:dyDescent="0.3">
      <c r="A574" s="189">
        <v>270101104</v>
      </c>
      <c r="B574" t="s">
        <v>601</v>
      </c>
      <c r="C574" s="87">
        <v>-7549.22</v>
      </c>
      <c r="D574" s="87">
        <v>33301.01</v>
      </c>
      <c r="E574" s="87">
        <v>33872.949999999997</v>
      </c>
      <c r="F574" s="87">
        <v>-8121.16</v>
      </c>
    </row>
    <row r="575" spans="1:6" x14ac:dyDescent="0.3">
      <c r="A575" s="189">
        <v>27010110401</v>
      </c>
      <c r="B575" t="s">
        <v>602</v>
      </c>
      <c r="C575" s="87">
        <v>0</v>
      </c>
      <c r="D575" s="87">
        <v>5679.84</v>
      </c>
      <c r="E575" s="87">
        <v>13525.49</v>
      </c>
      <c r="F575" s="87">
        <v>-7845.65</v>
      </c>
    </row>
    <row r="576" spans="1:6" x14ac:dyDescent="0.3">
      <c r="A576" s="189">
        <v>27010110402</v>
      </c>
      <c r="B576" t="s">
        <v>603</v>
      </c>
      <c r="C576" s="87">
        <v>0</v>
      </c>
      <c r="D576" s="87">
        <v>1646.48</v>
      </c>
      <c r="E576" s="87">
        <v>3565.91</v>
      </c>
      <c r="F576" s="87">
        <v>-1919.43</v>
      </c>
    </row>
    <row r="577" spans="1:6" x14ac:dyDescent="0.3">
      <c r="A577" s="189">
        <v>270101105</v>
      </c>
      <c r="B577" t="s">
        <v>604</v>
      </c>
      <c r="C577" s="87">
        <v>0</v>
      </c>
      <c r="D577" s="87">
        <v>493.92</v>
      </c>
      <c r="E577" s="87">
        <v>493.92</v>
      </c>
      <c r="F577" s="87">
        <v>0</v>
      </c>
    </row>
    <row r="578" spans="1:6" x14ac:dyDescent="0.3">
      <c r="A578" s="189">
        <v>270101106</v>
      </c>
      <c r="B578" t="s">
        <v>605</v>
      </c>
      <c r="C578" s="87">
        <v>-5163.7</v>
      </c>
      <c r="D578" s="87">
        <v>23934.26</v>
      </c>
      <c r="E578" s="87">
        <v>24213.19</v>
      </c>
      <c r="F578" s="87">
        <v>-5442.63</v>
      </c>
    </row>
    <row r="579" spans="1:6" x14ac:dyDescent="0.3">
      <c r="A579" s="189">
        <v>270101108</v>
      </c>
      <c r="B579" t="s">
        <v>606</v>
      </c>
      <c r="C579" s="87">
        <v>0</v>
      </c>
      <c r="D579" s="87">
        <v>666.96</v>
      </c>
      <c r="E579" s="87">
        <v>666.96</v>
      </c>
      <c r="F579" s="87">
        <v>0</v>
      </c>
    </row>
    <row r="580" spans="1:6" x14ac:dyDescent="0.3">
      <c r="A580" s="189">
        <v>270101109</v>
      </c>
      <c r="B580" t="s">
        <v>607</v>
      </c>
      <c r="C580" s="87">
        <v>-6347.97</v>
      </c>
      <c r="D580" s="87">
        <v>20277.39</v>
      </c>
      <c r="E580" s="87">
        <v>20361.95</v>
      </c>
      <c r="F580" s="87">
        <v>-6432.53</v>
      </c>
    </row>
    <row r="581" spans="1:6" x14ac:dyDescent="0.3">
      <c r="A581" s="189">
        <v>270102</v>
      </c>
      <c r="B581" t="s">
        <v>14</v>
      </c>
      <c r="C581" s="87">
        <v>-1797280.06</v>
      </c>
      <c r="D581" s="87">
        <v>281798.31</v>
      </c>
      <c r="E581" s="87">
        <v>500650.9</v>
      </c>
      <c r="F581" s="87">
        <v>-2016132.65</v>
      </c>
    </row>
    <row r="582" spans="1:6" x14ac:dyDescent="0.3">
      <c r="A582" s="189">
        <v>2701021</v>
      </c>
      <c r="B582" t="s">
        <v>207</v>
      </c>
      <c r="C582" s="87">
        <v>-1797280.06</v>
      </c>
      <c r="D582" s="87">
        <v>281798.31</v>
      </c>
      <c r="E582" s="87">
        <v>500650.9</v>
      </c>
      <c r="F582" s="87">
        <v>-2016132.65</v>
      </c>
    </row>
    <row r="583" spans="1:6" x14ac:dyDescent="0.3">
      <c r="A583" s="189">
        <v>270102101</v>
      </c>
      <c r="B583" t="s">
        <v>73</v>
      </c>
      <c r="C583" s="87">
        <v>-1367718.01</v>
      </c>
      <c r="D583" s="87">
        <v>10177.42</v>
      </c>
      <c r="E583" s="87">
        <v>265375.18</v>
      </c>
      <c r="F583" s="87">
        <v>-1622915.77</v>
      </c>
    </row>
    <row r="584" spans="1:6" x14ac:dyDescent="0.3">
      <c r="A584" s="189">
        <v>270102102</v>
      </c>
      <c r="B584" t="s">
        <v>608</v>
      </c>
      <c r="C584" s="87">
        <v>-15839.51</v>
      </c>
      <c r="D584" s="87">
        <v>15592.07</v>
      </c>
      <c r="E584" s="87">
        <v>3163.97</v>
      </c>
      <c r="F584" s="87">
        <v>-3411.41</v>
      </c>
    </row>
    <row r="585" spans="1:6" x14ac:dyDescent="0.3">
      <c r="A585" s="189">
        <v>270102103</v>
      </c>
      <c r="B585" t="s">
        <v>600</v>
      </c>
      <c r="C585" s="87">
        <v>-4727.79</v>
      </c>
      <c r="D585" s="87">
        <v>19267.349999999999</v>
      </c>
      <c r="E585" s="87">
        <v>19649.28</v>
      </c>
      <c r="F585" s="87">
        <v>-5109.72</v>
      </c>
    </row>
    <row r="586" spans="1:6" x14ac:dyDescent="0.3">
      <c r="A586" s="189">
        <v>270102105</v>
      </c>
      <c r="B586" t="s">
        <v>609</v>
      </c>
      <c r="C586" s="87">
        <v>-8842.11</v>
      </c>
      <c r="D586" s="87">
        <v>40190.89</v>
      </c>
      <c r="E586" s="87">
        <v>40881.160000000003</v>
      </c>
      <c r="F586" s="87">
        <v>-9532.3799999999992</v>
      </c>
    </row>
    <row r="587" spans="1:6" x14ac:dyDescent="0.3">
      <c r="A587" s="189">
        <v>27010210501</v>
      </c>
      <c r="B587" t="s">
        <v>602</v>
      </c>
      <c r="C587" s="87">
        <v>0</v>
      </c>
      <c r="D587" s="87">
        <v>6854.98</v>
      </c>
      <c r="E587" s="87">
        <v>9733.5300000000007</v>
      </c>
      <c r="F587" s="87">
        <v>-2878.55</v>
      </c>
    </row>
    <row r="588" spans="1:6" x14ac:dyDescent="0.3">
      <c r="A588" s="189">
        <v>27010210502</v>
      </c>
      <c r="B588" t="s">
        <v>603</v>
      </c>
      <c r="C588" s="87">
        <v>0</v>
      </c>
      <c r="D588" s="87">
        <v>1987.13</v>
      </c>
      <c r="E588" s="87">
        <v>10894.03</v>
      </c>
      <c r="F588" s="87">
        <v>-8906.9</v>
      </c>
    </row>
    <row r="589" spans="1:6" x14ac:dyDescent="0.3">
      <c r="A589" s="189">
        <v>270102109</v>
      </c>
      <c r="B589" t="s">
        <v>610</v>
      </c>
      <c r="C589" s="87">
        <v>-400152.64</v>
      </c>
      <c r="D589" s="87">
        <v>196570.58</v>
      </c>
      <c r="E589" s="87">
        <v>171581.31</v>
      </c>
      <c r="F589" s="87">
        <v>-375163.37</v>
      </c>
    </row>
    <row r="590" spans="1:6" x14ac:dyDescent="0.3">
      <c r="A590" s="189">
        <v>27010210901</v>
      </c>
      <c r="B590" t="s">
        <v>611</v>
      </c>
      <c r="C590" s="87">
        <v>-17287.759999999998</v>
      </c>
      <c r="D590" s="87">
        <v>0</v>
      </c>
      <c r="E590" s="87">
        <v>0</v>
      </c>
      <c r="F590" s="87">
        <v>-17287.759999999998</v>
      </c>
    </row>
    <row r="591" spans="1:6" x14ac:dyDescent="0.3">
      <c r="A591" s="189">
        <v>27010210902</v>
      </c>
      <c r="B591" t="s">
        <v>612</v>
      </c>
      <c r="C591" s="87">
        <v>0</v>
      </c>
      <c r="D591" s="87">
        <v>32643.54</v>
      </c>
      <c r="E591" s="87">
        <v>117414.2</v>
      </c>
      <c r="F591" s="87">
        <v>-84770.66</v>
      </c>
    </row>
    <row r="592" spans="1:6" x14ac:dyDescent="0.3">
      <c r="A592" s="189">
        <v>27010210903</v>
      </c>
      <c r="B592" t="s">
        <v>612</v>
      </c>
      <c r="C592" s="87">
        <v>-382864.88</v>
      </c>
      <c r="D592" s="87">
        <v>163927.04000000001</v>
      </c>
      <c r="E592" s="87">
        <v>54167.11</v>
      </c>
      <c r="F592" s="87">
        <v>-273104.95</v>
      </c>
    </row>
    <row r="593" spans="1:6" x14ac:dyDescent="0.3">
      <c r="A593" s="189">
        <v>2702</v>
      </c>
      <c r="B593" t="s">
        <v>58</v>
      </c>
      <c r="C593" s="87">
        <v>-191079.71</v>
      </c>
      <c r="D593" s="87">
        <v>229872.14</v>
      </c>
      <c r="E593" s="87">
        <v>315258.33</v>
      </c>
      <c r="F593" s="87">
        <v>-276465.90000000002</v>
      </c>
    </row>
    <row r="594" spans="1:6" x14ac:dyDescent="0.3">
      <c r="A594" s="189">
        <v>270201</v>
      </c>
      <c r="B594" t="s">
        <v>613</v>
      </c>
      <c r="C594" s="87">
        <v>-41314.82</v>
      </c>
      <c r="D594" s="87">
        <v>86713.91</v>
      </c>
      <c r="E594" s="87">
        <v>82489.429999999993</v>
      </c>
      <c r="F594" s="87">
        <v>-37090.339999999997</v>
      </c>
    </row>
    <row r="595" spans="1:6" x14ac:dyDescent="0.3">
      <c r="A595" s="189">
        <v>2702011</v>
      </c>
      <c r="B595" t="s">
        <v>207</v>
      </c>
      <c r="C595" s="87">
        <v>-41314.82</v>
      </c>
      <c r="D595" s="87">
        <v>86713.91</v>
      </c>
      <c r="E595" s="87">
        <v>82489.429999999993</v>
      </c>
      <c r="F595" s="87">
        <v>-37090.339999999997</v>
      </c>
    </row>
    <row r="596" spans="1:6" x14ac:dyDescent="0.3">
      <c r="A596" s="189">
        <v>270202</v>
      </c>
      <c r="B596" t="s">
        <v>58</v>
      </c>
      <c r="C596" s="87">
        <v>-105212.5</v>
      </c>
      <c r="D596" s="87">
        <v>113980.21</v>
      </c>
      <c r="E596" s="87">
        <v>122747.92</v>
      </c>
      <c r="F596" s="87">
        <v>-113980.21</v>
      </c>
    </row>
    <row r="597" spans="1:6" x14ac:dyDescent="0.3">
      <c r="A597" s="189">
        <v>2702021</v>
      </c>
      <c r="B597" t="s">
        <v>207</v>
      </c>
      <c r="C597" s="87">
        <v>-105212.5</v>
      </c>
      <c r="D597" s="87">
        <v>113980.21</v>
      </c>
      <c r="E597" s="87">
        <v>122747.92</v>
      </c>
      <c r="F597" s="87">
        <v>-113980.21</v>
      </c>
    </row>
    <row r="598" spans="1:6" x14ac:dyDescent="0.3">
      <c r="A598" s="189">
        <v>270203</v>
      </c>
      <c r="B598" t="s">
        <v>614</v>
      </c>
      <c r="C598" s="87">
        <v>-33879.919999999998</v>
      </c>
      <c r="D598" s="87">
        <v>0</v>
      </c>
      <c r="E598" s="87">
        <v>4500</v>
      </c>
      <c r="F598" s="87">
        <v>-38379.919999999998</v>
      </c>
    </row>
    <row r="599" spans="1:6" x14ac:dyDescent="0.3">
      <c r="A599" s="189">
        <v>2702031</v>
      </c>
      <c r="B599" t="s">
        <v>207</v>
      </c>
      <c r="C599" s="87">
        <v>-33879.919999999998</v>
      </c>
      <c r="D599" s="87">
        <v>0</v>
      </c>
      <c r="E599" s="87">
        <v>4500</v>
      </c>
      <c r="F599" s="87">
        <v>-38379.919999999998</v>
      </c>
    </row>
    <row r="600" spans="1:6" x14ac:dyDescent="0.3">
      <c r="A600" s="189">
        <v>270203104</v>
      </c>
      <c r="B600" t="s">
        <v>615</v>
      </c>
      <c r="C600" s="87">
        <v>-22926.66</v>
      </c>
      <c r="D600" s="87">
        <v>0</v>
      </c>
      <c r="E600" s="87">
        <v>3000</v>
      </c>
      <c r="F600" s="87">
        <v>-25926.66</v>
      </c>
    </row>
    <row r="601" spans="1:6" x14ac:dyDescent="0.3">
      <c r="A601" s="189">
        <v>270203106</v>
      </c>
      <c r="B601" t="s">
        <v>616</v>
      </c>
      <c r="C601" s="87">
        <v>-10953.26</v>
      </c>
      <c r="D601" s="87">
        <v>0</v>
      </c>
      <c r="E601" s="87">
        <v>1500</v>
      </c>
      <c r="F601" s="87">
        <v>-12453.26</v>
      </c>
    </row>
    <row r="602" spans="1:6" x14ac:dyDescent="0.3">
      <c r="A602" s="189">
        <v>270205</v>
      </c>
      <c r="B602" t="s">
        <v>617</v>
      </c>
      <c r="C602" s="87">
        <v>-10672.47</v>
      </c>
      <c r="D602" s="87">
        <v>29178.02</v>
      </c>
      <c r="E602" s="87">
        <v>105520.98</v>
      </c>
      <c r="F602" s="87">
        <v>-87015.43</v>
      </c>
    </row>
    <row r="603" spans="1:6" x14ac:dyDescent="0.3">
      <c r="A603" s="189">
        <v>2702051</v>
      </c>
      <c r="B603" t="s">
        <v>207</v>
      </c>
      <c r="C603" s="87">
        <v>-10672.47</v>
      </c>
      <c r="D603" s="87">
        <v>29178.02</v>
      </c>
      <c r="E603" s="87">
        <v>105520.98</v>
      </c>
      <c r="F603" s="87">
        <v>-87015.43</v>
      </c>
    </row>
    <row r="604" spans="1:6" x14ac:dyDescent="0.3">
      <c r="A604" s="189">
        <v>2706</v>
      </c>
      <c r="B604" t="s">
        <v>21</v>
      </c>
      <c r="C604" s="87">
        <v>-5147728.47</v>
      </c>
      <c r="D604" s="87">
        <v>5461560.2599999998</v>
      </c>
      <c r="E604" s="87">
        <v>5266433.7699999996</v>
      </c>
      <c r="F604" s="87">
        <v>-4952601.9800000004</v>
      </c>
    </row>
    <row r="605" spans="1:6" x14ac:dyDescent="0.3">
      <c r="A605" s="189">
        <v>270601</v>
      </c>
      <c r="B605" t="s">
        <v>618</v>
      </c>
      <c r="C605" s="87">
        <v>-269090.43</v>
      </c>
      <c r="D605" s="87">
        <v>4215229.51</v>
      </c>
      <c r="E605" s="87">
        <v>4198661.66</v>
      </c>
      <c r="F605" s="87">
        <v>-252522.58</v>
      </c>
    </row>
    <row r="606" spans="1:6" x14ac:dyDescent="0.3">
      <c r="A606" s="189">
        <v>2706011</v>
      </c>
      <c r="B606" t="s">
        <v>207</v>
      </c>
      <c r="C606" s="87">
        <v>-269090.43</v>
      </c>
      <c r="D606" s="87">
        <v>4215229.51</v>
      </c>
      <c r="E606" s="87">
        <v>4198661.66</v>
      </c>
      <c r="F606" s="87">
        <v>-252522.58</v>
      </c>
    </row>
    <row r="607" spans="1:6" x14ac:dyDescent="0.3">
      <c r="A607" s="189">
        <v>270601101</v>
      </c>
      <c r="B607" t="s">
        <v>619</v>
      </c>
      <c r="C607" s="87">
        <v>-159.63</v>
      </c>
      <c r="D607" s="87">
        <v>0</v>
      </c>
      <c r="E607" s="87">
        <v>0</v>
      </c>
      <c r="F607" s="87">
        <v>-159.63</v>
      </c>
    </row>
    <row r="608" spans="1:6" x14ac:dyDescent="0.3">
      <c r="A608" s="189">
        <v>270601102</v>
      </c>
      <c r="B608" t="s">
        <v>620</v>
      </c>
      <c r="C608" s="87">
        <v>-2487.85</v>
      </c>
      <c r="D608" s="87">
        <v>1520.74</v>
      </c>
      <c r="E608" s="87">
        <v>1542.74</v>
      </c>
      <c r="F608" s="87">
        <v>-2509.85</v>
      </c>
    </row>
    <row r="609" spans="1:6" x14ac:dyDescent="0.3">
      <c r="A609" s="189">
        <v>270601104</v>
      </c>
      <c r="B609" t="s">
        <v>621</v>
      </c>
      <c r="C609" s="87">
        <v>0</v>
      </c>
      <c r="D609" s="87">
        <v>428427.15</v>
      </c>
      <c r="E609" s="87">
        <v>428760.25</v>
      </c>
      <c r="F609" s="87">
        <v>-333.1</v>
      </c>
    </row>
    <row r="610" spans="1:6" x14ac:dyDescent="0.3">
      <c r="A610" s="189">
        <v>270601105</v>
      </c>
      <c r="B610" t="s">
        <v>622</v>
      </c>
      <c r="C610" s="87">
        <v>0</v>
      </c>
      <c r="D610" s="87">
        <v>363369.65</v>
      </c>
      <c r="E610" s="87">
        <v>363451.98</v>
      </c>
      <c r="F610" s="87">
        <v>-82.33</v>
      </c>
    </row>
    <row r="611" spans="1:6" x14ac:dyDescent="0.3">
      <c r="A611" s="189">
        <v>270601106</v>
      </c>
      <c r="B611" t="s">
        <v>623</v>
      </c>
      <c r="C611" s="87">
        <v>-266442.95</v>
      </c>
      <c r="D611" s="87">
        <v>3421911.97</v>
      </c>
      <c r="E611" s="87">
        <v>3404906.69</v>
      </c>
      <c r="F611" s="87">
        <v>-249437.67</v>
      </c>
    </row>
    <row r="612" spans="1:6" x14ac:dyDescent="0.3">
      <c r="A612" s="189">
        <v>270609</v>
      </c>
      <c r="B612" t="s">
        <v>535</v>
      </c>
      <c r="C612" s="87">
        <v>-4878638.04</v>
      </c>
      <c r="D612" s="87">
        <v>1246330.75</v>
      </c>
      <c r="E612" s="87">
        <v>1067772.1100000001</v>
      </c>
      <c r="F612" s="87">
        <v>-4700079.4000000004</v>
      </c>
    </row>
    <row r="613" spans="1:6" x14ac:dyDescent="0.3">
      <c r="A613" s="189">
        <v>2706091</v>
      </c>
      <c r="B613" t="s">
        <v>207</v>
      </c>
      <c r="C613" s="87">
        <v>-4878638.04</v>
      </c>
      <c r="D613" s="87">
        <v>1246330.75</v>
      </c>
      <c r="E613" s="87">
        <v>1067772.1100000001</v>
      </c>
      <c r="F613" s="87">
        <v>-4700079.4000000004</v>
      </c>
    </row>
    <row r="614" spans="1:6" x14ac:dyDescent="0.3">
      <c r="A614" s="189">
        <v>270609101</v>
      </c>
      <c r="B614" t="s">
        <v>624</v>
      </c>
      <c r="C614" s="87">
        <v>-275612.14</v>
      </c>
      <c r="D614" s="87">
        <v>0</v>
      </c>
      <c r="E614" s="87">
        <v>62000</v>
      </c>
      <c r="F614" s="87">
        <v>-337612.14</v>
      </c>
    </row>
    <row r="615" spans="1:6" x14ac:dyDescent="0.3">
      <c r="A615" s="189">
        <v>270609105</v>
      </c>
      <c r="B615" t="s">
        <v>625</v>
      </c>
      <c r="C615" s="87">
        <v>-457112.73</v>
      </c>
      <c r="D615" s="87">
        <v>858174.22</v>
      </c>
      <c r="E615" s="87">
        <v>597597.17000000004</v>
      </c>
      <c r="F615" s="87">
        <v>-196535.67999999999</v>
      </c>
    </row>
    <row r="616" spans="1:6" x14ac:dyDescent="0.3">
      <c r="A616" s="189">
        <v>270609107</v>
      </c>
      <c r="B616" t="s">
        <v>626</v>
      </c>
      <c r="C616" s="87">
        <v>-3946478.03</v>
      </c>
      <c r="D616" s="87">
        <v>386284.44</v>
      </c>
      <c r="E616" s="87">
        <v>403825.77</v>
      </c>
      <c r="F616" s="87">
        <v>-3964019.36</v>
      </c>
    </row>
    <row r="617" spans="1:6" x14ac:dyDescent="0.3">
      <c r="A617" s="189">
        <v>27060910702</v>
      </c>
      <c r="B617" t="s">
        <v>627</v>
      </c>
      <c r="C617" s="87">
        <v>-3946478.03</v>
      </c>
      <c r="D617" s="87">
        <v>386284.44</v>
      </c>
      <c r="E617" s="87">
        <v>403825.77</v>
      </c>
      <c r="F617" s="87">
        <v>-3964019.36</v>
      </c>
    </row>
    <row r="618" spans="1:6" x14ac:dyDescent="0.3">
      <c r="A618" s="189">
        <v>270609108</v>
      </c>
      <c r="B618" t="s">
        <v>628</v>
      </c>
      <c r="C618" s="87">
        <v>-192832.2</v>
      </c>
      <c r="D618" s="87">
        <v>728.45</v>
      </c>
      <c r="E618" s="87">
        <v>100</v>
      </c>
      <c r="F618" s="87">
        <v>-192203.75</v>
      </c>
    </row>
    <row r="619" spans="1:6" x14ac:dyDescent="0.3">
      <c r="A619" s="189">
        <v>270609113</v>
      </c>
      <c r="B619" t="s">
        <v>629</v>
      </c>
      <c r="C619" s="87">
        <v>-955.1</v>
      </c>
      <c r="D619" s="87">
        <v>1143.6400000000001</v>
      </c>
      <c r="E619" s="87">
        <v>3749.03</v>
      </c>
      <c r="F619" s="87">
        <v>-3560.49</v>
      </c>
    </row>
    <row r="620" spans="1:6" x14ac:dyDescent="0.3">
      <c r="A620" s="189">
        <v>27060911301</v>
      </c>
      <c r="B620" t="s">
        <v>630</v>
      </c>
      <c r="C620" s="87">
        <v>-955.1</v>
      </c>
      <c r="D620" s="87">
        <v>1143.6400000000001</v>
      </c>
      <c r="E620" s="87">
        <v>3749.03</v>
      </c>
      <c r="F620" s="87">
        <v>-3560.49</v>
      </c>
    </row>
    <row r="621" spans="1:6" x14ac:dyDescent="0.3">
      <c r="A621" s="189">
        <v>2706091130101</v>
      </c>
      <c r="B621" t="s">
        <v>631</v>
      </c>
      <c r="C621" s="87">
        <v>-547.04</v>
      </c>
      <c r="D621" s="87">
        <v>1143.6400000000001</v>
      </c>
      <c r="E621" s="87">
        <v>3749.03</v>
      </c>
      <c r="F621" s="87">
        <v>-3152.43</v>
      </c>
    </row>
    <row r="622" spans="1:6" x14ac:dyDescent="0.3">
      <c r="A622" s="189">
        <v>2706091130106</v>
      </c>
      <c r="B622" t="s">
        <v>632</v>
      </c>
      <c r="C622" s="87">
        <v>-39</v>
      </c>
      <c r="D622" s="87">
        <v>0</v>
      </c>
      <c r="E622" s="87">
        <v>0</v>
      </c>
      <c r="F622" s="87">
        <v>-39</v>
      </c>
    </row>
    <row r="623" spans="1:6" x14ac:dyDescent="0.3">
      <c r="A623" s="189">
        <v>2706091130112</v>
      </c>
      <c r="B623" t="s">
        <v>633</v>
      </c>
      <c r="C623" s="87">
        <v>-81.99</v>
      </c>
      <c r="D623" s="87">
        <v>0</v>
      </c>
      <c r="E623" s="87">
        <v>0</v>
      </c>
      <c r="F623" s="87">
        <v>-81.99</v>
      </c>
    </row>
    <row r="624" spans="1:6" x14ac:dyDescent="0.3">
      <c r="A624" s="189">
        <v>2706091130134</v>
      </c>
      <c r="B624" t="s">
        <v>634</v>
      </c>
      <c r="C624" s="87">
        <v>-96.75</v>
      </c>
      <c r="D624" s="87">
        <v>0</v>
      </c>
      <c r="E624" s="87">
        <v>0</v>
      </c>
      <c r="F624" s="87">
        <v>-96.75</v>
      </c>
    </row>
    <row r="625" spans="1:6" x14ac:dyDescent="0.3">
      <c r="A625" s="189">
        <v>2706091130137</v>
      </c>
      <c r="B625" t="s">
        <v>635</v>
      </c>
      <c r="C625" s="87">
        <v>-23.68</v>
      </c>
      <c r="D625" s="87">
        <v>0</v>
      </c>
      <c r="E625" s="87">
        <v>0</v>
      </c>
      <c r="F625" s="87">
        <v>-23.68</v>
      </c>
    </row>
    <row r="626" spans="1:6" x14ac:dyDescent="0.3">
      <c r="A626" s="189">
        <v>2706091130145</v>
      </c>
      <c r="B626" t="s">
        <v>636</v>
      </c>
      <c r="C626" s="87">
        <v>-144.28</v>
      </c>
      <c r="D626" s="87">
        <v>0</v>
      </c>
      <c r="E626" s="87">
        <v>0</v>
      </c>
      <c r="F626" s="87">
        <v>-144.28</v>
      </c>
    </row>
    <row r="627" spans="1:6" x14ac:dyDescent="0.3">
      <c r="A627" s="189">
        <v>2706091130148</v>
      </c>
      <c r="B627" t="s">
        <v>637</v>
      </c>
      <c r="C627" s="87">
        <v>-22.36</v>
      </c>
      <c r="D627" s="87">
        <v>0</v>
      </c>
      <c r="E627" s="87">
        <v>0</v>
      </c>
      <c r="F627" s="87">
        <v>-22.36</v>
      </c>
    </row>
    <row r="628" spans="1:6" x14ac:dyDescent="0.3">
      <c r="A628" s="189">
        <v>270609122</v>
      </c>
      <c r="B628" t="s">
        <v>638</v>
      </c>
      <c r="C628" s="87">
        <v>-494.62</v>
      </c>
      <c r="D628" s="87">
        <v>0</v>
      </c>
      <c r="E628" s="87">
        <v>0</v>
      </c>
      <c r="F628" s="87">
        <v>-494.62</v>
      </c>
    </row>
    <row r="629" spans="1:6" x14ac:dyDescent="0.3">
      <c r="A629" s="189">
        <v>270609134</v>
      </c>
      <c r="B629" t="s">
        <v>639</v>
      </c>
      <c r="C629" s="87">
        <v>-153.22</v>
      </c>
      <c r="D629" s="87">
        <v>0</v>
      </c>
      <c r="E629" s="87">
        <v>500.14</v>
      </c>
      <c r="F629" s="87">
        <v>-653.36</v>
      </c>
    </row>
    <row r="630" spans="1:6" x14ac:dyDescent="0.3">
      <c r="A630" s="189">
        <v>27060913409</v>
      </c>
      <c r="B630" t="s">
        <v>640</v>
      </c>
      <c r="C630" s="87">
        <v>-153.22</v>
      </c>
      <c r="D630" s="87">
        <v>0</v>
      </c>
      <c r="E630" s="87">
        <v>500.14</v>
      </c>
      <c r="F630" s="87">
        <v>-653.36</v>
      </c>
    </row>
    <row r="631" spans="1:6" x14ac:dyDescent="0.3">
      <c r="A631" s="189">
        <v>270609135</v>
      </c>
      <c r="B631" t="s">
        <v>641</v>
      </c>
      <c r="C631" s="87">
        <v>-5000</v>
      </c>
      <c r="D631" s="87">
        <v>0</v>
      </c>
      <c r="E631" s="87">
        <v>0</v>
      </c>
      <c r="F631" s="87">
        <v>-5000</v>
      </c>
    </row>
    <row r="632" spans="1:6" x14ac:dyDescent="0.3">
      <c r="A632" s="189">
        <v>28</v>
      </c>
      <c r="B632" t="s">
        <v>59</v>
      </c>
      <c r="C632" s="87">
        <v>-239468.12</v>
      </c>
      <c r="D632" s="87">
        <v>9555.5400000000009</v>
      </c>
      <c r="E632" s="87">
        <v>37921.01</v>
      </c>
      <c r="F632" s="87">
        <v>-267833.59000000003</v>
      </c>
    </row>
    <row r="633" spans="1:6" x14ac:dyDescent="0.3">
      <c r="A633" s="189">
        <v>2801</v>
      </c>
      <c r="B633" t="s">
        <v>60</v>
      </c>
      <c r="C633" s="87">
        <v>-110105.02</v>
      </c>
      <c r="D633" s="87">
        <v>9555.5400000000009</v>
      </c>
      <c r="E633" s="87">
        <v>37921.01</v>
      </c>
      <c r="F633" s="87">
        <v>-138470.49</v>
      </c>
    </row>
    <row r="634" spans="1:6" x14ac:dyDescent="0.3">
      <c r="A634" s="189">
        <v>280101</v>
      </c>
      <c r="B634" t="s">
        <v>60</v>
      </c>
      <c r="C634" s="87">
        <v>-110105.02</v>
      </c>
      <c r="D634" s="87">
        <v>9555.5400000000009</v>
      </c>
      <c r="E634" s="87">
        <v>37921.01</v>
      </c>
      <c r="F634" s="87">
        <v>-138470.49</v>
      </c>
    </row>
    <row r="635" spans="1:6" x14ac:dyDescent="0.3">
      <c r="A635" s="189">
        <v>2801010</v>
      </c>
      <c r="B635" t="s">
        <v>60</v>
      </c>
      <c r="C635" s="87">
        <v>-110105.02</v>
      </c>
      <c r="D635" s="87">
        <v>9555.5400000000009</v>
      </c>
      <c r="E635" s="87">
        <v>37921.01</v>
      </c>
      <c r="F635" s="87">
        <v>-138470.49</v>
      </c>
    </row>
    <row r="636" spans="1:6" x14ac:dyDescent="0.3">
      <c r="A636" s="189">
        <v>2802</v>
      </c>
      <c r="B636" t="s">
        <v>221</v>
      </c>
      <c r="C636" s="87">
        <v>-129363.1</v>
      </c>
      <c r="D636" s="87">
        <v>0</v>
      </c>
      <c r="E636" s="87">
        <v>0</v>
      </c>
      <c r="F636" s="87">
        <v>-129363.1</v>
      </c>
    </row>
    <row r="637" spans="1:6" x14ac:dyDescent="0.3">
      <c r="A637" s="189">
        <v>280201</v>
      </c>
      <c r="B637" t="s">
        <v>642</v>
      </c>
      <c r="C637" s="87">
        <v>-129363.1</v>
      </c>
      <c r="D637" s="87">
        <v>0</v>
      </c>
      <c r="E637" s="87">
        <v>0</v>
      </c>
      <c r="F637" s="87">
        <v>-129363.1</v>
      </c>
    </row>
    <row r="638" spans="1:6" x14ac:dyDescent="0.3">
      <c r="A638" s="189">
        <v>2802010</v>
      </c>
      <c r="B638" t="s">
        <v>642</v>
      </c>
      <c r="C638" s="87">
        <v>-129363.1</v>
      </c>
      <c r="D638" s="87">
        <v>0</v>
      </c>
      <c r="E638" s="87">
        <v>0</v>
      </c>
      <c r="F638" s="87">
        <v>-129363.1</v>
      </c>
    </row>
    <row r="639" spans="1:6" x14ac:dyDescent="0.3">
      <c r="A639" s="189">
        <v>29</v>
      </c>
      <c r="B639" t="s">
        <v>22</v>
      </c>
      <c r="C639" s="87">
        <v>-1524972.63</v>
      </c>
      <c r="D639" s="87">
        <v>1398184.9</v>
      </c>
      <c r="E639" s="87">
        <v>2001933.55</v>
      </c>
      <c r="F639" s="87">
        <v>-2128721.2799999998</v>
      </c>
    </row>
    <row r="640" spans="1:6" x14ac:dyDescent="0.3">
      <c r="A640" s="189">
        <v>2901</v>
      </c>
      <c r="B640" t="s">
        <v>222</v>
      </c>
      <c r="C640" s="87">
        <v>-1340691.04</v>
      </c>
      <c r="D640" s="87">
        <v>872784.28</v>
      </c>
      <c r="E640" s="87">
        <v>1193576</v>
      </c>
      <c r="F640" s="87">
        <v>-1661482.76</v>
      </c>
    </row>
    <row r="641" spans="1:6" x14ac:dyDescent="0.3">
      <c r="A641" s="189">
        <v>290101</v>
      </c>
      <c r="B641" t="s">
        <v>643</v>
      </c>
      <c r="C641" s="87">
        <v>0</v>
      </c>
      <c r="D641" s="87">
        <v>18484.169999999998</v>
      </c>
      <c r="E641" s="87">
        <v>31275.33</v>
      </c>
      <c r="F641" s="87">
        <v>-12791.16</v>
      </c>
    </row>
    <row r="642" spans="1:6" x14ac:dyDescent="0.3">
      <c r="A642" s="189">
        <v>2901011</v>
      </c>
      <c r="B642" t="s">
        <v>207</v>
      </c>
      <c r="C642" s="87">
        <v>0</v>
      </c>
      <c r="D642" s="87">
        <v>18484.169999999998</v>
      </c>
      <c r="E642" s="87">
        <v>31275.33</v>
      </c>
      <c r="F642" s="87">
        <v>-12791.16</v>
      </c>
    </row>
    <row r="643" spans="1:6" x14ac:dyDescent="0.3">
      <c r="A643" s="189">
        <v>290102</v>
      </c>
      <c r="B643" t="s">
        <v>644</v>
      </c>
      <c r="C643" s="87">
        <v>-1165817.81</v>
      </c>
      <c r="D643" s="87">
        <v>769770.78</v>
      </c>
      <c r="E643" s="87">
        <v>1042187.98</v>
      </c>
      <c r="F643" s="87">
        <v>-1438235.01</v>
      </c>
    </row>
    <row r="644" spans="1:6" x14ac:dyDescent="0.3">
      <c r="A644" s="189">
        <v>2901021</v>
      </c>
      <c r="B644" t="s">
        <v>207</v>
      </c>
      <c r="C644" s="87">
        <v>-1165817.81</v>
      </c>
      <c r="D644" s="87">
        <v>769770.78</v>
      </c>
      <c r="E644" s="87">
        <v>1042187.98</v>
      </c>
      <c r="F644" s="87">
        <v>-1438235.01</v>
      </c>
    </row>
    <row r="645" spans="1:6" x14ac:dyDescent="0.3">
      <c r="A645" s="189">
        <v>290103</v>
      </c>
      <c r="B645" t="s">
        <v>645</v>
      </c>
      <c r="C645" s="87">
        <v>-174873.23</v>
      </c>
      <c r="D645" s="87">
        <v>84529.33</v>
      </c>
      <c r="E645" s="87">
        <v>120112.69</v>
      </c>
      <c r="F645" s="87">
        <v>-210456.59</v>
      </c>
    </row>
    <row r="646" spans="1:6" x14ac:dyDescent="0.3">
      <c r="A646" s="189">
        <v>2901031</v>
      </c>
      <c r="B646" t="s">
        <v>207</v>
      </c>
      <c r="C646" s="87">
        <v>-174873.23</v>
      </c>
      <c r="D646" s="87">
        <v>84529.33</v>
      </c>
      <c r="E646" s="87">
        <v>120112.69</v>
      </c>
      <c r="F646" s="87">
        <v>-210456.59</v>
      </c>
    </row>
    <row r="647" spans="1:6" x14ac:dyDescent="0.3">
      <c r="A647" s="189">
        <v>290103108</v>
      </c>
      <c r="B647" t="s">
        <v>646</v>
      </c>
      <c r="C647" s="87">
        <v>-174873.23</v>
      </c>
      <c r="D647" s="87">
        <v>84529.33</v>
      </c>
      <c r="E647" s="87">
        <v>120112.69</v>
      </c>
      <c r="F647" s="87">
        <v>-210456.59</v>
      </c>
    </row>
    <row r="648" spans="1:6" x14ac:dyDescent="0.3">
      <c r="A648" s="189">
        <v>2904</v>
      </c>
      <c r="B648" t="s">
        <v>223</v>
      </c>
      <c r="C648" s="87">
        <v>-184281.59</v>
      </c>
      <c r="D648" s="87">
        <v>525400.62</v>
      </c>
      <c r="E648" s="87">
        <v>808357.55</v>
      </c>
      <c r="F648" s="87">
        <v>-467238.52</v>
      </c>
    </row>
    <row r="649" spans="1:6" x14ac:dyDescent="0.3">
      <c r="A649" s="189">
        <v>290401</v>
      </c>
      <c r="B649" t="s">
        <v>223</v>
      </c>
      <c r="C649" s="87">
        <v>-184281.59</v>
      </c>
      <c r="D649" s="87">
        <v>525400.62</v>
      </c>
      <c r="E649" s="87">
        <v>808357.55</v>
      </c>
      <c r="F649" s="87">
        <v>-467238.52</v>
      </c>
    </row>
    <row r="650" spans="1:6" x14ac:dyDescent="0.3">
      <c r="A650" s="189">
        <v>2904011</v>
      </c>
      <c r="B650" t="s">
        <v>207</v>
      </c>
      <c r="C650" s="87">
        <v>-184281.59</v>
      </c>
      <c r="D650" s="87">
        <v>525400.62</v>
      </c>
      <c r="E650" s="87">
        <v>808357.55</v>
      </c>
      <c r="F650" s="87">
        <v>-467238.52</v>
      </c>
    </row>
    <row r="651" spans="1:6" x14ac:dyDescent="0.3">
      <c r="A651" s="189">
        <v>290401101</v>
      </c>
      <c r="B651" t="s">
        <v>223</v>
      </c>
      <c r="C651" s="87">
        <v>-178789.6</v>
      </c>
      <c r="D651" s="87">
        <v>515780.93</v>
      </c>
      <c r="E651" s="87">
        <v>800664.97</v>
      </c>
      <c r="F651" s="87">
        <v>-463673.64</v>
      </c>
    </row>
    <row r="652" spans="1:6" x14ac:dyDescent="0.3">
      <c r="A652" s="189">
        <v>290401102</v>
      </c>
      <c r="B652" t="s">
        <v>792</v>
      </c>
      <c r="C652" s="87">
        <v>-5491.99</v>
      </c>
      <c r="D652" s="87">
        <v>9619.69</v>
      </c>
      <c r="E652" s="87">
        <v>7692.58</v>
      </c>
      <c r="F652" s="87">
        <v>-3564.88</v>
      </c>
    </row>
    <row r="653" spans="1:6" x14ac:dyDescent="0.3">
      <c r="A653" s="189">
        <v>3</v>
      </c>
      <c r="B653" t="s">
        <v>23</v>
      </c>
      <c r="C653" s="87">
        <v>-19625376.149999999</v>
      </c>
      <c r="D653" s="87">
        <v>6003323.6200000001</v>
      </c>
      <c r="E653" s="87">
        <v>2703323.62</v>
      </c>
      <c r="F653" s="87">
        <v>-16325376.15</v>
      </c>
    </row>
    <row r="654" spans="1:6" x14ac:dyDescent="0.3">
      <c r="A654" s="189">
        <v>31</v>
      </c>
      <c r="B654" t="s">
        <v>24</v>
      </c>
      <c r="C654" s="87">
        <v>-12513000</v>
      </c>
      <c r="D654" s="87">
        <v>0</v>
      </c>
      <c r="E654" s="87">
        <v>0</v>
      </c>
      <c r="F654" s="87">
        <v>-12513000</v>
      </c>
    </row>
    <row r="655" spans="1:6" x14ac:dyDescent="0.3">
      <c r="A655" s="189">
        <v>3101</v>
      </c>
      <c r="B655" t="s">
        <v>224</v>
      </c>
      <c r="C655" s="87">
        <v>-12513000</v>
      </c>
      <c r="D655" s="87">
        <v>0</v>
      </c>
      <c r="E655" s="87">
        <v>0</v>
      </c>
      <c r="F655" s="87">
        <v>-12513000</v>
      </c>
    </row>
    <row r="656" spans="1:6" x14ac:dyDescent="0.3">
      <c r="A656" s="189">
        <v>310101</v>
      </c>
      <c r="B656" t="s">
        <v>647</v>
      </c>
      <c r="C656" s="87">
        <v>-12513000</v>
      </c>
      <c r="D656" s="87">
        <v>0</v>
      </c>
      <c r="E656" s="87">
        <v>0</v>
      </c>
      <c r="F656" s="87">
        <v>-12513000</v>
      </c>
    </row>
    <row r="657" spans="1:6" x14ac:dyDescent="0.3">
      <c r="A657" s="189">
        <v>3101010</v>
      </c>
      <c r="B657" t="s">
        <v>647</v>
      </c>
      <c r="C657" s="87">
        <v>-12513000</v>
      </c>
      <c r="D657" s="87">
        <v>0</v>
      </c>
      <c r="E657" s="87">
        <v>0</v>
      </c>
      <c r="F657" s="87">
        <v>-12513000</v>
      </c>
    </row>
    <row r="658" spans="1:6" x14ac:dyDescent="0.3">
      <c r="A658" s="189">
        <v>35</v>
      </c>
      <c r="B658" t="s">
        <v>25</v>
      </c>
      <c r="C658" s="87">
        <v>-1648009.02</v>
      </c>
      <c r="D658" s="87">
        <v>0</v>
      </c>
      <c r="E658" s="87">
        <v>0</v>
      </c>
      <c r="F658" s="87">
        <v>-1648009.02</v>
      </c>
    </row>
    <row r="659" spans="1:6" x14ac:dyDescent="0.3">
      <c r="A659" s="189">
        <v>3501</v>
      </c>
      <c r="B659" t="s">
        <v>26</v>
      </c>
      <c r="C659" s="87">
        <v>-1648009.02</v>
      </c>
      <c r="D659" s="87">
        <v>0</v>
      </c>
      <c r="E659" s="87">
        <v>0</v>
      </c>
      <c r="F659" s="87">
        <v>-1648009.02</v>
      </c>
    </row>
    <row r="660" spans="1:6" x14ac:dyDescent="0.3">
      <c r="A660" s="189">
        <v>350101</v>
      </c>
      <c r="B660" t="s">
        <v>648</v>
      </c>
      <c r="C660" s="87">
        <v>-1648009.02</v>
      </c>
      <c r="D660" s="87">
        <v>0</v>
      </c>
      <c r="E660" s="87">
        <v>0</v>
      </c>
      <c r="F660" s="87">
        <v>-1648009.02</v>
      </c>
    </row>
    <row r="661" spans="1:6" x14ac:dyDescent="0.3">
      <c r="A661" s="189">
        <v>3501010</v>
      </c>
      <c r="B661" t="s">
        <v>648</v>
      </c>
      <c r="C661" s="87">
        <v>-1648009.02</v>
      </c>
      <c r="D661" s="87">
        <v>0</v>
      </c>
      <c r="E661" s="87">
        <v>0</v>
      </c>
      <c r="F661" s="87">
        <v>-1648009.02</v>
      </c>
    </row>
    <row r="662" spans="1:6" x14ac:dyDescent="0.3">
      <c r="A662" s="189">
        <v>36</v>
      </c>
      <c r="B662" t="s">
        <v>27</v>
      </c>
      <c r="C662" s="87">
        <v>-349957.9</v>
      </c>
      <c r="D662" s="87">
        <v>0</v>
      </c>
      <c r="E662" s="87">
        <v>0</v>
      </c>
      <c r="F662" s="87">
        <v>-349957.9</v>
      </c>
    </row>
    <row r="663" spans="1:6" x14ac:dyDescent="0.3">
      <c r="A663" s="189">
        <v>3602</v>
      </c>
      <c r="B663" t="s">
        <v>28</v>
      </c>
      <c r="C663" s="87">
        <v>-349957.9</v>
      </c>
      <c r="D663" s="87">
        <v>0</v>
      </c>
      <c r="E663" s="87">
        <v>0</v>
      </c>
      <c r="F663" s="87">
        <v>-349957.9</v>
      </c>
    </row>
    <row r="664" spans="1:6" x14ac:dyDescent="0.3">
      <c r="A664" s="189">
        <v>360201</v>
      </c>
      <c r="B664" t="s">
        <v>28</v>
      </c>
      <c r="C664" s="87">
        <v>-349957.9</v>
      </c>
      <c r="D664" s="87">
        <v>0</v>
      </c>
      <c r="E664" s="87">
        <v>0</v>
      </c>
      <c r="F664" s="87">
        <v>-349957.9</v>
      </c>
    </row>
    <row r="665" spans="1:6" x14ac:dyDescent="0.3">
      <c r="A665" s="189">
        <v>3602010</v>
      </c>
      <c r="B665" t="s">
        <v>28</v>
      </c>
      <c r="C665" s="87">
        <v>-349957.9</v>
      </c>
      <c r="D665" s="87">
        <v>0</v>
      </c>
      <c r="E665" s="87">
        <v>0</v>
      </c>
      <c r="F665" s="87">
        <v>-349957.9</v>
      </c>
    </row>
    <row r="666" spans="1:6" x14ac:dyDescent="0.3">
      <c r="A666" s="189">
        <v>38</v>
      </c>
      <c r="B666" t="s">
        <v>29</v>
      </c>
      <c r="C666" s="87">
        <v>-5114409.2300000004</v>
      </c>
      <c r="D666" s="87">
        <v>6003323.6200000001</v>
      </c>
      <c r="E666" s="87">
        <v>2703323.62</v>
      </c>
      <c r="F666" s="87">
        <v>-1814409.23</v>
      </c>
    </row>
    <row r="667" spans="1:6" x14ac:dyDescent="0.3">
      <c r="A667" s="189">
        <v>3801</v>
      </c>
      <c r="B667" t="s">
        <v>63</v>
      </c>
      <c r="C667" s="87">
        <v>-2703323.62</v>
      </c>
      <c r="D667" s="87">
        <v>2703323.62</v>
      </c>
      <c r="E667" s="87">
        <v>0</v>
      </c>
      <c r="F667" s="87">
        <v>0</v>
      </c>
    </row>
    <row r="668" spans="1:6" x14ac:dyDescent="0.3">
      <c r="A668" s="189">
        <v>380101</v>
      </c>
      <c r="B668" t="s">
        <v>649</v>
      </c>
      <c r="C668" s="87">
        <v>-2703323.62</v>
      </c>
      <c r="D668" s="87">
        <v>2703323.62</v>
      </c>
      <c r="E668" s="87">
        <v>0</v>
      </c>
      <c r="F668" s="87">
        <v>0</v>
      </c>
    </row>
    <row r="669" spans="1:6" x14ac:dyDescent="0.3">
      <c r="A669" s="189">
        <v>3801010</v>
      </c>
      <c r="B669" t="s">
        <v>649</v>
      </c>
      <c r="C669" s="87">
        <v>-2703323.62</v>
      </c>
      <c r="D669" s="87">
        <v>2703323.62</v>
      </c>
      <c r="E669" s="87">
        <v>0</v>
      </c>
      <c r="F669" s="87">
        <v>0</v>
      </c>
    </row>
    <row r="670" spans="1:6" x14ac:dyDescent="0.3">
      <c r="A670" s="189">
        <v>3802</v>
      </c>
      <c r="B670" t="s">
        <v>30</v>
      </c>
      <c r="C670" s="87">
        <v>-2411085.61</v>
      </c>
      <c r="D670" s="87">
        <v>3300000</v>
      </c>
      <c r="E670" s="87">
        <v>2703323.62</v>
      </c>
      <c r="F670" s="87">
        <v>-1814409.23</v>
      </c>
    </row>
    <row r="671" spans="1:6" x14ac:dyDescent="0.3">
      <c r="A671" s="189">
        <v>380201</v>
      </c>
      <c r="B671" t="s">
        <v>649</v>
      </c>
      <c r="C671" s="87">
        <v>-2411085.61</v>
      </c>
      <c r="D671" s="87">
        <v>3300000</v>
      </c>
      <c r="E671" s="87">
        <v>2703323.62</v>
      </c>
      <c r="F671" s="87">
        <v>-1814409.23</v>
      </c>
    </row>
    <row r="672" spans="1:6" x14ac:dyDescent="0.3">
      <c r="A672" s="189">
        <v>3802010</v>
      </c>
      <c r="B672" t="s">
        <v>649</v>
      </c>
      <c r="C672" s="87">
        <v>-2411085.61</v>
      </c>
      <c r="D672" s="87">
        <v>3300000</v>
      </c>
      <c r="E672" s="87">
        <v>2703323.62</v>
      </c>
      <c r="F672" s="87">
        <v>-1814409.23</v>
      </c>
    </row>
    <row r="673" spans="1:6" x14ac:dyDescent="0.3">
      <c r="A673" s="189">
        <v>380201001</v>
      </c>
      <c r="B673" t="s">
        <v>650</v>
      </c>
      <c r="C673" s="87">
        <v>-2411085.61</v>
      </c>
      <c r="D673" s="87">
        <v>3300000</v>
      </c>
      <c r="E673" s="87">
        <v>2703323.62</v>
      </c>
      <c r="F673" s="87">
        <v>-1814409.23</v>
      </c>
    </row>
    <row r="674" spans="1:6" x14ac:dyDescent="0.3">
      <c r="A674" s="189">
        <v>4</v>
      </c>
      <c r="B674" t="s">
        <v>9</v>
      </c>
      <c r="C674" s="87">
        <v>0</v>
      </c>
      <c r="D674" s="87">
        <v>9055771.7599999998</v>
      </c>
      <c r="E674" s="87">
        <v>2123288.6</v>
      </c>
      <c r="F674" s="87">
        <v>6932483.1600000001</v>
      </c>
    </row>
    <row r="675" spans="1:6" x14ac:dyDescent="0.3">
      <c r="A675" s="189">
        <v>41</v>
      </c>
      <c r="B675" t="s">
        <v>64</v>
      </c>
      <c r="C675" s="87">
        <v>0</v>
      </c>
      <c r="D675" s="87">
        <v>172797.46</v>
      </c>
      <c r="E675" s="87">
        <v>7869.21</v>
      </c>
      <c r="F675" s="87">
        <v>164928.25</v>
      </c>
    </row>
    <row r="676" spans="1:6" x14ac:dyDescent="0.3">
      <c r="A676" s="189">
        <v>4104</v>
      </c>
      <c r="B676" t="s">
        <v>208</v>
      </c>
      <c r="C676" s="87">
        <v>0</v>
      </c>
      <c r="D676" s="87">
        <v>17332.43</v>
      </c>
      <c r="E676" s="87">
        <v>766.37</v>
      </c>
      <c r="F676" s="87">
        <v>16566.060000000001</v>
      </c>
    </row>
    <row r="677" spans="1:6" x14ac:dyDescent="0.3">
      <c r="A677" s="189">
        <v>410401</v>
      </c>
      <c r="B677" t="s">
        <v>437</v>
      </c>
      <c r="C677" s="87">
        <v>0</v>
      </c>
      <c r="D677" s="87">
        <v>17332.43</v>
      </c>
      <c r="E677" s="87">
        <v>766.37</v>
      </c>
      <c r="F677" s="87">
        <v>16566.060000000001</v>
      </c>
    </row>
    <row r="678" spans="1:6" x14ac:dyDescent="0.3">
      <c r="A678" s="189">
        <v>4104010</v>
      </c>
      <c r="B678" t="s">
        <v>437</v>
      </c>
      <c r="C678" s="87">
        <v>0</v>
      </c>
      <c r="D678" s="87">
        <v>17332.43</v>
      </c>
      <c r="E678" s="87">
        <v>766.37</v>
      </c>
      <c r="F678" s="87">
        <v>16566.060000000001</v>
      </c>
    </row>
    <row r="679" spans="1:6" x14ac:dyDescent="0.3">
      <c r="A679" s="189">
        <v>410401001</v>
      </c>
      <c r="B679" t="s">
        <v>651</v>
      </c>
      <c r="C679" s="87">
        <v>0</v>
      </c>
      <c r="D679" s="87">
        <v>16477.79</v>
      </c>
      <c r="E679" s="87">
        <v>766.37</v>
      </c>
      <c r="F679" s="87">
        <v>15711.42</v>
      </c>
    </row>
    <row r="680" spans="1:6" x14ac:dyDescent="0.3">
      <c r="A680" s="189">
        <v>410401002</v>
      </c>
      <c r="B680" t="s">
        <v>652</v>
      </c>
      <c r="C680" s="87">
        <v>0</v>
      </c>
      <c r="D680" s="87">
        <v>854.64</v>
      </c>
      <c r="E680" s="87">
        <v>0</v>
      </c>
      <c r="F680" s="87">
        <v>854.64</v>
      </c>
    </row>
    <row r="681" spans="1:6" x14ac:dyDescent="0.3">
      <c r="A681" s="189">
        <v>4105</v>
      </c>
      <c r="B681" t="s">
        <v>209</v>
      </c>
      <c r="C681" s="87">
        <v>0</v>
      </c>
      <c r="D681" s="87">
        <v>104577.05</v>
      </c>
      <c r="E681" s="87">
        <v>508</v>
      </c>
      <c r="F681" s="87">
        <v>104069.05</v>
      </c>
    </row>
    <row r="682" spans="1:6" x14ac:dyDescent="0.3">
      <c r="A682" s="189">
        <v>410501</v>
      </c>
      <c r="B682" t="s">
        <v>192</v>
      </c>
      <c r="C682" s="87">
        <v>0</v>
      </c>
      <c r="D682" s="87">
        <v>104577.05</v>
      </c>
      <c r="E682" s="87">
        <v>508</v>
      </c>
      <c r="F682" s="87">
        <v>104069.05</v>
      </c>
    </row>
    <row r="683" spans="1:6" x14ac:dyDescent="0.3">
      <c r="A683" s="189">
        <v>4105010</v>
      </c>
      <c r="B683" t="s">
        <v>192</v>
      </c>
      <c r="C683" s="87">
        <v>0</v>
      </c>
      <c r="D683" s="87">
        <v>104577.05</v>
      </c>
      <c r="E683" s="87">
        <v>508</v>
      </c>
      <c r="F683" s="87">
        <v>104069.05</v>
      </c>
    </row>
    <row r="684" spans="1:6" x14ac:dyDescent="0.3">
      <c r="A684" s="189">
        <v>410501001</v>
      </c>
      <c r="B684" t="s">
        <v>653</v>
      </c>
      <c r="C684" s="87">
        <v>0</v>
      </c>
      <c r="D684" s="87">
        <v>103950.17</v>
      </c>
      <c r="E684" s="87">
        <v>508</v>
      </c>
      <c r="F684" s="87">
        <v>103442.17</v>
      </c>
    </row>
    <row r="685" spans="1:6" x14ac:dyDescent="0.3">
      <c r="A685" s="189">
        <v>410501002</v>
      </c>
      <c r="B685" t="s">
        <v>654</v>
      </c>
      <c r="C685" s="87">
        <v>0</v>
      </c>
      <c r="D685" s="87">
        <v>626.88</v>
      </c>
      <c r="E685" s="87">
        <v>0</v>
      </c>
      <c r="F685" s="87">
        <v>626.88</v>
      </c>
    </row>
    <row r="686" spans="1:6" x14ac:dyDescent="0.3">
      <c r="A686" s="189">
        <v>4106</v>
      </c>
      <c r="B686" t="s">
        <v>210</v>
      </c>
      <c r="C686" s="87">
        <v>0</v>
      </c>
      <c r="D686" s="87">
        <v>10279.25</v>
      </c>
      <c r="E686" s="87">
        <v>0</v>
      </c>
      <c r="F686" s="87">
        <v>10279.25</v>
      </c>
    </row>
    <row r="687" spans="1:6" x14ac:dyDescent="0.3">
      <c r="A687" s="189">
        <v>410608</v>
      </c>
      <c r="B687" t="s">
        <v>194</v>
      </c>
      <c r="C687" s="87">
        <v>0</v>
      </c>
      <c r="D687" s="87">
        <v>10279.25</v>
      </c>
      <c r="E687" s="87">
        <v>0</v>
      </c>
      <c r="F687" s="87">
        <v>10279.25</v>
      </c>
    </row>
    <row r="688" spans="1:6" x14ac:dyDescent="0.3">
      <c r="A688" s="189">
        <v>4106080</v>
      </c>
      <c r="B688" t="s">
        <v>194</v>
      </c>
      <c r="C688" s="87">
        <v>0</v>
      </c>
      <c r="D688" s="87">
        <v>10279.25</v>
      </c>
      <c r="E688" s="87">
        <v>0</v>
      </c>
      <c r="F688" s="87">
        <v>10279.25</v>
      </c>
    </row>
    <row r="689" spans="1:6" x14ac:dyDescent="0.3">
      <c r="A689" s="189">
        <v>410608001</v>
      </c>
      <c r="B689" t="s">
        <v>463</v>
      </c>
      <c r="C689" s="87">
        <v>0</v>
      </c>
      <c r="D689" s="87">
        <v>10279.25</v>
      </c>
      <c r="E689" s="87">
        <v>0</v>
      </c>
      <c r="F689" s="87">
        <v>10279.25</v>
      </c>
    </row>
    <row r="690" spans="1:6" x14ac:dyDescent="0.3">
      <c r="A690" s="189">
        <v>4107</v>
      </c>
      <c r="B690" t="s">
        <v>211</v>
      </c>
      <c r="C690" s="87">
        <v>0</v>
      </c>
      <c r="D690" s="87">
        <v>14716.1</v>
      </c>
      <c r="E690" s="87">
        <v>0</v>
      </c>
      <c r="F690" s="87">
        <v>14716.1</v>
      </c>
    </row>
    <row r="691" spans="1:6" x14ac:dyDescent="0.3">
      <c r="A691" s="189">
        <v>410702</v>
      </c>
      <c r="B691" t="s">
        <v>197</v>
      </c>
      <c r="C691" s="87">
        <v>0</v>
      </c>
      <c r="D691" s="87">
        <v>14716.1</v>
      </c>
      <c r="E691" s="87">
        <v>0</v>
      </c>
      <c r="F691" s="87">
        <v>14716.1</v>
      </c>
    </row>
    <row r="692" spans="1:6" x14ac:dyDescent="0.3">
      <c r="A692" s="189">
        <v>4107020</v>
      </c>
      <c r="B692" t="s">
        <v>197</v>
      </c>
      <c r="C692" s="87">
        <v>0</v>
      </c>
      <c r="D692" s="87">
        <v>14716.1</v>
      </c>
      <c r="E692" s="87">
        <v>0</v>
      </c>
      <c r="F692" s="87">
        <v>14716.1</v>
      </c>
    </row>
    <row r="693" spans="1:6" x14ac:dyDescent="0.3">
      <c r="A693" s="189">
        <v>410702001</v>
      </c>
      <c r="B693" t="s">
        <v>655</v>
      </c>
      <c r="C693" s="87">
        <v>0</v>
      </c>
      <c r="D693" s="87">
        <v>14716.1</v>
      </c>
      <c r="E693" s="87">
        <v>0</v>
      </c>
      <c r="F693" s="87">
        <v>14716.1</v>
      </c>
    </row>
    <row r="694" spans="1:6" x14ac:dyDescent="0.3">
      <c r="A694" s="189">
        <v>4110</v>
      </c>
      <c r="B694" t="s">
        <v>295</v>
      </c>
      <c r="C694" s="87">
        <v>0</v>
      </c>
      <c r="D694" s="87">
        <v>18534.580000000002</v>
      </c>
      <c r="E694" s="87">
        <v>6594.84</v>
      </c>
      <c r="F694" s="87">
        <v>11939.74</v>
      </c>
    </row>
    <row r="695" spans="1:6" x14ac:dyDescent="0.3">
      <c r="A695" s="189">
        <v>411004</v>
      </c>
      <c r="B695" t="s">
        <v>437</v>
      </c>
      <c r="C695" s="87">
        <v>0</v>
      </c>
      <c r="D695" s="87">
        <v>2292.36</v>
      </c>
      <c r="E695" s="87">
        <v>494.24</v>
      </c>
      <c r="F695" s="87">
        <v>1798.12</v>
      </c>
    </row>
    <row r="696" spans="1:6" x14ac:dyDescent="0.3">
      <c r="A696" s="189">
        <v>4110040</v>
      </c>
      <c r="B696" t="s">
        <v>437</v>
      </c>
      <c r="C696" s="87">
        <v>0</v>
      </c>
      <c r="D696" s="87">
        <v>2292.36</v>
      </c>
      <c r="E696" s="87">
        <v>494.24</v>
      </c>
      <c r="F696" s="87">
        <v>1798.12</v>
      </c>
    </row>
    <row r="697" spans="1:6" x14ac:dyDescent="0.3">
      <c r="A697" s="189">
        <v>411004001</v>
      </c>
      <c r="B697" t="s">
        <v>437</v>
      </c>
      <c r="C697" s="87">
        <v>0</v>
      </c>
      <c r="D697" s="87">
        <v>2292.36</v>
      </c>
      <c r="E697" s="87">
        <v>494.24</v>
      </c>
      <c r="F697" s="87">
        <v>1798.12</v>
      </c>
    </row>
    <row r="698" spans="1:6" x14ac:dyDescent="0.3">
      <c r="A698" s="189">
        <v>41100400101</v>
      </c>
      <c r="B698" t="s">
        <v>439</v>
      </c>
      <c r="C698" s="87">
        <v>0</v>
      </c>
      <c r="D698" s="87">
        <v>2292.36</v>
      </c>
      <c r="E698" s="87">
        <v>494.24</v>
      </c>
      <c r="F698" s="87">
        <v>1798.12</v>
      </c>
    </row>
    <row r="699" spans="1:6" x14ac:dyDescent="0.3">
      <c r="A699" s="189">
        <v>411005</v>
      </c>
      <c r="B699" t="s">
        <v>192</v>
      </c>
      <c r="C699" s="87">
        <v>0</v>
      </c>
      <c r="D699" s="87">
        <v>15642.22</v>
      </c>
      <c r="E699" s="87">
        <v>6100.6</v>
      </c>
      <c r="F699" s="87">
        <v>9541.6200000000008</v>
      </c>
    </row>
    <row r="700" spans="1:6" x14ac:dyDescent="0.3">
      <c r="A700" s="189">
        <v>4110050</v>
      </c>
      <c r="B700" t="s">
        <v>192</v>
      </c>
      <c r="C700" s="87">
        <v>0</v>
      </c>
      <c r="D700" s="87">
        <v>15642.22</v>
      </c>
      <c r="E700" s="87">
        <v>6100.6</v>
      </c>
      <c r="F700" s="87">
        <v>9541.6200000000008</v>
      </c>
    </row>
    <row r="701" spans="1:6" x14ac:dyDescent="0.3">
      <c r="A701" s="189">
        <v>411005001</v>
      </c>
      <c r="B701" t="s">
        <v>192</v>
      </c>
      <c r="C701" s="87">
        <v>0</v>
      </c>
      <c r="D701" s="87">
        <v>15642.22</v>
      </c>
      <c r="E701" s="87">
        <v>6100.6</v>
      </c>
      <c r="F701" s="87">
        <v>9541.6200000000008</v>
      </c>
    </row>
    <row r="702" spans="1:6" x14ac:dyDescent="0.3">
      <c r="A702" s="189">
        <v>41100500101</v>
      </c>
      <c r="B702" t="s">
        <v>441</v>
      </c>
      <c r="C702" s="87">
        <v>0</v>
      </c>
      <c r="D702" s="87">
        <v>15642.22</v>
      </c>
      <c r="E702" s="87">
        <v>6100.6</v>
      </c>
      <c r="F702" s="87">
        <v>9541.6200000000008</v>
      </c>
    </row>
    <row r="703" spans="1:6" x14ac:dyDescent="0.3">
      <c r="A703" s="189">
        <v>411006</v>
      </c>
      <c r="B703" t="s">
        <v>200</v>
      </c>
      <c r="C703" s="87">
        <v>0</v>
      </c>
      <c r="D703" s="87">
        <v>600</v>
      </c>
      <c r="E703" s="87">
        <v>0</v>
      </c>
      <c r="F703" s="87">
        <v>600</v>
      </c>
    </row>
    <row r="704" spans="1:6" x14ac:dyDescent="0.3">
      <c r="A704" s="189">
        <v>4110060</v>
      </c>
      <c r="B704" t="s">
        <v>200</v>
      </c>
      <c r="C704" s="87">
        <v>0</v>
      </c>
      <c r="D704" s="87">
        <v>600</v>
      </c>
      <c r="E704" s="87">
        <v>0</v>
      </c>
      <c r="F704" s="87">
        <v>600</v>
      </c>
    </row>
    <row r="705" spans="1:6" x14ac:dyDescent="0.3">
      <c r="A705" s="189">
        <v>411006008</v>
      </c>
      <c r="B705" t="s">
        <v>194</v>
      </c>
      <c r="C705" s="87">
        <v>0</v>
      </c>
      <c r="D705" s="87">
        <v>600</v>
      </c>
      <c r="E705" s="87">
        <v>0</v>
      </c>
      <c r="F705" s="87">
        <v>600</v>
      </c>
    </row>
    <row r="706" spans="1:6" x14ac:dyDescent="0.3">
      <c r="A706" s="189">
        <v>41100600801</v>
      </c>
      <c r="B706" t="s">
        <v>463</v>
      </c>
      <c r="C706" s="87">
        <v>0</v>
      </c>
      <c r="D706" s="87">
        <v>600</v>
      </c>
      <c r="E706" s="87">
        <v>0</v>
      </c>
      <c r="F706" s="87">
        <v>600</v>
      </c>
    </row>
    <row r="707" spans="1:6" x14ac:dyDescent="0.3">
      <c r="A707" s="189">
        <v>4111</v>
      </c>
      <c r="B707" t="s">
        <v>340</v>
      </c>
      <c r="C707" s="87">
        <v>0</v>
      </c>
      <c r="D707" s="87">
        <v>7358.05</v>
      </c>
      <c r="E707" s="87">
        <v>0</v>
      </c>
      <c r="F707" s="87">
        <v>7358.05</v>
      </c>
    </row>
    <row r="708" spans="1:6" x14ac:dyDescent="0.3">
      <c r="A708" s="189">
        <v>411107</v>
      </c>
      <c r="B708" t="s">
        <v>341</v>
      </c>
      <c r="C708" s="87">
        <v>0</v>
      </c>
      <c r="D708" s="87">
        <v>7358.05</v>
      </c>
      <c r="E708" s="87">
        <v>0</v>
      </c>
      <c r="F708" s="87">
        <v>7358.05</v>
      </c>
    </row>
    <row r="709" spans="1:6" x14ac:dyDescent="0.3">
      <c r="A709" s="189">
        <v>4111070</v>
      </c>
      <c r="B709" t="s">
        <v>341</v>
      </c>
      <c r="C709" s="87">
        <v>0</v>
      </c>
      <c r="D709" s="87">
        <v>7358.05</v>
      </c>
      <c r="E709" s="87">
        <v>0</v>
      </c>
      <c r="F709" s="87">
        <v>7358.05</v>
      </c>
    </row>
    <row r="710" spans="1:6" x14ac:dyDescent="0.3">
      <c r="A710" s="189">
        <v>411107002</v>
      </c>
      <c r="B710" t="s">
        <v>197</v>
      </c>
      <c r="C710" s="87">
        <v>0</v>
      </c>
      <c r="D710" s="87">
        <v>7358.05</v>
      </c>
      <c r="E710" s="87">
        <v>0</v>
      </c>
      <c r="F710" s="87">
        <v>7358.05</v>
      </c>
    </row>
    <row r="711" spans="1:6" x14ac:dyDescent="0.3">
      <c r="A711" s="189">
        <v>41110700204</v>
      </c>
      <c r="B711" t="s">
        <v>656</v>
      </c>
      <c r="C711" s="87">
        <v>0</v>
      </c>
      <c r="D711" s="87">
        <v>7358.05</v>
      </c>
      <c r="E711" s="87">
        <v>0</v>
      </c>
      <c r="F711" s="87">
        <v>7358.05</v>
      </c>
    </row>
    <row r="712" spans="1:6" x14ac:dyDescent="0.3">
      <c r="A712" s="189">
        <v>42</v>
      </c>
      <c r="B712" t="s">
        <v>296</v>
      </c>
      <c r="C712" s="87">
        <v>0</v>
      </c>
      <c r="D712" s="87">
        <v>3215632.39</v>
      </c>
      <c r="E712" s="87">
        <v>540189.26</v>
      </c>
      <c r="F712" s="87">
        <v>2675443.13</v>
      </c>
    </row>
    <row r="713" spans="1:6" x14ac:dyDescent="0.3">
      <c r="A713" s="189">
        <v>4204</v>
      </c>
      <c r="B713" t="s">
        <v>208</v>
      </c>
      <c r="C713" s="87">
        <v>0</v>
      </c>
      <c r="D713" s="87">
        <v>812926.38</v>
      </c>
      <c r="E713" s="87">
        <v>118844.94</v>
      </c>
      <c r="F713" s="87">
        <v>694081.44</v>
      </c>
    </row>
    <row r="714" spans="1:6" x14ac:dyDescent="0.3">
      <c r="A714" s="189">
        <v>420401</v>
      </c>
      <c r="B714" t="s">
        <v>437</v>
      </c>
      <c r="C714" s="87">
        <v>0</v>
      </c>
      <c r="D714" s="87">
        <v>600735.23</v>
      </c>
      <c r="E714" s="87">
        <v>30115.38</v>
      </c>
      <c r="F714" s="87">
        <v>570619.85</v>
      </c>
    </row>
    <row r="715" spans="1:6" x14ac:dyDescent="0.3">
      <c r="A715" s="189">
        <v>4204010</v>
      </c>
      <c r="B715" t="s">
        <v>437</v>
      </c>
      <c r="C715" s="87">
        <v>0</v>
      </c>
      <c r="D715" s="87">
        <v>600735.23</v>
      </c>
      <c r="E715" s="87">
        <v>30115.38</v>
      </c>
      <c r="F715" s="87">
        <v>570619.85</v>
      </c>
    </row>
    <row r="716" spans="1:6" x14ac:dyDescent="0.3">
      <c r="A716" s="189">
        <v>420401004</v>
      </c>
      <c r="B716" t="s">
        <v>346</v>
      </c>
      <c r="C716" s="87">
        <v>0</v>
      </c>
      <c r="D716" s="87">
        <v>512005.67</v>
      </c>
      <c r="E716" s="87">
        <v>7932.99</v>
      </c>
      <c r="F716" s="87">
        <v>504072.68</v>
      </c>
    </row>
    <row r="717" spans="1:6" x14ac:dyDescent="0.3">
      <c r="A717" s="189">
        <v>42040100401</v>
      </c>
      <c r="B717" t="s">
        <v>347</v>
      </c>
      <c r="C717" s="87">
        <v>0</v>
      </c>
      <c r="D717" s="87">
        <v>415007.65</v>
      </c>
      <c r="E717" s="87">
        <v>7932.99</v>
      </c>
      <c r="F717" s="87">
        <v>407074.66</v>
      </c>
    </row>
    <row r="718" spans="1:6" x14ac:dyDescent="0.3">
      <c r="A718" s="189">
        <v>42040100402</v>
      </c>
      <c r="B718" t="s">
        <v>522</v>
      </c>
      <c r="C718" s="87">
        <v>0</v>
      </c>
      <c r="D718" s="87">
        <v>96998.02</v>
      </c>
      <c r="E718" s="87">
        <v>0</v>
      </c>
      <c r="F718" s="87">
        <v>96998.02</v>
      </c>
    </row>
    <row r="719" spans="1:6" x14ac:dyDescent="0.3">
      <c r="A719" s="189">
        <v>420401005</v>
      </c>
      <c r="B719" t="s">
        <v>819</v>
      </c>
      <c r="C719" s="87">
        <v>0</v>
      </c>
      <c r="D719" s="87">
        <v>88729.56</v>
      </c>
      <c r="E719" s="87">
        <v>22182.39</v>
      </c>
      <c r="F719" s="87">
        <v>66547.17</v>
      </c>
    </row>
    <row r="720" spans="1:6" x14ac:dyDescent="0.3">
      <c r="A720" s="189">
        <v>42040100502</v>
      </c>
      <c r="B720" t="s">
        <v>820</v>
      </c>
      <c r="C720" s="87">
        <v>0</v>
      </c>
      <c r="D720" s="87">
        <v>88729.56</v>
      </c>
      <c r="E720" s="87">
        <v>22182.39</v>
      </c>
      <c r="F720" s="87">
        <v>66547.17</v>
      </c>
    </row>
    <row r="721" spans="1:6" x14ac:dyDescent="0.3">
      <c r="A721" s="189">
        <v>420402</v>
      </c>
      <c r="B721" t="s">
        <v>350</v>
      </c>
      <c r="C721" s="87">
        <v>0</v>
      </c>
      <c r="D721" s="87">
        <v>212191.15</v>
      </c>
      <c r="E721" s="87">
        <v>88729.56</v>
      </c>
      <c r="F721" s="87">
        <v>123461.59</v>
      </c>
    </row>
    <row r="722" spans="1:6" x14ac:dyDescent="0.3">
      <c r="A722" s="189">
        <v>4204020</v>
      </c>
      <c r="B722" t="s">
        <v>350</v>
      </c>
      <c r="C722" s="87">
        <v>0</v>
      </c>
      <c r="D722" s="87">
        <v>212191.15</v>
      </c>
      <c r="E722" s="87">
        <v>88729.56</v>
      </c>
      <c r="F722" s="87">
        <v>123461.59</v>
      </c>
    </row>
    <row r="723" spans="1:6" x14ac:dyDescent="0.3">
      <c r="A723" s="189">
        <v>420402004</v>
      </c>
      <c r="B723" t="s">
        <v>346</v>
      </c>
      <c r="C723" s="87">
        <v>0</v>
      </c>
      <c r="D723" s="87">
        <v>212191.15</v>
      </c>
      <c r="E723" s="87">
        <v>88729.56</v>
      </c>
      <c r="F723" s="87">
        <v>123461.59</v>
      </c>
    </row>
    <row r="724" spans="1:6" x14ac:dyDescent="0.3">
      <c r="A724" s="189">
        <v>42040200402</v>
      </c>
      <c r="B724" t="s">
        <v>522</v>
      </c>
      <c r="C724" s="87">
        <v>0</v>
      </c>
      <c r="D724" s="87">
        <v>212191.15</v>
      </c>
      <c r="E724" s="87">
        <v>88729.56</v>
      </c>
      <c r="F724" s="87">
        <v>123461.59</v>
      </c>
    </row>
    <row r="725" spans="1:6" x14ac:dyDescent="0.3">
      <c r="A725" s="189">
        <v>4206</v>
      </c>
      <c r="B725" t="s">
        <v>210</v>
      </c>
      <c r="C725" s="87">
        <v>0</v>
      </c>
      <c r="D725" s="87">
        <v>854956.98</v>
      </c>
      <c r="E725" s="87">
        <v>0</v>
      </c>
      <c r="F725" s="87">
        <v>854956.98</v>
      </c>
    </row>
    <row r="726" spans="1:6" x14ac:dyDescent="0.3">
      <c r="A726" s="189">
        <v>420601</v>
      </c>
      <c r="B726" t="s">
        <v>442</v>
      </c>
      <c r="C726" s="87">
        <v>0</v>
      </c>
      <c r="D726" s="87">
        <v>9.69</v>
      </c>
      <c r="E726" s="87">
        <v>0</v>
      </c>
      <c r="F726" s="87">
        <v>9.69</v>
      </c>
    </row>
    <row r="727" spans="1:6" x14ac:dyDescent="0.3">
      <c r="A727" s="189">
        <v>4206010</v>
      </c>
      <c r="B727" t="s">
        <v>442</v>
      </c>
      <c r="C727" s="87">
        <v>0</v>
      </c>
      <c r="D727" s="87">
        <v>9.69</v>
      </c>
      <c r="E727" s="87">
        <v>0</v>
      </c>
      <c r="F727" s="87">
        <v>9.69</v>
      </c>
    </row>
    <row r="728" spans="1:6" x14ac:dyDescent="0.3">
      <c r="A728" s="189">
        <v>420601004</v>
      </c>
      <c r="B728" t="s">
        <v>346</v>
      </c>
      <c r="C728" s="87">
        <v>0</v>
      </c>
      <c r="D728" s="87">
        <v>9.69</v>
      </c>
      <c r="E728" s="87">
        <v>0</v>
      </c>
      <c r="F728" s="87">
        <v>9.69</v>
      </c>
    </row>
    <row r="729" spans="1:6" x14ac:dyDescent="0.3">
      <c r="A729" s="189">
        <v>42060100402</v>
      </c>
      <c r="B729" t="s">
        <v>522</v>
      </c>
      <c r="C729" s="87">
        <v>0</v>
      </c>
      <c r="D729" s="87">
        <v>9.69</v>
      </c>
      <c r="E729" s="87">
        <v>0</v>
      </c>
      <c r="F729" s="87">
        <v>9.69</v>
      </c>
    </row>
    <row r="730" spans="1:6" x14ac:dyDescent="0.3">
      <c r="A730" s="189">
        <v>420602</v>
      </c>
      <c r="B730" t="s">
        <v>445</v>
      </c>
      <c r="C730" s="87">
        <v>0</v>
      </c>
      <c r="D730" s="87">
        <v>1503.36</v>
      </c>
      <c r="E730" s="87">
        <v>0</v>
      </c>
      <c r="F730" s="87">
        <v>1503.36</v>
      </c>
    </row>
    <row r="731" spans="1:6" x14ac:dyDescent="0.3">
      <c r="A731" s="189">
        <v>4206020</v>
      </c>
      <c r="B731" t="s">
        <v>445</v>
      </c>
      <c r="C731" s="87">
        <v>0</v>
      </c>
      <c r="D731" s="87">
        <v>1503.36</v>
      </c>
      <c r="E731" s="87">
        <v>0</v>
      </c>
      <c r="F731" s="87">
        <v>1503.36</v>
      </c>
    </row>
    <row r="732" spans="1:6" x14ac:dyDescent="0.3">
      <c r="A732" s="189">
        <v>420602004</v>
      </c>
      <c r="B732" t="s">
        <v>346</v>
      </c>
      <c r="C732" s="87">
        <v>0</v>
      </c>
      <c r="D732" s="87">
        <v>1503.36</v>
      </c>
      <c r="E732" s="87">
        <v>0</v>
      </c>
      <c r="F732" s="87">
        <v>1503.36</v>
      </c>
    </row>
    <row r="733" spans="1:6" x14ac:dyDescent="0.3">
      <c r="A733" s="189">
        <v>42060200402</v>
      </c>
      <c r="B733" t="s">
        <v>522</v>
      </c>
      <c r="C733" s="87">
        <v>0</v>
      </c>
      <c r="D733" s="87">
        <v>1503.36</v>
      </c>
      <c r="E733" s="87">
        <v>0</v>
      </c>
      <c r="F733" s="87">
        <v>1503.36</v>
      </c>
    </row>
    <row r="734" spans="1:6" x14ac:dyDescent="0.3">
      <c r="A734" s="189">
        <v>420603</v>
      </c>
      <c r="B734" t="s">
        <v>343</v>
      </c>
      <c r="C734" s="87">
        <v>0</v>
      </c>
      <c r="D734" s="87">
        <v>26.97</v>
      </c>
      <c r="E734" s="87">
        <v>0</v>
      </c>
      <c r="F734" s="87">
        <v>26.97</v>
      </c>
    </row>
    <row r="735" spans="1:6" x14ac:dyDescent="0.3">
      <c r="A735" s="189">
        <v>4206030</v>
      </c>
      <c r="B735" t="s">
        <v>343</v>
      </c>
      <c r="C735" s="87">
        <v>0</v>
      </c>
      <c r="D735" s="87">
        <v>26.97</v>
      </c>
      <c r="E735" s="87">
        <v>0</v>
      </c>
      <c r="F735" s="87">
        <v>26.97</v>
      </c>
    </row>
    <row r="736" spans="1:6" x14ac:dyDescent="0.3">
      <c r="A736" s="189">
        <v>420603004</v>
      </c>
      <c r="B736" t="s">
        <v>346</v>
      </c>
      <c r="C736" s="87">
        <v>0</v>
      </c>
      <c r="D736" s="87">
        <v>26.97</v>
      </c>
      <c r="E736" s="87">
        <v>0</v>
      </c>
      <c r="F736" s="87">
        <v>26.97</v>
      </c>
    </row>
    <row r="737" spans="1:6" x14ac:dyDescent="0.3">
      <c r="A737" s="189">
        <v>42060300402</v>
      </c>
      <c r="B737" t="s">
        <v>522</v>
      </c>
      <c r="C737" s="87">
        <v>0</v>
      </c>
      <c r="D737" s="87">
        <v>26.97</v>
      </c>
      <c r="E737" s="87">
        <v>0</v>
      </c>
      <c r="F737" s="87">
        <v>26.97</v>
      </c>
    </row>
    <row r="738" spans="1:6" x14ac:dyDescent="0.3">
      <c r="A738" s="189">
        <v>420604</v>
      </c>
      <c r="B738" t="s">
        <v>450</v>
      </c>
      <c r="C738" s="87">
        <v>0</v>
      </c>
      <c r="D738" s="87">
        <v>1159.98</v>
      </c>
      <c r="E738" s="87">
        <v>0</v>
      </c>
      <c r="F738" s="87">
        <v>1159.98</v>
      </c>
    </row>
    <row r="739" spans="1:6" x14ac:dyDescent="0.3">
      <c r="A739" s="189">
        <v>4206040</v>
      </c>
      <c r="B739" t="s">
        <v>450</v>
      </c>
      <c r="C739" s="87">
        <v>0</v>
      </c>
      <c r="D739" s="87">
        <v>1159.98</v>
      </c>
      <c r="E739" s="87">
        <v>0</v>
      </c>
      <c r="F739" s="87">
        <v>1159.98</v>
      </c>
    </row>
    <row r="740" spans="1:6" x14ac:dyDescent="0.3">
      <c r="A740" s="189">
        <v>420604004</v>
      </c>
      <c r="B740" t="s">
        <v>346</v>
      </c>
      <c r="C740" s="87">
        <v>0</v>
      </c>
      <c r="D740" s="87">
        <v>1159.98</v>
      </c>
      <c r="E740" s="87">
        <v>0</v>
      </c>
      <c r="F740" s="87">
        <v>1159.98</v>
      </c>
    </row>
    <row r="741" spans="1:6" x14ac:dyDescent="0.3">
      <c r="A741" s="189">
        <v>42060400402</v>
      </c>
      <c r="B741" t="s">
        <v>522</v>
      </c>
      <c r="C741" s="87">
        <v>0</v>
      </c>
      <c r="D741" s="87">
        <v>1159.98</v>
      </c>
      <c r="E741" s="87">
        <v>0</v>
      </c>
      <c r="F741" s="87">
        <v>1159.98</v>
      </c>
    </row>
    <row r="742" spans="1:6" x14ac:dyDescent="0.3">
      <c r="A742" s="189">
        <v>420607</v>
      </c>
      <c r="B742" t="s">
        <v>459</v>
      </c>
      <c r="C742" s="87">
        <v>0</v>
      </c>
      <c r="D742" s="87">
        <v>1090.17</v>
      </c>
      <c r="E742" s="87">
        <v>0</v>
      </c>
      <c r="F742" s="87">
        <v>1090.17</v>
      </c>
    </row>
    <row r="743" spans="1:6" x14ac:dyDescent="0.3">
      <c r="A743" s="189">
        <v>4206070</v>
      </c>
      <c r="B743" t="s">
        <v>459</v>
      </c>
      <c r="C743" s="87">
        <v>0</v>
      </c>
      <c r="D743" s="87">
        <v>1090.17</v>
      </c>
      <c r="E743" s="87">
        <v>0</v>
      </c>
      <c r="F743" s="87">
        <v>1090.17</v>
      </c>
    </row>
    <row r="744" spans="1:6" x14ac:dyDescent="0.3">
      <c r="A744" s="189">
        <v>420607004</v>
      </c>
      <c r="B744" t="s">
        <v>346</v>
      </c>
      <c r="C744" s="87">
        <v>0</v>
      </c>
      <c r="D744" s="87">
        <v>1090.17</v>
      </c>
      <c r="E744" s="87">
        <v>0</v>
      </c>
      <c r="F744" s="87">
        <v>1090.17</v>
      </c>
    </row>
    <row r="745" spans="1:6" x14ac:dyDescent="0.3">
      <c r="A745" s="189">
        <v>42060700402</v>
      </c>
      <c r="B745" t="s">
        <v>522</v>
      </c>
      <c r="C745" s="87">
        <v>0</v>
      </c>
      <c r="D745" s="87">
        <v>1090.17</v>
      </c>
      <c r="E745" s="87">
        <v>0</v>
      </c>
      <c r="F745" s="87">
        <v>1090.17</v>
      </c>
    </row>
    <row r="746" spans="1:6" x14ac:dyDescent="0.3">
      <c r="A746" s="189">
        <v>420608</v>
      </c>
      <c r="B746" t="s">
        <v>194</v>
      </c>
      <c r="C746" s="87">
        <v>0</v>
      </c>
      <c r="D746" s="87">
        <v>1225.1400000000001</v>
      </c>
      <c r="E746" s="87">
        <v>0</v>
      </c>
      <c r="F746" s="87">
        <v>1225.1400000000001</v>
      </c>
    </row>
    <row r="747" spans="1:6" x14ac:dyDescent="0.3">
      <c r="A747" s="189">
        <v>4206080</v>
      </c>
      <c r="B747" t="s">
        <v>194</v>
      </c>
      <c r="C747" s="87">
        <v>0</v>
      </c>
      <c r="D747" s="87">
        <v>1225.1400000000001</v>
      </c>
      <c r="E747" s="87">
        <v>0</v>
      </c>
      <c r="F747" s="87">
        <v>1225.1400000000001</v>
      </c>
    </row>
    <row r="748" spans="1:6" x14ac:dyDescent="0.3">
      <c r="A748" s="189">
        <v>420608004</v>
      </c>
      <c r="B748" t="s">
        <v>346</v>
      </c>
      <c r="C748" s="87">
        <v>0</v>
      </c>
      <c r="D748" s="87">
        <v>1225.1400000000001</v>
      </c>
      <c r="E748" s="87">
        <v>0</v>
      </c>
      <c r="F748" s="87">
        <v>1225.1400000000001</v>
      </c>
    </row>
    <row r="749" spans="1:6" x14ac:dyDescent="0.3">
      <c r="A749" s="189">
        <v>42060800402</v>
      </c>
      <c r="B749" t="s">
        <v>522</v>
      </c>
      <c r="C749" s="87">
        <v>0</v>
      </c>
      <c r="D749" s="87">
        <v>1225.1400000000001</v>
      </c>
      <c r="E749" s="87">
        <v>0</v>
      </c>
      <c r="F749" s="87">
        <v>1225.1400000000001</v>
      </c>
    </row>
    <row r="750" spans="1:6" x14ac:dyDescent="0.3">
      <c r="A750" s="189">
        <v>420610</v>
      </c>
      <c r="B750" t="s">
        <v>349</v>
      </c>
      <c r="C750" s="87">
        <v>0</v>
      </c>
      <c r="D750" s="87">
        <v>25770.27</v>
      </c>
      <c r="E750" s="87">
        <v>0</v>
      </c>
      <c r="F750" s="87">
        <v>25770.27</v>
      </c>
    </row>
    <row r="751" spans="1:6" x14ac:dyDescent="0.3">
      <c r="A751" s="189">
        <v>4206100</v>
      </c>
      <c r="B751" t="s">
        <v>349</v>
      </c>
      <c r="C751" s="87">
        <v>0</v>
      </c>
      <c r="D751" s="87">
        <v>25770.27</v>
      </c>
      <c r="E751" s="87">
        <v>0</v>
      </c>
      <c r="F751" s="87">
        <v>25770.27</v>
      </c>
    </row>
    <row r="752" spans="1:6" x14ac:dyDescent="0.3">
      <c r="A752" s="189">
        <v>420610004</v>
      </c>
      <c r="B752" t="s">
        <v>346</v>
      </c>
      <c r="C752" s="87">
        <v>0</v>
      </c>
      <c r="D752" s="87">
        <v>25770.27</v>
      </c>
      <c r="E752" s="87">
        <v>0</v>
      </c>
      <c r="F752" s="87">
        <v>25770.27</v>
      </c>
    </row>
    <row r="753" spans="1:6" x14ac:dyDescent="0.3">
      <c r="A753" s="189">
        <v>42061000401</v>
      </c>
      <c r="B753" t="s">
        <v>347</v>
      </c>
      <c r="C753" s="87">
        <v>0</v>
      </c>
      <c r="D753" s="87">
        <v>6011.25</v>
      </c>
      <c r="E753" s="87">
        <v>0</v>
      </c>
      <c r="F753" s="87">
        <v>6011.25</v>
      </c>
    </row>
    <row r="754" spans="1:6" x14ac:dyDescent="0.3">
      <c r="A754" s="189">
        <v>42061000402</v>
      </c>
      <c r="B754" t="s">
        <v>522</v>
      </c>
      <c r="C754" s="87">
        <v>0</v>
      </c>
      <c r="D754" s="87">
        <v>19759.02</v>
      </c>
      <c r="E754" s="87">
        <v>0</v>
      </c>
      <c r="F754" s="87">
        <v>19759.02</v>
      </c>
    </row>
    <row r="755" spans="1:6" x14ac:dyDescent="0.3">
      <c r="A755" s="189">
        <v>420611</v>
      </c>
      <c r="B755" t="s">
        <v>466</v>
      </c>
      <c r="C755" s="87">
        <v>0</v>
      </c>
      <c r="D755" s="87">
        <v>7871.88</v>
      </c>
      <c r="E755" s="87">
        <v>0</v>
      </c>
      <c r="F755" s="87">
        <v>7871.88</v>
      </c>
    </row>
    <row r="756" spans="1:6" x14ac:dyDescent="0.3">
      <c r="A756" s="189">
        <v>4206110</v>
      </c>
      <c r="B756" t="s">
        <v>466</v>
      </c>
      <c r="C756" s="87">
        <v>0</v>
      </c>
      <c r="D756" s="87">
        <v>7871.88</v>
      </c>
      <c r="E756" s="87">
        <v>0</v>
      </c>
      <c r="F756" s="87">
        <v>7871.88</v>
      </c>
    </row>
    <row r="757" spans="1:6" x14ac:dyDescent="0.3">
      <c r="A757" s="189">
        <v>420611004</v>
      </c>
      <c r="B757" t="s">
        <v>346</v>
      </c>
      <c r="C757" s="87">
        <v>0</v>
      </c>
      <c r="D757" s="87">
        <v>7871.88</v>
      </c>
      <c r="E757" s="87">
        <v>0</v>
      </c>
      <c r="F757" s="87">
        <v>7871.88</v>
      </c>
    </row>
    <row r="758" spans="1:6" x14ac:dyDescent="0.3">
      <c r="A758" s="189">
        <v>42061100402</v>
      </c>
      <c r="B758" t="s">
        <v>522</v>
      </c>
      <c r="C758" s="87">
        <v>0</v>
      </c>
      <c r="D758" s="87">
        <v>7871.88</v>
      </c>
      <c r="E758" s="87">
        <v>0</v>
      </c>
      <c r="F758" s="87">
        <v>7871.88</v>
      </c>
    </row>
    <row r="759" spans="1:6" x14ac:dyDescent="0.3">
      <c r="A759" s="189">
        <v>420612</v>
      </c>
      <c r="B759" t="s">
        <v>469</v>
      </c>
      <c r="C759" s="87">
        <v>0</v>
      </c>
      <c r="D759" s="87">
        <v>136.47</v>
      </c>
      <c r="E759" s="87">
        <v>0</v>
      </c>
      <c r="F759" s="87">
        <v>136.47</v>
      </c>
    </row>
    <row r="760" spans="1:6" x14ac:dyDescent="0.3">
      <c r="A760" s="189">
        <v>4206120</v>
      </c>
      <c r="B760" t="s">
        <v>469</v>
      </c>
      <c r="C760" s="87">
        <v>0</v>
      </c>
      <c r="D760" s="87">
        <v>136.47</v>
      </c>
      <c r="E760" s="87">
        <v>0</v>
      </c>
      <c r="F760" s="87">
        <v>136.47</v>
      </c>
    </row>
    <row r="761" spans="1:6" x14ac:dyDescent="0.3">
      <c r="A761" s="189">
        <v>420612004</v>
      </c>
      <c r="B761" t="s">
        <v>346</v>
      </c>
      <c r="C761" s="87">
        <v>0</v>
      </c>
      <c r="D761" s="87">
        <v>136.47</v>
      </c>
      <c r="E761" s="87">
        <v>0</v>
      </c>
      <c r="F761" s="87">
        <v>136.47</v>
      </c>
    </row>
    <row r="762" spans="1:6" x14ac:dyDescent="0.3">
      <c r="A762" s="189">
        <v>42061200402</v>
      </c>
      <c r="B762" t="s">
        <v>522</v>
      </c>
      <c r="C762" s="87">
        <v>0</v>
      </c>
      <c r="D762" s="87">
        <v>136.47</v>
      </c>
      <c r="E762" s="87">
        <v>0</v>
      </c>
      <c r="F762" s="87">
        <v>136.47</v>
      </c>
    </row>
    <row r="763" spans="1:6" x14ac:dyDescent="0.3">
      <c r="A763" s="189">
        <v>420614</v>
      </c>
      <c r="B763" t="s">
        <v>472</v>
      </c>
      <c r="C763" s="87">
        <v>0</v>
      </c>
      <c r="D763" s="87">
        <v>1949.48</v>
      </c>
      <c r="E763" s="87">
        <v>0</v>
      </c>
      <c r="F763" s="87">
        <v>1949.48</v>
      </c>
    </row>
    <row r="764" spans="1:6" x14ac:dyDescent="0.3">
      <c r="A764" s="189">
        <v>4206140</v>
      </c>
      <c r="B764" t="s">
        <v>472</v>
      </c>
      <c r="C764" s="87">
        <v>0</v>
      </c>
      <c r="D764" s="87">
        <v>1949.48</v>
      </c>
      <c r="E764" s="87">
        <v>0</v>
      </c>
      <c r="F764" s="87">
        <v>1949.48</v>
      </c>
    </row>
    <row r="765" spans="1:6" x14ac:dyDescent="0.3">
      <c r="A765" s="189">
        <v>420614004</v>
      </c>
      <c r="B765" t="s">
        <v>346</v>
      </c>
      <c r="C765" s="87">
        <v>0</v>
      </c>
      <c r="D765" s="87">
        <v>1949.48</v>
      </c>
      <c r="E765" s="87">
        <v>0</v>
      </c>
      <c r="F765" s="87">
        <v>1949.48</v>
      </c>
    </row>
    <row r="766" spans="1:6" x14ac:dyDescent="0.3">
      <c r="A766" s="189">
        <v>42061400401</v>
      </c>
      <c r="B766" t="s">
        <v>346</v>
      </c>
      <c r="C766" s="87">
        <v>0</v>
      </c>
      <c r="D766" s="87">
        <v>128.30000000000001</v>
      </c>
      <c r="E766" s="87">
        <v>0</v>
      </c>
      <c r="F766" s="87">
        <v>128.30000000000001</v>
      </c>
    </row>
    <row r="767" spans="1:6" x14ac:dyDescent="0.3">
      <c r="A767" s="189">
        <v>42061400402</v>
      </c>
      <c r="B767" t="s">
        <v>522</v>
      </c>
      <c r="C767" s="87">
        <v>0</v>
      </c>
      <c r="D767" s="87">
        <v>1821.18</v>
      </c>
      <c r="E767" s="87">
        <v>0</v>
      </c>
      <c r="F767" s="87">
        <v>1821.18</v>
      </c>
    </row>
    <row r="768" spans="1:6" x14ac:dyDescent="0.3">
      <c r="A768" s="189">
        <v>420615</v>
      </c>
      <c r="B768" t="s">
        <v>342</v>
      </c>
      <c r="C768" s="87">
        <v>0</v>
      </c>
      <c r="D768" s="87">
        <v>35.28</v>
      </c>
      <c r="E768" s="87">
        <v>0</v>
      </c>
      <c r="F768" s="87">
        <v>35.28</v>
      </c>
    </row>
    <row r="769" spans="1:6" x14ac:dyDescent="0.3">
      <c r="A769" s="189">
        <v>4206150</v>
      </c>
      <c r="B769" t="s">
        <v>342</v>
      </c>
      <c r="C769" s="87">
        <v>0</v>
      </c>
      <c r="D769" s="87">
        <v>35.28</v>
      </c>
      <c r="E769" s="87">
        <v>0</v>
      </c>
      <c r="F769" s="87">
        <v>35.28</v>
      </c>
    </row>
    <row r="770" spans="1:6" x14ac:dyDescent="0.3">
      <c r="A770" s="189">
        <v>420615004</v>
      </c>
      <c r="B770" t="s">
        <v>346</v>
      </c>
      <c r="C770" s="87">
        <v>0</v>
      </c>
      <c r="D770" s="87">
        <v>35.28</v>
      </c>
      <c r="E770" s="87">
        <v>0</v>
      </c>
      <c r="F770" s="87">
        <v>35.28</v>
      </c>
    </row>
    <row r="771" spans="1:6" x14ac:dyDescent="0.3">
      <c r="A771" s="189">
        <v>42061500402</v>
      </c>
      <c r="B771" t="s">
        <v>522</v>
      </c>
      <c r="C771" s="87">
        <v>0</v>
      </c>
      <c r="D771" s="87">
        <v>35.28</v>
      </c>
      <c r="E771" s="87">
        <v>0</v>
      </c>
      <c r="F771" s="87">
        <v>35.28</v>
      </c>
    </row>
    <row r="772" spans="1:6" x14ac:dyDescent="0.3">
      <c r="A772" s="189">
        <v>420618</v>
      </c>
      <c r="B772" t="s">
        <v>338</v>
      </c>
      <c r="C772" s="87">
        <v>0</v>
      </c>
      <c r="D772" s="87">
        <v>66563.67</v>
      </c>
      <c r="E772" s="87">
        <v>0</v>
      </c>
      <c r="F772" s="87">
        <v>66563.67</v>
      </c>
    </row>
    <row r="773" spans="1:6" x14ac:dyDescent="0.3">
      <c r="A773" s="189">
        <v>4206180</v>
      </c>
      <c r="B773" t="s">
        <v>338</v>
      </c>
      <c r="C773" s="87">
        <v>0</v>
      </c>
      <c r="D773" s="87">
        <v>66563.67</v>
      </c>
      <c r="E773" s="87">
        <v>0</v>
      </c>
      <c r="F773" s="87">
        <v>66563.67</v>
      </c>
    </row>
    <row r="774" spans="1:6" x14ac:dyDescent="0.3">
      <c r="A774" s="189">
        <v>420618004</v>
      </c>
      <c r="B774" t="s">
        <v>346</v>
      </c>
      <c r="C774" s="87">
        <v>0</v>
      </c>
      <c r="D774" s="87">
        <v>66563.67</v>
      </c>
      <c r="E774" s="87">
        <v>0</v>
      </c>
      <c r="F774" s="87">
        <v>66563.67</v>
      </c>
    </row>
    <row r="775" spans="1:6" x14ac:dyDescent="0.3">
      <c r="A775" s="189">
        <v>42061800401</v>
      </c>
      <c r="B775" t="s">
        <v>347</v>
      </c>
      <c r="C775" s="87">
        <v>0</v>
      </c>
      <c r="D775" s="87">
        <v>56250</v>
      </c>
      <c r="E775" s="87">
        <v>0</v>
      </c>
      <c r="F775" s="87">
        <v>56250</v>
      </c>
    </row>
    <row r="776" spans="1:6" x14ac:dyDescent="0.3">
      <c r="A776" s="189">
        <v>42061800402</v>
      </c>
      <c r="B776" t="s">
        <v>522</v>
      </c>
      <c r="C776" s="87">
        <v>0</v>
      </c>
      <c r="D776" s="87">
        <v>10313.67</v>
      </c>
      <c r="E776" s="87">
        <v>0</v>
      </c>
      <c r="F776" s="87">
        <v>10313.67</v>
      </c>
    </row>
    <row r="777" spans="1:6" x14ac:dyDescent="0.3">
      <c r="A777" s="189">
        <v>420622</v>
      </c>
      <c r="B777" t="s">
        <v>480</v>
      </c>
      <c r="C777" s="87">
        <v>0</v>
      </c>
      <c r="D777" s="87">
        <v>2595.66</v>
      </c>
      <c r="E777" s="87">
        <v>0</v>
      </c>
      <c r="F777" s="87">
        <v>2595.66</v>
      </c>
    </row>
    <row r="778" spans="1:6" x14ac:dyDescent="0.3">
      <c r="A778" s="189">
        <v>4206220</v>
      </c>
      <c r="B778" t="s">
        <v>480</v>
      </c>
      <c r="C778" s="87">
        <v>0</v>
      </c>
      <c r="D778" s="87">
        <v>2595.66</v>
      </c>
      <c r="E778" s="87">
        <v>0</v>
      </c>
      <c r="F778" s="87">
        <v>2595.66</v>
      </c>
    </row>
    <row r="779" spans="1:6" x14ac:dyDescent="0.3">
      <c r="A779" s="189">
        <v>420622004</v>
      </c>
      <c r="B779" t="s">
        <v>346</v>
      </c>
      <c r="C779" s="87">
        <v>0</v>
      </c>
      <c r="D779" s="87">
        <v>2595.66</v>
      </c>
      <c r="E779" s="87">
        <v>0</v>
      </c>
      <c r="F779" s="87">
        <v>2595.66</v>
      </c>
    </row>
    <row r="780" spans="1:6" x14ac:dyDescent="0.3">
      <c r="A780" s="189">
        <v>42062200402</v>
      </c>
      <c r="B780" t="s">
        <v>522</v>
      </c>
      <c r="C780" s="87">
        <v>0</v>
      </c>
      <c r="D780" s="87">
        <v>2595.66</v>
      </c>
      <c r="E780" s="87">
        <v>0</v>
      </c>
      <c r="F780" s="87">
        <v>2595.66</v>
      </c>
    </row>
    <row r="781" spans="1:6" x14ac:dyDescent="0.3">
      <c r="A781" s="189">
        <v>420625</v>
      </c>
      <c r="B781" t="s">
        <v>483</v>
      </c>
      <c r="C781" s="87">
        <v>0</v>
      </c>
      <c r="D781" s="87">
        <v>745018.96</v>
      </c>
      <c r="E781" s="87">
        <v>0</v>
      </c>
      <c r="F781" s="87">
        <v>745018.96</v>
      </c>
    </row>
    <row r="782" spans="1:6" x14ac:dyDescent="0.3">
      <c r="A782" s="189">
        <v>4206250</v>
      </c>
      <c r="B782" t="s">
        <v>483</v>
      </c>
      <c r="C782" s="87">
        <v>0</v>
      </c>
      <c r="D782" s="87">
        <v>745018.96</v>
      </c>
      <c r="E782" s="87">
        <v>0</v>
      </c>
      <c r="F782" s="87">
        <v>745018.96</v>
      </c>
    </row>
    <row r="783" spans="1:6" x14ac:dyDescent="0.3">
      <c r="A783" s="189">
        <v>420625004</v>
      </c>
      <c r="B783" t="s">
        <v>346</v>
      </c>
      <c r="C783" s="87">
        <v>0</v>
      </c>
      <c r="D783" s="87">
        <v>745018.96</v>
      </c>
      <c r="E783" s="87">
        <v>0</v>
      </c>
      <c r="F783" s="87">
        <v>745018.96</v>
      </c>
    </row>
    <row r="784" spans="1:6" x14ac:dyDescent="0.3">
      <c r="A784" s="189">
        <v>4207</v>
      </c>
      <c r="B784" t="s">
        <v>211</v>
      </c>
      <c r="C784" s="87">
        <v>0</v>
      </c>
      <c r="D784" s="87">
        <v>1547749.03</v>
      </c>
      <c r="E784" s="87">
        <v>421344.32</v>
      </c>
      <c r="F784" s="87">
        <v>1126404.71</v>
      </c>
    </row>
    <row r="785" spans="1:6" x14ac:dyDescent="0.3">
      <c r="A785" s="189">
        <v>420702</v>
      </c>
      <c r="B785" t="s">
        <v>197</v>
      </c>
      <c r="C785" s="87">
        <v>0</v>
      </c>
      <c r="D785" s="87">
        <v>1547749.03</v>
      </c>
      <c r="E785" s="87">
        <v>421344.32</v>
      </c>
      <c r="F785" s="87">
        <v>1126404.71</v>
      </c>
    </row>
    <row r="786" spans="1:6" x14ac:dyDescent="0.3">
      <c r="A786" s="189">
        <v>4207020</v>
      </c>
      <c r="B786" t="s">
        <v>197</v>
      </c>
      <c r="C786" s="87">
        <v>0</v>
      </c>
      <c r="D786" s="87">
        <v>1547749.03</v>
      </c>
      <c r="E786" s="87">
        <v>421344.32</v>
      </c>
      <c r="F786" s="87">
        <v>1126404.71</v>
      </c>
    </row>
    <row r="787" spans="1:6" x14ac:dyDescent="0.3">
      <c r="A787" s="189">
        <v>420702004</v>
      </c>
      <c r="B787" t="s">
        <v>657</v>
      </c>
      <c r="C787" s="87">
        <v>0</v>
      </c>
      <c r="D787" s="87">
        <v>1538857.06</v>
      </c>
      <c r="E787" s="87">
        <v>421344.32</v>
      </c>
      <c r="F787" s="87">
        <v>1117512.74</v>
      </c>
    </row>
    <row r="788" spans="1:6" x14ac:dyDescent="0.3">
      <c r="A788" s="189">
        <v>42070200401</v>
      </c>
      <c r="B788" t="s">
        <v>657</v>
      </c>
      <c r="C788" s="87">
        <v>0</v>
      </c>
      <c r="D788" s="87">
        <v>1482728.04</v>
      </c>
      <c r="E788" s="87">
        <v>421344.32</v>
      </c>
      <c r="F788" s="87">
        <v>1061383.72</v>
      </c>
    </row>
    <row r="789" spans="1:6" x14ac:dyDescent="0.3">
      <c r="A789" s="189">
        <v>42070200402</v>
      </c>
      <c r="B789" t="s">
        <v>522</v>
      </c>
      <c r="C789" s="87">
        <v>0</v>
      </c>
      <c r="D789" s="87">
        <v>56129.02</v>
      </c>
      <c r="E789" s="87">
        <v>0</v>
      </c>
      <c r="F789" s="87">
        <v>56129.02</v>
      </c>
    </row>
    <row r="790" spans="1:6" x14ac:dyDescent="0.3">
      <c r="A790" s="189">
        <v>420702005</v>
      </c>
      <c r="B790" t="s">
        <v>658</v>
      </c>
      <c r="C790" s="87">
        <v>0</v>
      </c>
      <c r="D790" s="87">
        <v>8891.9699999999993</v>
      </c>
      <c r="E790" s="87">
        <v>0</v>
      </c>
      <c r="F790" s="87">
        <v>8891.9699999999993</v>
      </c>
    </row>
    <row r="791" spans="1:6" x14ac:dyDescent="0.3">
      <c r="A791" s="189">
        <v>43</v>
      </c>
      <c r="B791" t="s">
        <v>297</v>
      </c>
      <c r="C791" s="87">
        <v>0</v>
      </c>
      <c r="D791" s="87">
        <v>1750269.1</v>
      </c>
      <c r="E791" s="87">
        <v>224454.72</v>
      </c>
      <c r="F791" s="87">
        <v>1525814.38</v>
      </c>
    </row>
    <row r="792" spans="1:6" x14ac:dyDescent="0.3">
      <c r="A792" s="189">
        <v>4304</v>
      </c>
      <c r="B792" t="s">
        <v>225</v>
      </c>
      <c r="C792" s="87">
        <v>0</v>
      </c>
      <c r="D792" s="87">
        <v>358771.8</v>
      </c>
      <c r="E792" s="87">
        <v>44054.03</v>
      </c>
      <c r="F792" s="87">
        <v>314717.77</v>
      </c>
    </row>
    <row r="793" spans="1:6" x14ac:dyDescent="0.3">
      <c r="A793" s="189">
        <v>430401</v>
      </c>
      <c r="B793" t="s">
        <v>437</v>
      </c>
      <c r="C793" s="87">
        <v>0</v>
      </c>
      <c r="D793" s="87">
        <v>358771.8</v>
      </c>
      <c r="E793" s="87">
        <v>44054.03</v>
      </c>
      <c r="F793" s="87">
        <v>314717.77</v>
      </c>
    </row>
    <row r="794" spans="1:6" x14ac:dyDescent="0.3">
      <c r="A794" s="189">
        <v>4304010</v>
      </c>
      <c r="B794" t="s">
        <v>437</v>
      </c>
      <c r="C794" s="87">
        <v>0</v>
      </c>
      <c r="D794" s="87">
        <v>358771.8</v>
      </c>
      <c r="E794" s="87">
        <v>44054.03</v>
      </c>
      <c r="F794" s="87">
        <v>314717.77</v>
      </c>
    </row>
    <row r="795" spans="1:6" x14ac:dyDescent="0.3">
      <c r="A795" s="189">
        <v>430401001</v>
      </c>
      <c r="B795" t="s">
        <v>578</v>
      </c>
      <c r="C795" s="87">
        <v>0</v>
      </c>
      <c r="D795" s="87">
        <v>342544.04</v>
      </c>
      <c r="E795" s="87">
        <v>44040.37</v>
      </c>
      <c r="F795" s="87">
        <v>298503.67</v>
      </c>
    </row>
    <row r="796" spans="1:6" x14ac:dyDescent="0.3">
      <c r="A796" s="189">
        <v>430401002</v>
      </c>
      <c r="B796" t="s">
        <v>659</v>
      </c>
      <c r="C796" s="87">
        <v>0</v>
      </c>
      <c r="D796" s="87">
        <v>16227.76</v>
      </c>
      <c r="E796" s="87">
        <v>13.66</v>
      </c>
      <c r="F796" s="87">
        <v>16214.1</v>
      </c>
    </row>
    <row r="797" spans="1:6" x14ac:dyDescent="0.3">
      <c r="A797" s="189">
        <v>4305</v>
      </c>
      <c r="B797" t="s">
        <v>226</v>
      </c>
      <c r="C797" s="87">
        <v>0</v>
      </c>
      <c r="D797" s="87">
        <v>337966.03</v>
      </c>
      <c r="E797" s="87">
        <v>0</v>
      </c>
      <c r="F797" s="87">
        <v>337966.03</v>
      </c>
    </row>
    <row r="798" spans="1:6" x14ac:dyDescent="0.3">
      <c r="A798" s="189">
        <v>430501</v>
      </c>
      <c r="B798" t="s">
        <v>192</v>
      </c>
      <c r="C798" s="87">
        <v>0</v>
      </c>
      <c r="D798" s="87">
        <v>337966.03</v>
      </c>
      <c r="E798" s="87">
        <v>0</v>
      </c>
      <c r="F798" s="87">
        <v>337966.03</v>
      </c>
    </row>
    <row r="799" spans="1:6" x14ac:dyDescent="0.3">
      <c r="A799" s="189">
        <v>4305010</v>
      </c>
      <c r="B799" t="s">
        <v>192</v>
      </c>
      <c r="C799" s="87">
        <v>0</v>
      </c>
      <c r="D799" s="87">
        <v>337966.03</v>
      </c>
      <c r="E799" s="87">
        <v>0</v>
      </c>
      <c r="F799" s="87">
        <v>337966.03</v>
      </c>
    </row>
    <row r="800" spans="1:6" x14ac:dyDescent="0.3">
      <c r="A800" s="189">
        <v>430501001</v>
      </c>
      <c r="B800" t="s">
        <v>578</v>
      </c>
      <c r="C800" s="87">
        <v>0</v>
      </c>
      <c r="D800" s="87">
        <v>337966.03</v>
      </c>
      <c r="E800" s="87">
        <v>0</v>
      </c>
      <c r="F800" s="87">
        <v>337966.03</v>
      </c>
    </row>
    <row r="801" spans="1:6" x14ac:dyDescent="0.3">
      <c r="A801" s="189">
        <v>4306</v>
      </c>
      <c r="B801" t="s">
        <v>227</v>
      </c>
      <c r="C801" s="87">
        <v>0</v>
      </c>
      <c r="D801" s="87">
        <v>243966.55</v>
      </c>
      <c r="E801" s="87">
        <v>54631.42</v>
      </c>
      <c r="F801" s="87">
        <v>189335.13</v>
      </c>
    </row>
    <row r="802" spans="1:6" x14ac:dyDescent="0.3">
      <c r="A802" s="189">
        <v>430602</v>
      </c>
      <c r="B802" t="s">
        <v>445</v>
      </c>
      <c r="C802" s="87">
        <v>0</v>
      </c>
      <c r="D802" s="87">
        <v>2430.86</v>
      </c>
      <c r="E802" s="87">
        <v>225.54</v>
      </c>
      <c r="F802" s="87">
        <v>2205.3200000000002</v>
      </c>
    </row>
    <row r="803" spans="1:6" x14ac:dyDescent="0.3">
      <c r="A803" s="189">
        <v>4306020</v>
      </c>
      <c r="B803" t="s">
        <v>445</v>
      </c>
      <c r="C803" s="87">
        <v>0</v>
      </c>
      <c r="D803" s="87">
        <v>2430.86</v>
      </c>
      <c r="E803" s="87">
        <v>225.54</v>
      </c>
      <c r="F803" s="87">
        <v>2205.3200000000002</v>
      </c>
    </row>
    <row r="804" spans="1:6" x14ac:dyDescent="0.3">
      <c r="A804" s="189">
        <v>430602001</v>
      </c>
      <c r="B804" t="s">
        <v>578</v>
      </c>
      <c r="C804" s="87">
        <v>0</v>
      </c>
      <c r="D804" s="87">
        <v>1695.86</v>
      </c>
      <c r="E804" s="87">
        <v>225.54</v>
      </c>
      <c r="F804" s="87">
        <v>1470.32</v>
      </c>
    </row>
    <row r="805" spans="1:6" x14ac:dyDescent="0.3">
      <c r="A805" s="189">
        <v>430602002</v>
      </c>
      <c r="B805" t="s">
        <v>659</v>
      </c>
      <c r="C805" s="87">
        <v>0</v>
      </c>
      <c r="D805" s="87">
        <v>735</v>
      </c>
      <c r="E805" s="87">
        <v>0</v>
      </c>
      <c r="F805" s="87">
        <v>735</v>
      </c>
    </row>
    <row r="806" spans="1:6" x14ac:dyDescent="0.3">
      <c r="A806" s="189">
        <v>430604</v>
      </c>
      <c r="B806" t="s">
        <v>450</v>
      </c>
      <c r="C806" s="87">
        <v>0</v>
      </c>
      <c r="D806" s="87">
        <v>2676.63</v>
      </c>
      <c r="E806" s="87">
        <v>302.58999999999997</v>
      </c>
      <c r="F806" s="87">
        <v>2374.04</v>
      </c>
    </row>
    <row r="807" spans="1:6" x14ac:dyDescent="0.3">
      <c r="A807" s="189">
        <v>4306040</v>
      </c>
      <c r="B807" t="s">
        <v>450</v>
      </c>
      <c r="C807" s="87">
        <v>0</v>
      </c>
      <c r="D807" s="87">
        <v>2676.63</v>
      </c>
      <c r="E807" s="87">
        <v>302.58999999999997</v>
      </c>
      <c r="F807" s="87">
        <v>2374.04</v>
      </c>
    </row>
    <row r="808" spans="1:6" x14ac:dyDescent="0.3">
      <c r="A808" s="189">
        <v>430604001</v>
      </c>
      <c r="B808" t="s">
        <v>578</v>
      </c>
      <c r="C808" s="87">
        <v>0</v>
      </c>
      <c r="D808" s="87">
        <v>2676.63</v>
      </c>
      <c r="E808" s="87">
        <v>302.58999999999997</v>
      </c>
      <c r="F808" s="87">
        <v>2374.04</v>
      </c>
    </row>
    <row r="809" spans="1:6" x14ac:dyDescent="0.3">
      <c r="A809" s="189">
        <v>430605</v>
      </c>
      <c r="B809" t="s">
        <v>453</v>
      </c>
      <c r="C809" s="87">
        <v>0</v>
      </c>
      <c r="D809" s="87">
        <v>316.52999999999997</v>
      </c>
      <c r="E809" s="87">
        <v>0</v>
      </c>
      <c r="F809" s="87">
        <v>316.52999999999997</v>
      </c>
    </row>
    <row r="810" spans="1:6" x14ac:dyDescent="0.3">
      <c r="A810" s="189">
        <v>4306050</v>
      </c>
      <c r="B810" t="s">
        <v>453</v>
      </c>
      <c r="C810" s="87">
        <v>0</v>
      </c>
      <c r="D810" s="87">
        <v>316.52999999999997</v>
      </c>
      <c r="E810" s="87">
        <v>0</v>
      </c>
      <c r="F810" s="87">
        <v>316.52999999999997</v>
      </c>
    </row>
    <row r="811" spans="1:6" x14ac:dyDescent="0.3">
      <c r="A811" s="189">
        <v>430605001</v>
      </c>
      <c r="B811" t="s">
        <v>578</v>
      </c>
      <c r="C811" s="87">
        <v>0</v>
      </c>
      <c r="D811" s="87">
        <v>316.52999999999997</v>
      </c>
      <c r="E811" s="87">
        <v>0</v>
      </c>
      <c r="F811" s="87">
        <v>316.52999999999997</v>
      </c>
    </row>
    <row r="812" spans="1:6" x14ac:dyDescent="0.3">
      <c r="A812" s="189">
        <v>430606</v>
      </c>
      <c r="B812" t="s">
        <v>456</v>
      </c>
      <c r="C812" s="87">
        <v>0</v>
      </c>
      <c r="D812" s="87">
        <v>171</v>
      </c>
      <c r="E812" s="87">
        <v>0</v>
      </c>
      <c r="F812" s="87">
        <v>171</v>
      </c>
    </row>
    <row r="813" spans="1:6" x14ac:dyDescent="0.3">
      <c r="A813" s="189">
        <v>4306060</v>
      </c>
      <c r="B813" t="s">
        <v>456</v>
      </c>
      <c r="C813" s="87">
        <v>0</v>
      </c>
      <c r="D813" s="87">
        <v>171</v>
      </c>
      <c r="E813" s="87">
        <v>0</v>
      </c>
      <c r="F813" s="87">
        <v>171</v>
      </c>
    </row>
    <row r="814" spans="1:6" x14ac:dyDescent="0.3">
      <c r="A814" s="189">
        <v>430606001</v>
      </c>
      <c r="B814" t="s">
        <v>578</v>
      </c>
      <c r="C814" s="87">
        <v>0</v>
      </c>
      <c r="D814" s="87">
        <v>171</v>
      </c>
      <c r="E814" s="87">
        <v>0</v>
      </c>
      <c r="F814" s="87">
        <v>171</v>
      </c>
    </row>
    <row r="815" spans="1:6" x14ac:dyDescent="0.3">
      <c r="A815" s="189">
        <v>430607</v>
      </c>
      <c r="B815" t="s">
        <v>459</v>
      </c>
      <c r="C815" s="87">
        <v>0</v>
      </c>
      <c r="D815" s="87">
        <v>6407.28</v>
      </c>
      <c r="E815" s="87">
        <v>0</v>
      </c>
      <c r="F815" s="87">
        <v>6407.28</v>
      </c>
    </row>
    <row r="816" spans="1:6" x14ac:dyDescent="0.3">
      <c r="A816" s="189">
        <v>4306070</v>
      </c>
      <c r="B816" t="s">
        <v>459</v>
      </c>
      <c r="C816" s="87">
        <v>0</v>
      </c>
      <c r="D816" s="87">
        <v>6407.28</v>
      </c>
      <c r="E816" s="87">
        <v>0</v>
      </c>
      <c r="F816" s="87">
        <v>6407.28</v>
      </c>
    </row>
    <row r="817" spans="1:6" x14ac:dyDescent="0.3">
      <c r="A817" s="189">
        <v>430607001</v>
      </c>
      <c r="B817" t="s">
        <v>578</v>
      </c>
      <c r="C817" s="87">
        <v>0</v>
      </c>
      <c r="D817" s="87">
        <v>6407.28</v>
      </c>
      <c r="E817" s="87">
        <v>0</v>
      </c>
      <c r="F817" s="87">
        <v>6407.28</v>
      </c>
    </row>
    <row r="818" spans="1:6" x14ac:dyDescent="0.3">
      <c r="A818" s="189">
        <v>430608</v>
      </c>
      <c r="B818" t="s">
        <v>194</v>
      </c>
      <c r="C818" s="87">
        <v>0</v>
      </c>
      <c r="D818" s="87">
        <v>5649.22</v>
      </c>
      <c r="E818" s="87">
        <v>0</v>
      </c>
      <c r="F818" s="87">
        <v>5649.22</v>
      </c>
    </row>
    <row r="819" spans="1:6" x14ac:dyDescent="0.3">
      <c r="A819" s="189">
        <v>4306080</v>
      </c>
      <c r="B819" t="s">
        <v>194</v>
      </c>
      <c r="C819" s="87">
        <v>0</v>
      </c>
      <c r="D819" s="87">
        <v>5649.22</v>
      </c>
      <c r="E819" s="87">
        <v>0</v>
      </c>
      <c r="F819" s="87">
        <v>5649.22</v>
      </c>
    </row>
    <row r="820" spans="1:6" x14ac:dyDescent="0.3">
      <c r="A820" s="189">
        <v>430608001</v>
      </c>
      <c r="B820" t="s">
        <v>578</v>
      </c>
      <c r="C820" s="87">
        <v>0</v>
      </c>
      <c r="D820" s="87">
        <v>5649.22</v>
      </c>
      <c r="E820" s="87">
        <v>0</v>
      </c>
      <c r="F820" s="87">
        <v>5649.22</v>
      </c>
    </row>
    <row r="821" spans="1:6" x14ac:dyDescent="0.3">
      <c r="A821" s="189">
        <v>430610</v>
      </c>
      <c r="B821" t="s">
        <v>298</v>
      </c>
      <c r="C821" s="87">
        <v>0</v>
      </c>
      <c r="D821" s="87">
        <v>42907.62</v>
      </c>
      <c r="E821" s="87">
        <v>0</v>
      </c>
      <c r="F821" s="87">
        <v>42907.62</v>
      </c>
    </row>
    <row r="822" spans="1:6" x14ac:dyDescent="0.3">
      <c r="A822" s="189">
        <v>4306100</v>
      </c>
      <c r="B822" t="s">
        <v>298</v>
      </c>
      <c r="C822" s="87">
        <v>0</v>
      </c>
      <c r="D822" s="87">
        <v>42907.62</v>
      </c>
      <c r="E822" s="87">
        <v>0</v>
      </c>
      <c r="F822" s="87">
        <v>42907.62</v>
      </c>
    </row>
    <row r="823" spans="1:6" x14ac:dyDescent="0.3">
      <c r="A823" s="189">
        <v>430610001</v>
      </c>
      <c r="B823" t="s">
        <v>578</v>
      </c>
      <c r="C823" s="87">
        <v>0</v>
      </c>
      <c r="D823" s="87">
        <v>42907.62</v>
      </c>
      <c r="E823" s="87">
        <v>0</v>
      </c>
      <c r="F823" s="87">
        <v>42907.62</v>
      </c>
    </row>
    <row r="824" spans="1:6" x14ac:dyDescent="0.3">
      <c r="A824" s="189">
        <v>430611</v>
      </c>
      <c r="B824" t="s">
        <v>466</v>
      </c>
      <c r="C824" s="87">
        <v>0</v>
      </c>
      <c r="D824" s="87">
        <v>11128.59</v>
      </c>
      <c r="E824" s="87">
        <v>0</v>
      </c>
      <c r="F824" s="87">
        <v>11128.59</v>
      </c>
    </row>
    <row r="825" spans="1:6" x14ac:dyDescent="0.3">
      <c r="A825" s="189">
        <v>4306110</v>
      </c>
      <c r="B825" t="s">
        <v>466</v>
      </c>
      <c r="C825" s="87">
        <v>0</v>
      </c>
      <c r="D825" s="87">
        <v>11128.59</v>
      </c>
      <c r="E825" s="87">
        <v>0</v>
      </c>
      <c r="F825" s="87">
        <v>11128.59</v>
      </c>
    </row>
    <row r="826" spans="1:6" x14ac:dyDescent="0.3">
      <c r="A826" s="189">
        <v>430611001</v>
      </c>
      <c r="B826" t="s">
        <v>578</v>
      </c>
      <c r="C826" s="87">
        <v>0</v>
      </c>
      <c r="D826" s="87">
        <v>11128.59</v>
      </c>
      <c r="E826" s="87">
        <v>0</v>
      </c>
      <c r="F826" s="87">
        <v>11128.59</v>
      </c>
    </row>
    <row r="827" spans="1:6" x14ac:dyDescent="0.3">
      <c r="A827" s="189">
        <v>430612</v>
      </c>
      <c r="B827" t="s">
        <v>469</v>
      </c>
      <c r="C827" s="87">
        <v>0</v>
      </c>
      <c r="D827" s="87">
        <v>911.27</v>
      </c>
      <c r="E827" s="87">
        <v>0</v>
      </c>
      <c r="F827" s="87">
        <v>911.27</v>
      </c>
    </row>
    <row r="828" spans="1:6" x14ac:dyDescent="0.3">
      <c r="A828" s="189">
        <v>4306120</v>
      </c>
      <c r="B828" t="s">
        <v>469</v>
      </c>
      <c r="C828" s="87">
        <v>0</v>
      </c>
      <c r="D828" s="87">
        <v>911.27</v>
      </c>
      <c r="E828" s="87">
        <v>0</v>
      </c>
      <c r="F828" s="87">
        <v>911.27</v>
      </c>
    </row>
    <row r="829" spans="1:6" x14ac:dyDescent="0.3">
      <c r="A829" s="189">
        <v>430612001</v>
      </c>
      <c r="B829" t="s">
        <v>578</v>
      </c>
      <c r="C829" s="87">
        <v>0</v>
      </c>
      <c r="D829" s="87">
        <v>911.27</v>
      </c>
      <c r="E829" s="87">
        <v>0</v>
      </c>
      <c r="F829" s="87">
        <v>911.27</v>
      </c>
    </row>
    <row r="830" spans="1:6" x14ac:dyDescent="0.3">
      <c r="A830" s="189">
        <v>430614</v>
      </c>
      <c r="B830" t="s">
        <v>472</v>
      </c>
      <c r="C830" s="87">
        <v>0</v>
      </c>
      <c r="D830" s="87">
        <v>18445.86</v>
      </c>
      <c r="E830" s="87">
        <v>0</v>
      </c>
      <c r="F830" s="87">
        <v>18445.86</v>
      </c>
    </row>
    <row r="831" spans="1:6" x14ac:dyDescent="0.3">
      <c r="A831" s="189">
        <v>4306140</v>
      </c>
      <c r="B831" t="s">
        <v>472</v>
      </c>
      <c r="C831" s="87">
        <v>0</v>
      </c>
      <c r="D831" s="87">
        <v>18445.86</v>
      </c>
      <c r="E831" s="87">
        <v>0</v>
      </c>
      <c r="F831" s="87">
        <v>18445.86</v>
      </c>
    </row>
    <row r="832" spans="1:6" x14ac:dyDescent="0.3">
      <c r="A832" s="189">
        <v>430614001</v>
      </c>
      <c r="B832" t="s">
        <v>578</v>
      </c>
      <c r="C832" s="87">
        <v>0</v>
      </c>
      <c r="D832" s="87">
        <v>18445.86</v>
      </c>
      <c r="E832" s="87">
        <v>0</v>
      </c>
      <c r="F832" s="87">
        <v>18445.86</v>
      </c>
    </row>
    <row r="833" spans="1:6" x14ac:dyDescent="0.3">
      <c r="A833" s="189">
        <v>430618</v>
      </c>
      <c r="B833" t="s">
        <v>338</v>
      </c>
      <c r="C833" s="87">
        <v>0</v>
      </c>
      <c r="D833" s="87">
        <v>94851.88</v>
      </c>
      <c r="E833" s="87">
        <v>76.48</v>
      </c>
      <c r="F833" s="87">
        <v>94775.4</v>
      </c>
    </row>
    <row r="834" spans="1:6" x14ac:dyDescent="0.3">
      <c r="A834" s="189">
        <v>4306180</v>
      </c>
      <c r="B834" t="s">
        <v>338</v>
      </c>
      <c r="C834" s="87">
        <v>0</v>
      </c>
      <c r="D834" s="87">
        <v>94851.88</v>
      </c>
      <c r="E834" s="87">
        <v>76.48</v>
      </c>
      <c r="F834" s="87">
        <v>94775.4</v>
      </c>
    </row>
    <row r="835" spans="1:6" x14ac:dyDescent="0.3">
      <c r="A835" s="189">
        <v>430618001</v>
      </c>
      <c r="B835" t="s">
        <v>578</v>
      </c>
      <c r="C835" s="87">
        <v>0</v>
      </c>
      <c r="D835" s="87">
        <v>94851.88</v>
      </c>
      <c r="E835" s="87">
        <v>76.48</v>
      </c>
      <c r="F835" s="87">
        <v>94775.4</v>
      </c>
    </row>
    <row r="836" spans="1:6" x14ac:dyDescent="0.3">
      <c r="A836" s="189">
        <v>430622</v>
      </c>
      <c r="B836" t="s">
        <v>480</v>
      </c>
      <c r="C836" s="87">
        <v>0</v>
      </c>
      <c r="D836" s="87">
        <v>4043</v>
      </c>
      <c r="E836" s="87">
        <v>0</v>
      </c>
      <c r="F836" s="87">
        <v>4043</v>
      </c>
    </row>
    <row r="837" spans="1:6" x14ac:dyDescent="0.3">
      <c r="A837" s="189">
        <v>4306220</v>
      </c>
      <c r="B837" t="s">
        <v>480</v>
      </c>
      <c r="C837" s="87">
        <v>0</v>
      </c>
      <c r="D837" s="87">
        <v>4043</v>
      </c>
      <c r="E837" s="87">
        <v>0</v>
      </c>
      <c r="F837" s="87">
        <v>4043</v>
      </c>
    </row>
    <row r="838" spans="1:6" x14ac:dyDescent="0.3">
      <c r="A838" s="189">
        <v>430622001</v>
      </c>
      <c r="B838" t="s">
        <v>578</v>
      </c>
      <c r="C838" s="87">
        <v>0</v>
      </c>
      <c r="D838" s="87">
        <v>4043</v>
      </c>
      <c r="E838" s="87">
        <v>0</v>
      </c>
      <c r="F838" s="87">
        <v>4043</v>
      </c>
    </row>
    <row r="839" spans="1:6" x14ac:dyDescent="0.3">
      <c r="A839" s="189">
        <v>430625</v>
      </c>
      <c r="B839" t="s">
        <v>483</v>
      </c>
      <c r="C839" s="87">
        <v>0</v>
      </c>
      <c r="D839" s="87">
        <v>54026.81</v>
      </c>
      <c r="E839" s="87">
        <v>54026.81</v>
      </c>
      <c r="F839" s="87">
        <v>0</v>
      </c>
    </row>
    <row r="840" spans="1:6" x14ac:dyDescent="0.3">
      <c r="A840" s="189">
        <v>4306250</v>
      </c>
      <c r="B840" t="s">
        <v>483</v>
      </c>
      <c r="C840" s="87">
        <v>0</v>
      </c>
      <c r="D840" s="87">
        <v>54026.81</v>
      </c>
      <c r="E840" s="87">
        <v>54026.81</v>
      </c>
      <c r="F840" s="87">
        <v>0</v>
      </c>
    </row>
    <row r="841" spans="1:6" x14ac:dyDescent="0.3">
      <c r="A841" s="189">
        <v>430625001</v>
      </c>
      <c r="B841" t="s">
        <v>578</v>
      </c>
      <c r="C841" s="87">
        <v>0</v>
      </c>
      <c r="D841" s="87">
        <v>54026.81</v>
      </c>
      <c r="E841" s="87">
        <v>54026.81</v>
      </c>
      <c r="F841" s="87">
        <v>0</v>
      </c>
    </row>
    <row r="842" spans="1:6" x14ac:dyDescent="0.3">
      <c r="A842" s="189">
        <v>4307</v>
      </c>
      <c r="B842" t="s">
        <v>228</v>
      </c>
      <c r="C842" s="87">
        <v>0</v>
      </c>
      <c r="D842" s="87">
        <v>607828.02</v>
      </c>
      <c r="E842" s="87">
        <v>0</v>
      </c>
      <c r="F842" s="87">
        <v>607828.02</v>
      </c>
    </row>
    <row r="843" spans="1:6" x14ac:dyDescent="0.3">
      <c r="A843" s="189">
        <v>430702</v>
      </c>
      <c r="B843" t="s">
        <v>197</v>
      </c>
      <c r="C843" s="87">
        <v>0</v>
      </c>
      <c r="D843" s="87">
        <v>607828.02</v>
      </c>
      <c r="E843" s="87">
        <v>0</v>
      </c>
      <c r="F843" s="87">
        <v>607828.02</v>
      </c>
    </row>
    <row r="844" spans="1:6" x14ac:dyDescent="0.3">
      <c r="A844" s="189">
        <v>4307020</v>
      </c>
      <c r="B844" t="s">
        <v>197</v>
      </c>
      <c r="C844" s="87">
        <v>0</v>
      </c>
      <c r="D844" s="87">
        <v>607828.02</v>
      </c>
      <c r="E844" s="87">
        <v>0</v>
      </c>
      <c r="F844" s="87">
        <v>607828.02</v>
      </c>
    </row>
    <row r="845" spans="1:6" x14ac:dyDescent="0.3">
      <c r="A845" s="189">
        <v>430702001</v>
      </c>
      <c r="B845" t="s">
        <v>575</v>
      </c>
      <c r="C845" s="87">
        <v>0</v>
      </c>
      <c r="D845" s="87">
        <v>591691.96</v>
      </c>
      <c r="E845" s="87">
        <v>0</v>
      </c>
      <c r="F845" s="87">
        <v>591691.96</v>
      </c>
    </row>
    <row r="846" spans="1:6" x14ac:dyDescent="0.3">
      <c r="A846" s="189">
        <v>430702002</v>
      </c>
      <c r="B846" t="s">
        <v>576</v>
      </c>
      <c r="C846" s="87">
        <v>0</v>
      </c>
      <c r="D846" s="87">
        <v>16136.06</v>
      </c>
      <c r="E846" s="87">
        <v>0</v>
      </c>
      <c r="F846" s="87">
        <v>16136.06</v>
      </c>
    </row>
    <row r="847" spans="1:6" x14ac:dyDescent="0.3">
      <c r="A847" s="189">
        <v>4308</v>
      </c>
      <c r="B847" t="s">
        <v>821</v>
      </c>
      <c r="C847" s="87">
        <v>0</v>
      </c>
      <c r="D847" s="87">
        <v>24151.23</v>
      </c>
      <c r="E847" s="87">
        <v>0</v>
      </c>
      <c r="F847" s="87">
        <v>24151.23</v>
      </c>
    </row>
    <row r="848" spans="1:6" x14ac:dyDescent="0.3">
      <c r="A848" s="189">
        <v>430801</v>
      </c>
      <c r="B848" t="s">
        <v>822</v>
      </c>
      <c r="C848" s="87">
        <v>0</v>
      </c>
      <c r="D848" s="87">
        <v>24151.23</v>
      </c>
      <c r="E848" s="87">
        <v>0</v>
      </c>
      <c r="F848" s="87">
        <v>24151.23</v>
      </c>
    </row>
    <row r="849" spans="1:6" x14ac:dyDescent="0.3">
      <c r="A849" s="189">
        <v>4309</v>
      </c>
      <c r="B849" t="s">
        <v>229</v>
      </c>
      <c r="C849" s="87">
        <v>0</v>
      </c>
      <c r="D849" s="87">
        <v>177585.47</v>
      </c>
      <c r="E849" s="87">
        <v>125769.27</v>
      </c>
      <c r="F849" s="87">
        <v>51816.2</v>
      </c>
    </row>
    <row r="850" spans="1:6" x14ac:dyDescent="0.3">
      <c r="A850" s="189">
        <v>430904</v>
      </c>
      <c r="B850" t="s">
        <v>660</v>
      </c>
      <c r="C850" s="87">
        <v>0</v>
      </c>
      <c r="D850" s="87">
        <v>8538.07</v>
      </c>
      <c r="E850" s="87">
        <v>727.94</v>
      </c>
      <c r="F850" s="87">
        <v>7810.13</v>
      </c>
    </row>
    <row r="851" spans="1:6" x14ac:dyDescent="0.3">
      <c r="A851" s="189">
        <v>4309040</v>
      </c>
      <c r="B851" t="s">
        <v>660</v>
      </c>
      <c r="C851" s="87">
        <v>0</v>
      </c>
      <c r="D851" s="87">
        <v>8538.07</v>
      </c>
      <c r="E851" s="87">
        <v>727.94</v>
      </c>
      <c r="F851" s="87">
        <v>7810.13</v>
      </c>
    </row>
    <row r="852" spans="1:6" x14ac:dyDescent="0.3">
      <c r="A852" s="189">
        <v>430904001</v>
      </c>
      <c r="B852" t="s">
        <v>354</v>
      </c>
      <c r="C852" s="87">
        <v>0</v>
      </c>
      <c r="D852" s="87">
        <v>7877.94</v>
      </c>
      <c r="E852" s="87">
        <v>727.94</v>
      </c>
      <c r="F852" s="87">
        <v>7150</v>
      </c>
    </row>
    <row r="853" spans="1:6" x14ac:dyDescent="0.3">
      <c r="A853" s="189">
        <v>43090400201</v>
      </c>
      <c r="B853" t="s">
        <v>659</v>
      </c>
      <c r="C853" s="87">
        <v>0</v>
      </c>
      <c r="D853" s="87">
        <v>660.13</v>
      </c>
      <c r="E853" s="87">
        <v>0</v>
      </c>
      <c r="F853" s="87">
        <v>660.13</v>
      </c>
    </row>
    <row r="854" spans="1:6" x14ac:dyDescent="0.3">
      <c r="A854" s="189">
        <v>430905</v>
      </c>
      <c r="B854" t="s">
        <v>661</v>
      </c>
      <c r="C854" s="87">
        <v>0</v>
      </c>
      <c r="D854" s="87">
        <v>166698.4</v>
      </c>
      <c r="E854" s="87">
        <v>123542.33</v>
      </c>
      <c r="F854" s="87">
        <v>43156.07</v>
      </c>
    </row>
    <row r="855" spans="1:6" x14ac:dyDescent="0.3">
      <c r="A855" s="189">
        <v>4309050</v>
      </c>
      <c r="B855" t="s">
        <v>661</v>
      </c>
      <c r="C855" s="87">
        <v>0</v>
      </c>
      <c r="D855" s="87">
        <v>166698.4</v>
      </c>
      <c r="E855" s="87">
        <v>123542.33</v>
      </c>
      <c r="F855" s="87">
        <v>43156.07</v>
      </c>
    </row>
    <row r="856" spans="1:6" x14ac:dyDescent="0.3">
      <c r="A856" s="189">
        <v>430905001</v>
      </c>
      <c r="B856" t="s">
        <v>192</v>
      </c>
      <c r="C856" s="87">
        <v>0</v>
      </c>
      <c r="D856" s="87">
        <v>166634.69</v>
      </c>
      <c r="E856" s="87">
        <v>123542.33</v>
      </c>
      <c r="F856" s="87">
        <v>43092.36</v>
      </c>
    </row>
    <row r="857" spans="1:6" x14ac:dyDescent="0.3">
      <c r="A857" s="189">
        <v>43090500101</v>
      </c>
      <c r="B857" t="s">
        <v>192</v>
      </c>
      <c r="C857" s="87">
        <v>0</v>
      </c>
      <c r="D857" s="87">
        <v>32426.71</v>
      </c>
      <c r="E857" s="87">
        <v>0</v>
      </c>
      <c r="F857" s="87">
        <v>32426.71</v>
      </c>
    </row>
    <row r="858" spans="1:6" x14ac:dyDescent="0.3">
      <c r="A858" s="189">
        <v>43090500201</v>
      </c>
      <c r="B858" t="s">
        <v>659</v>
      </c>
      <c r="C858" s="87">
        <v>0</v>
      </c>
      <c r="D858" s="87">
        <v>63.71</v>
      </c>
      <c r="E858" s="87">
        <v>0</v>
      </c>
      <c r="F858" s="87">
        <v>63.71</v>
      </c>
    </row>
    <row r="859" spans="1:6" x14ac:dyDescent="0.3">
      <c r="A859" s="189">
        <v>430906</v>
      </c>
      <c r="B859" t="s">
        <v>210</v>
      </c>
      <c r="C859" s="87">
        <v>0</v>
      </c>
      <c r="D859" s="87">
        <v>2349</v>
      </c>
      <c r="E859" s="87">
        <v>1499</v>
      </c>
      <c r="F859" s="87">
        <v>850</v>
      </c>
    </row>
    <row r="860" spans="1:6" x14ac:dyDescent="0.3">
      <c r="A860" s="189">
        <v>4309060</v>
      </c>
      <c r="B860" t="s">
        <v>210</v>
      </c>
      <c r="C860" s="87">
        <v>0</v>
      </c>
      <c r="D860" s="87">
        <v>2349</v>
      </c>
      <c r="E860" s="87">
        <v>1499</v>
      </c>
      <c r="F860" s="87">
        <v>850</v>
      </c>
    </row>
    <row r="861" spans="1:6" x14ac:dyDescent="0.3">
      <c r="A861" s="189">
        <v>430906008</v>
      </c>
      <c r="B861" t="s">
        <v>194</v>
      </c>
      <c r="C861" s="87">
        <v>0</v>
      </c>
      <c r="D861" s="87">
        <v>850</v>
      </c>
      <c r="E861" s="87">
        <v>0</v>
      </c>
      <c r="F861" s="87">
        <v>850</v>
      </c>
    </row>
    <row r="862" spans="1:6" x14ac:dyDescent="0.3">
      <c r="A862" s="189">
        <v>430906014</v>
      </c>
      <c r="B862" t="s">
        <v>472</v>
      </c>
      <c r="C862" s="87">
        <v>0</v>
      </c>
      <c r="D862" s="87">
        <v>1499</v>
      </c>
      <c r="E862" s="87">
        <v>1499</v>
      </c>
      <c r="F862" s="87">
        <v>0</v>
      </c>
    </row>
    <row r="863" spans="1:6" x14ac:dyDescent="0.3">
      <c r="A863" s="189">
        <v>430907</v>
      </c>
      <c r="B863" t="s">
        <v>201</v>
      </c>
      <c r="C863" s="87">
        <v>0</v>
      </c>
      <c r="D863" s="87">
        <v>0</v>
      </c>
      <c r="E863" s="87">
        <v>0</v>
      </c>
      <c r="F863" s="87">
        <v>0</v>
      </c>
    </row>
    <row r="864" spans="1:6" x14ac:dyDescent="0.3">
      <c r="A864" s="189">
        <v>4309070</v>
      </c>
      <c r="B864" t="s">
        <v>201</v>
      </c>
      <c r="C864" s="87">
        <v>0</v>
      </c>
      <c r="D864" s="87">
        <v>0</v>
      </c>
      <c r="E864" s="87">
        <v>0</v>
      </c>
      <c r="F864" s="87">
        <v>0</v>
      </c>
    </row>
    <row r="865" spans="1:6" x14ac:dyDescent="0.3">
      <c r="A865" s="189">
        <v>430907002</v>
      </c>
      <c r="B865" t="s">
        <v>197</v>
      </c>
      <c r="C865" s="87">
        <v>0</v>
      </c>
      <c r="D865" s="87">
        <v>0</v>
      </c>
      <c r="E865" s="87">
        <v>0</v>
      </c>
      <c r="F865" s="87">
        <v>0</v>
      </c>
    </row>
    <row r="866" spans="1:6" x14ac:dyDescent="0.3">
      <c r="A866" s="189">
        <v>45</v>
      </c>
      <c r="B866" t="s">
        <v>180</v>
      </c>
      <c r="C866" s="87">
        <v>0</v>
      </c>
      <c r="D866" s="87">
        <v>953858.34</v>
      </c>
      <c r="E866" s="87">
        <v>269321.26</v>
      </c>
      <c r="F866" s="87">
        <v>684537.08</v>
      </c>
    </row>
    <row r="867" spans="1:6" x14ac:dyDescent="0.3">
      <c r="A867" s="189">
        <v>4504</v>
      </c>
      <c r="B867" t="s">
        <v>299</v>
      </c>
      <c r="C867" s="87">
        <v>0</v>
      </c>
      <c r="D867" s="87">
        <v>180620.71</v>
      </c>
      <c r="E867" s="87">
        <v>11147.4</v>
      </c>
      <c r="F867" s="87">
        <v>169473.31</v>
      </c>
    </row>
    <row r="868" spans="1:6" x14ac:dyDescent="0.3">
      <c r="A868" s="189">
        <v>450401</v>
      </c>
      <c r="B868" t="s">
        <v>437</v>
      </c>
      <c r="C868" s="87">
        <v>0</v>
      </c>
      <c r="D868" s="87">
        <v>170174.87</v>
      </c>
      <c r="E868" s="87">
        <v>6826.36</v>
      </c>
      <c r="F868" s="87">
        <v>163348.51</v>
      </c>
    </row>
    <row r="869" spans="1:6" x14ac:dyDescent="0.3">
      <c r="A869" s="189">
        <v>4504010</v>
      </c>
      <c r="B869" t="s">
        <v>437</v>
      </c>
      <c r="C869" s="87">
        <v>0</v>
      </c>
      <c r="D869" s="87">
        <v>170174.87</v>
      </c>
      <c r="E869" s="87">
        <v>6826.36</v>
      </c>
      <c r="F869" s="87">
        <v>163348.51</v>
      </c>
    </row>
    <row r="870" spans="1:6" x14ac:dyDescent="0.3">
      <c r="A870" s="189">
        <v>450401001</v>
      </c>
      <c r="B870" t="s">
        <v>355</v>
      </c>
      <c r="C870" s="87">
        <v>0</v>
      </c>
      <c r="D870" s="87">
        <v>170174.87</v>
      </c>
      <c r="E870" s="87">
        <v>6826.36</v>
      </c>
      <c r="F870" s="87">
        <v>163348.51</v>
      </c>
    </row>
    <row r="871" spans="1:6" x14ac:dyDescent="0.3">
      <c r="A871" s="189">
        <v>45040100101</v>
      </c>
      <c r="B871" t="s">
        <v>662</v>
      </c>
      <c r="C871" s="87">
        <v>0</v>
      </c>
      <c r="D871" s="87">
        <v>17334.84</v>
      </c>
      <c r="E871" s="87">
        <v>6826.36</v>
      </c>
      <c r="F871" s="87">
        <v>10508.48</v>
      </c>
    </row>
    <row r="872" spans="1:6" x14ac:dyDescent="0.3">
      <c r="A872" s="189">
        <v>45040100102</v>
      </c>
      <c r="B872" t="s">
        <v>663</v>
      </c>
      <c r="C872" s="87">
        <v>0</v>
      </c>
      <c r="D872" s="87">
        <v>66053.31</v>
      </c>
      <c r="E872" s="87">
        <v>0</v>
      </c>
      <c r="F872" s="87">
        <v>66053.31</v>
      </c>
    </row>
    <row r="873" spans="1:6" x14ac:dyDescent="0.3">
      <c r="A873" s="189">
        <v>45040100103</v>
      </c>
      <c r="B873" t="s">
        <v>664</v>
      </c>
      <c r="C873" s="87">
        <v>0</v>
      </c>
      <c r="D873" s="87">
        <v>86786.72</v>
      </c>
      <c r="E873" s="87">
        <v>0</v>
      </c>
      <c r="F873" s="87">
        <v>86786.72</v>
      </c>
    </row>
    <row r="874" spans="1:6" x14ac:dyDescent="0.3">
      <c r="A874" s="189">
        <v>450401002</v>
      </c>
      <c r="B874" t="s">
        <v>572</v>
      </c>
      <c r="C874" s="87">
        <v>0</v>
      </c>
      <c r="D874" s="87">
        <v>0</v>
      </c>
      <c r="E874" s="87">
        <v>0</v>
      </c>
      <c r="F874" s="87">
        <v>0</v>
      </c>
    </row>
    <row r="875" spans="1:6" x14ac:dyDescent="0.3">
      <c r="A875" s="189">
        <v>45040100201</v>
      </c>
      <c r="B875" t="s">
        <v>659</v>
      </c>
      <c r="C875" s="87">
        <v>0</v>
      </c>
      <c r="D875" s="87">
        <v>0</v>
      </c>
      <c r="E875" s="87">
        <v>0</v>
      </c>
      <c r="F875" s="87">
        <v>0</v>
      </c>
    </row>
    <row r="876" spans="1:6" x14ac:dyDescent="0.3">
      <c r="A876" s="189">
        <v>450402</v>
      </c>
      <c r="B876" t="s">
        <v>350</v>
      </c>
      <c r="C876" s="87">
        <v>0</v>
      </c>
      <c r="D876" s="87">
        <v>10445.84</v>
      </c>
      <c r="E876" s="87">
        <v>4321.04</v>
      </c>
      <c r="F876" s="87">
        <v>6124.8</v>
      </c>
    </row>
    <row r="877" spans="1:6" x14ac:dyDescent="0.3">
      <c r="A877" s="189">
        <v>4504020</v>
      </c>
      <c r="B877" t="s">
        <v>350</v>
      </c>
      <c r="C877" s="87">
        <v>0</v>
      </c>
      <c r="D877" s="87">
        <v>10445.84</v>
      </c>
      <c r="E877" s="87">
        <v>4321.04</v>
      </c>
      <c r="F877" s="87">
        <v>6124.8</v>
      </c>
    </row>
    <row r="878" spans="1:6" x14ac:dyDescent="0.3">
      <c r="A878" s="189">
        <v>450402001</v>
      </c>
      <c r="B878" t="s">
        <v>355</v>
      </c>
      <c r="C878" s="87">
        <v>0</v>
      </c>
      <c r="D878" s="87">
        <v>10445.84</v>
      </c>
      <c r="E878" s="87">
        <v>4321.04</v>
      </c>
      <c r="F878" s="87">
        <v>6124.8</v>
      </c>
    </row>
    <row r="879" spans="1:6" x14ac:dyDescent="0.3">
      <c r="A879" s="189">
        <v>45040200101</v>
      </c>
      <c r="B879" t="s">
        <v>662</v>
      </c>
      <c r="C879" s="87">
        <v>0</v>
      </c>
      <c r="D879" s="87">
        <v>10445.84</v>
      </c>
      <c r="E879" s="87">
        <v>4321.04</v>
      </c>
      <c r="F879" s="87">
        <v>6124.8</v>
      </c>
    </row>
    <row r="880" spans="1:6" x14ac:dyDescent="0.3">
      <c r="A880" s="189">
        <v>450402002</v>
      </c>
      <c r="B880" t="s">
        <v>572</v>
      </c>
      <c r="C880" s="87">
        <v>0</v>
      </c>
      <c r="D880" s="87">
        <v>0</v>
      </c>
      <c r="E880" s="87">
        <v>0</v>
      </c>
      <c r="F880" s="87">
        <v>0</v>
      </c>
    </row>
    <row r="881" spans="1:6" x14ac:dyDescent="0.3">
      <c r="A881" s="189">
        <v>45040200201</v>
      </c>
      <c r="B881" t="s">
        <v>793</v>
      </c>
      <c r="C881" s="87">
        <v>0</v>
      </c>
      <c r="D881" s="87">
        <v>0</v>
      </c>
      <c r="E881" s="87">
        <v>0</v>
      </c>
      <c r="F881" s="87">
        <v>0</v>
      </c>
    </row>
    <row r="882" spans="1:6" x14ac:dyDescent="0.3">
      <c r="A882" s="189">
        <v>4505</v>
      </c>
      <c r="B882" t="s">
        <v>230</v>
      </c>
      <c r="C882" s="87">
        <v>0</v>
      </c>
      <c r="D882" s="87">
        <v>132427.85999999999</v>
      </c>
      <c r="E882" s="87">
        <v>33234.46</v>
      </c>
      <c r="F882" s="87">
        <v>99193.4</v>
      </c>
    </row>
    <row r="883" spans="1:6" x14ac:dyDescent="0.3">
      <c r="A883" s="189">
        <v>450501</v>
      </c>
      <c r="B883" t="s">
        <v>192</v>
      </c>
      <c r="C883" s="87">
        <v>0</v>
      </c>
      <c r="D883" s="87">
        <v>132427.85999999999</v>
      </c>
      <c r="E883" s="87">
        <v>33234.46</v>
      </c>
      <c r="F883" s="87">
        <v>99193.4</v>
      </c>
    </row>
    <row r="884" spans="1:6" x14ac:dyDescent="0.3">
      <c r="A884" s="189">
        <v>4505010</v>
      </c>
      <c r="B884" t="s">
        <v>192</v>
      </c>
      <c r="C884" s="87">
        <v>0</v>
      </c>
      <c r="D884" s="87">
        <v>132427.85999999999</v>
      </c>
      <c r="E884" s="87">
        <v>33234.46</v>
      </c>
      <c r="F884" s="87">
        <v>99193.4</v>
      </c>
    </row>
    <row r="885" spans="1:6" x14ac:dyDescent="0.3">
      <c r="A885" s="189">
        <v>450501001</v>
      </c>
      <c r="B885" t="s">
        <v>355</v>
      </c>
      <c r="C885" s="87">
        <v>0</v>
      </c>
      <c r="D885" s="87">
        <v>132427.85999999999</v>
      </c>
      <c r="E885" s="87">
        <v>33234.46</v>
      </c>
      <c r="F885" s="87">
        <v>99193.4</v>
      </c>
    </row>
    <row r="886" spans="1:6" x14ac:dyDescent="0.3">
      <c r="A886" s="189">
        <v>45050100101</v>
      </c>
      <c r="B886" t="s">
        <v>662</v>
      </c>
      <c r="C886" s="87">
        <v>0</v>
      </c>
      <c r="D886" s="87">
        <v>111400.71</v>
      </c>
      <c r="E886" s="87">
        <v>33234.46</v>
      </c>
      <c r="F886" s="87">
        <v>78166.25</v>
      </c>
    </row>
    <row r="887" spans="1:6" x14ac:dyDescent="0.3">
      <c r="A887" s="189">
        <v>45050100102</v>
      </c>
      <c r="B887" t="s">
        <v>663</v>
      </c>
      <c r="C887" s="87">
        <v>0</v>
      </c>
      <c r="D887" s="87">
        <v>17906.54</v>
      </c>
      <c r="E887" s="87">
        <v>0</v>
      </c>
      <c r="F887" s="87">
        <v>17906.54</v>
      </c>
    </row>
    <row r="888" spans="1:6" x14ac:dyDescent="0.3">
      <c r="A888" s="189">
        <v>45050100103</v>
      </c>
      <c r="B888" t="s">
        <v>664</v>
      </c>
      <c r="C888" s="87">
        <v>0</v>
      </c>
      <c r="D888" s="87">
        <v>3120.61</v>
      </c>
      <c r="E888" s="87">
        <v>0</v>
      </c>
      <c r="F888" s="87">
        <v>3120.61</v>
      </c>
    </row>
    <row r="889" spans="1:6" x14ac:dyDescent="0.3">
      <c r="A889" s="189">
        <v>4506</v>
      </c>
      <c r="B889" t="s">
        <v>231</v>
      </c>
      <c r="C889" s="87">
        <v>0</v>
      </c>
      <c r="D889" s="87">
        <v>121500.8</v>
      </c>
      <c r="E889" s="87">
        <v>11189.52</v>
      </c>
      <c r="F889" s="87">
        <v>110311.28</v>
      </c>
    </row>
    <row r="890" spans="1:6" x14ac:dyDescent="0.3">
      <c r="A890" s="189">
        <v>450601</v>
      </c>
      <c r="B890" t="s">
        <v>442</v>
      </c>
      <c r="C890" s="87">
        <v>0</v>
      </c>
      <c r="D890" s="87">
        <v>0</v>
      </c>
      <c r="E890" s="87">
        <v>0</v>
      </c>
      <c r="F890" s="87">
        <v>0</v>
      </c>
    </row>
    <row r="891" spans="1:6" x14ac:dyDescent="0.3">
      <c r="A891" s="189">
        <v>4506010</v>
      </c>
      <c r="B891" t="s">
        <v>442</v>
      </c>
      <c r="C891" s="87">
        <v>0</v>
      </c>
      <c r="D891" s="87">
        <v>0</v>
      </c>
      <c r="E891" s="87">
        <v>0</v>
      </c>
      <c r="F891" s="87">
        <v>0</v>
      </c>
    </row>
    <row r="892" spans="1:6" x14ac:dyDescent="0.3">
      <c r="A892" s="189">
        <v>450601001</v>
      </c>
      <c r="B892" t="s">
        <v>355</v>
      </c>
      <c r="C892" s="87">
        <v>0</v>
      </c>
      <c r="D892" s="87">
        <v>0</v>
      </c>
      <c r="E892" s="87">
        <v>0</v>
      </c>
      <c r="F892" s="87">
        <v>0</v>
      </c>
    </row>
    <row r="893" spans="1:6" x14ac:dyDescent="0.3">
      <c r="A893" s="189">
        <v>45060100102</v>
      </c>
      <c r="B893" t="s">
        <v>663</v>
      </c>
      <c r="C893" s="87">
        <v>0</v>
      </c>
      <c r="D893" s="87">
        <v>0</v>
      </c>
      <c r="E893" s="87">
        <v>0</v>
      </c>
      <c r="F893" s="87">
        <v>0</v>
      </c>
    </row>
    <row r="894" spans="1:6" x14ac:dyDescent="0.3">
      <c r="A894" s="189">
        <v>450602</v>
      </c>
      <c r="B894" t="s">
        <v>445</v>
      </c>
      <c r="C894" s="87">
        <v>0</v>
      </c>
      <c r="D894" s="87">
        <v>496.38</v>
      </c>
      <c r="E894" s="87">
        <v>39.19</v>
      </c>
      <c r="F894" s="87">
        <v>457.19</v>
      </c>
    </row>
    <row r="895" spans="1:6" x14ac:dyDescent="0.3">
      <c r="A895" s="189">
        <v>4506020</v>
      </c>
      <c r="B895" t="s">
        <v>445</v>
      </c>
      <c r="C895" s="87">
        <v>0</v>
      </c>
      <c r="D895" s="87">
        <v>496.38</v>
      </c>
      <c r="E895" s="87">
        <v>39.19</v>
      </c>
      <c r="F895" s="87">
        <v>457.19</v>
      </c>
    </row>
    <row r="896" spans="1:6" x14ac:dyDescent="0.3">
      <c r="A896" s="189">
        <v>450602001</v>
      </c>
      <c r="B896" t="s">
        <v>355</v>
      </c>
      <c r="C896" s="87">
        <v>0</v>
      </c>
      <c r="D896" s="87">
        <v>496.38</v>
      </c>
      <c r="E896" s="87">
        <v>39.19</v>
      </c>
      <c r="F896" s="87">
        <v>457.19</v>
      </c>
    </row>
    <row r="897" spans="1:6" x14ac:dyDescent="0.3">
      <c r="A897" s="189">
        <v>45060200101</v>
      </c>
      <c r="B897" t="s">
        <v>662</v>
      </c>
      <c r="C897" s="87">
        <v>0</v>
      </c>
      <c r="D897" s="87">
        <v>496.38</v>
      </c>
      <c r="E897" s="87">
        <v>39.19</v>
      </c>
      <c r="F897" s="87">
        <v>457.19</v>
      </c>
    </row>
    <row r="898" spans="1:6" x14ac:dyDescent="0.3">
      <c r="A898" s="189">
        <v>45060200102</v>
      </c>
      <c r="B898" t="s">
        <v>663</v>
      </c>
      <c r="C898" s="87">
        <v>0</v>
      </c>
      <c r="D898" s="87">
        <v>0</v>
      </c>
      <c r="E898" s="87">
        <v>0</v>
      </c>
      <c r="F898" s="87">
        <v>0</v>
      </c>
    </row>
    <row r="899" spans="1:6" x14ac:dyDescent="0.3">
      <c r="A899" s="189">
        <v>450602002</v>
      </c>
      <c r="B899" t="s">
        <v>572</v>
      </c>
      <c r="C899" s="87">
        <v>0</v>
      </c>
      <c r="D899" s="87">
        <v>0</v>
      </c>
      <c r="E899" s="87">
        <v>0</v>
      </c>
      <c r="F899" s="87">
        <v>0</v>
      </c>
    </row>
    <row r="900" spans="1:6" x14ac:dyDescent="0.3">
      <c r="A900" s="189">
        <v>45060200201</v>
      </c>
      <c r="B900" t="s">
        <v>445</v>
      </c>
      <c r="C900" s="87">
        <v>0</v>
      </c>
      <c r="D900" s="87">
        <v>0</v>
      </c>
      <c r="E900" s="87">
        <v>0</v>
      </c>
      <c r="F900" s="87">
        <v>0</v>
      </c>
    </row>
    <row r="901" spans="1:6" x14ac:dyDescent="0.3">
      <c r="A901" s="189">
        <v>450603</v>
      </c>
      <c r="B901" t="s">
        <v>343</v>
      </c>
      <c r="C901" s="87">
        <v>0</v>
      </c>
      <c r="D901" s="87">
        <v>0</v>
      </c>
      <c r="E901" s="87">
        <v>0</v>
      </c>
      <c r="F901" s="87">
        <v>0</v>
      </c>
    </row>
    <row r="902" spans="1:6" x14ac:dyDescent="0.3">
      <c r="A902" s="189">
        <v>4506030</v>
      </c>
      <c r="B902" t="s">
        <v>343</v>
      </c>
      <c r="C902" s="87">
        <v>0</v>
      </c>
      <c r="D902" s="87">
        <v>0</v>
      </c>
      <c r="E902" s="87">
        <v>0</v>
      </c>
      <c r="F902" s="87">
        <v>0</v>
      </c>
    </row>
    <row r="903" spans="1:6" x14ac:dyDescent="0.3">
      <c r="A903" s="189">
        <v>450603001</v>
      </c>
      <c r="B903" t="s">
        <v>355</v>
      </c>
      <c r="C903" s="87">
        <v>0</v>
      </c>
      <c r="D903" s="87">
        <v>0</v>
      </c>
      <c r="E903" s="87">
        <v>0</v>
      </c>
      <c r="F903" s="87">
        <v>0</v>
      </c>
    </row>
    <row r="904" spans="1:6" x14ac:dyDescent="0.3">
      <c r="A904" s="189">
        <v>45060300101</v>
      </c>
      <c r="B904" t="s">
        <v>662</v>
      </c>
      <c r="C904" s="87">
        <v>0</v>
      </c>
      <c r="D904" s="87">
        <v>0</v>
      </c>
      <c r="E904" s="87">
        <v>0</v>
      </c>
      <c r="F904" s="87">
        <v>0</v>
      </c>
    </row>
    <row r="905" spans="1:6" x14ac:dyDescent="0.3">
      <c r="A905" s="189">
        <v>45060300102</v>
      </c>
      <c r="B905" t="s">
        <v>663</v>
      </c>
      <c r="C905" s="87">
        <v>0</v>
      </c>
      <c r="D905" s="87">
        <v>0</v>
      </c>
      <c r="E905" s="87">
        <v>0</v>
      </c>
      <c r="F905" s="87">
        <v>0</v>
      </c>
    </row>
    <row r="906" spans="1:6" x14ac:dyDescent="0.3">
      <c r="A906" s="189">
        <v>450604</v>
      </c>
      <c r="B906" t="s">
        <v>450</v>
      </c>
      <c r="C906" s="87">
        <v>0</v>
      </c>
      <c r="D906" s="87">
        <v>435.69</v>
      </c>
      <c r="E906" s="87">
        <v>41.02</v>
      </c>
      <c r="F906" s="87">
        <v>394.67</v>
      </c>
    </row>
    <row r="907" spans="1:6" x14ac:dyDescent="0.3">
      <c r="A907" s="189">
        <v>4506040</v>
      </c>
      <c r="B907" t="s">
        <v>450</v>
      </c>
      <c r="C907" s="87">
        <v>0</v>
      </c>
      <c r="D907" s="87">
        <v>435.69</v>
      </c>
      <c r="E907" s="87">
        <v>41.02</v>
      </c>
      <c r="F907" s="87">
        <v>394.67</v>
      </c>
    </row>
    <row r="908" spans="1:6" x14ac:dyDescent="0.3">
      <c r="A908" s="189">
        <v>450604001</v>
      </c>
      <c r="B908" t="s">
        <v>355</v>
      </c>
      <c r="C908" s="87">
        <v>0</v>
      </c>
      <c r="D908" s="87">
        <v>435.69</v>
      </c>
      <c r="E908" s="87">
        <v>41.02</v>
      </c>
      <c r="F908" s="87">
        <v>394.67</v>
      </c>
    </row>
    <row r="909" spans="1:6" x14ac:dyDescent="0.3">
      <c r="A909" s="189">
        <v>45060400101</v>
      </c>
      <c r="B909" t="s">
        <v>662</v>
      </c>
      <c r="C909" s="87">
        <v>0</v>
      </c>
      <c r="D909" s="87">
        <v>229.44</v>
      </c>
      <c r="E909" s="87">
        <v>41.02</v>
      </c>
      <c r="F909" s="87">
        <v>188.42</v>
      </c>
    </row>
    <row r="910" spans="1:6" x14ac:dyDescent="0.3">
      <c r="A910" s="189">
        <v>45060400102</v>
      </c>
      <c r="B910" t="s">
        <v>663</v>
      </c>
      <c r="C910" s="87">
        <v>0</v>
      </c>
      <c r="D910" s="87">
        <v>206.25</v>
      </c>
      <c r="E910" s="87">
        <v>0</v>
      </c>
      <c r="F910" s="87">
        <v>206.25</v>
      </c>
    </row>
    <row r="911" spans="1:6" x14ac:dyDescent="0.3">
      <c r="A911" s="189">
        <v>450605</v>
      </c>
      <c r="B911" t="s">
        <v>453</v>
      </c>
      <c r="C911" s="87">
        <v>0</v>
      </c>
      <c r="D911" s="87">
        <v>47.6</v>
      </c>
      <c r="E911" s="87">
        <v>0</v>
      </c>
      <c r="F911" s="87">
        <v>47.6</v>
      </c>
    </row>
    <row r="912" spans="1:6" x14ac:dyDescent="0.3">
      <c r="A912" s="189">
        <v>4506050</v>
      </c>
      <c r="B912" t="s">
        <v>453</v>
      </c>
      <c r="C912" s="87">
        <v>0</v>
      </c>
      <c r="D912" s="87">
        <v>47.6</v>
      </c>
      <c r="E912" s="87">
        <v>0</v>
      </c>
      <c r="F912" s="87">
        <v>47.6</v>
      </c>
    </row>
    <row r="913" spans="1:6" x14ac:dyDescent="0.3">
      <c r="A913" s="189">
        <v>450605001</v>
      </c>
      <c r="B913" t="s">
        <v>355</v>
      </c>
      <c r="C913" s="87">
        <v>0</v>
      </c>
      <c r="D913" s="87">
        <v>47.6</v>
      </c>
      <c r="E913" s="87">
        <v>0</v>
      </c>
      <c r="F913" s="87">
        <v>47.6</v>
      </c>
    </row>
    <row r="914" spans="1:6" x14ac:dyDescent="0.3">
      <c r="A914" s="189">
        <v>45060500101</v>
      </c>
      <c r="B914" t="s">
        <v>662</v>
      </c>
      <c r="C914" s="87">
        <v>0</v>
      </c>
      <c r="D914" s="87">
        <v>47.6</v>
      </c>
      <c r="E914" s="87">
        <v>0</v>
      </c>
      <c r="F914" s="87">
        <v>47.6</v>
      </c>
    </row>
    <row r="915" spans="1:6" x14ac:dyDescent="0.3">
      <c r="A915" s="189">
        <v>450606</v>
      </c>
      <c r="B915" t="s">
        <v>456</v>
      </c>
      <c r="C915" s="87">
        <v>0</v>
      </c>
      <c r="D915" s="87">
        <v>0</v>
      </c>
      <c r="E915" s="87">
        <v>0</v>
      </c>
      <c r="F915" s="87">
        <v>0</v>
      </c>
    </row>
    <row r="916" spans="1:6" x14ac:dyDescent="0.3">
      <c r="A916" s="189">
        <v>4506060</v>
      </c>
      <c r="B916" t="s">
        <v>456</v>
      </c>
      <c r="C916" s="87">
        <v>0</v>
      </c>
      <c r="D916" s="87">
        <v>0</v>
      </c>
      <c r="E916" s="87">
        <v>0</v>
      </c>
      <c r="F916" s="87">
        <v>0</v>
      </c>
    </row>
    <row r="917" spans="1:6" x14ac:dyDescent="0.3">
      <c r="A917" s="189">
        <v>450606001</v>
      </c>
      <c r="B917" t="s">
        <v>355</v>
      </c>
      <c r="C917" s="87">
        <v>0</v>
      </c>
      <c r="D917" s="87">
        <v>0</v>
      </c>
      <c r="E917" s="87">
        <v>0</v>
      </c>
      <c r="F917" s="87">
        <v>0</v>
      </c>
    </row>
    <row r="918" spans="1:6" x14ac:dyDescent="0.3">
      <c r="A918" s="189">
        <v>45060600101</v>
      </c>
      <c r="B918" t="s">
        <v>662</v>
      </c>
      <c r="C918" s="87">
        <v>0</v>
      </c>
      <c r="D918" s="87">
        <v>0</v>
      </c>
      <c r="E918" s="87">
        <v>0</v>
      </c>
      <c r="F918" s="87">
        <v>0</v>
      </c>
    </row>
    <row r="919" spans="1:6" x14ac:dyDescent="0.3">
      <c r="A919" s="189">
        <v>450607</v>
      </c>
      <c r="B919" t="s">
        <v>459</v>
      </c>
      <c r="C919" s="87">
        <v>0</v>
      </c>
      <c r="D919" s="87">
        <v>1258.5</v>
      </c>
      <c r="E919" s="87">
        <v>730</v>
      </c>
      <c r="F919" s="87">
        <v>528.5</v>
      </c>
    </row>
    <row r="920" spans="1:6" x14ac:dyDescent="0.3">
      <c r="A920" s="189">
        <v>4506070</v>
      </c>
      <c r="B920" t="s">
        <v>459</v>
      </c>
      <c r="C920" s="87">
        <v>0</v>
      </c>
      <c r="D920" s="87">
        <v>1258.5</v>
      </c>
      <c r="E920" s="87">
        <v>730</v>
      </c>
      <c r="F920" s="87">
        <v>528.5</v>
      </c>
    </row>
    <row r="921" spans="1:6" x14ac:dyDescent="0.3">
      <c r="A921" s="189">
        <v>450607001</v>
      </c>
      <c r="B921" t="s">
        <v>355</v>
      </c>
      <c r="C921" s="87">
        <v>0</v>
      </c>
      <c r="D921" s="87">
        <v>1258.5</v>
      </c>
      <c r="E921" s="87">
        <v>730</v>
      </c>
      <c r="F921" s="87">
        <v>528.5</v>
      </c>
    </row>
    <row r="922" spans="1:6" x14ac:dyDescent="0.3">
      <c r="A922" s="189">
        <v>45060700101</v>
      </c>
      <c r="B922" t="s">
        <v>662</v>
      </c>
      <c r="C922" s="87">
        <v>0</v>
      </c>
      <c r="D922" s="87">
        <v>900</v>
      </c>
      <c r="E922" s="87">
        <v>730</v>
      </c>
      <c r="F922" s="87">
        <v>170</v>
      </c>
    </row>
    <row r="923" spans="1:6" x14ac:dyDescent="0.3">
      <c r="A923" s="189">
        <v>45060700102</v>
      </c>
      <c r="B923" t="s">
        <v>663</v>
      </c>
      <c r="C923" s="87">
        <v>0</v>
      </c>
      <c r="D923" s="87">
        <v>358.5</v>
      </c>
      <c r="E923" s="87">
        <v>0</v>
      </c>
      <c r="F923" s="87">
        <v>358.5</v>
      </c>
    </row>
    <row r="924" spans="1:6" x14ac:dyDescent="0.3">
      <c r="A924" s="189">
        <v>450608</v>
      </c>
      <c r="B924" t="s">
        <v>194</v>
      </c>
      <c r="C924" s="87">
        <v>0</v>
      </c>
      <c r="D924" s="87">
        <v>1030</v>
      </c>
      <c r="E924" s="87">
        <v>180.49</v>
      </c>
      <c r="F924" s="87">
        <v>849.51</v>
      </c>
    </row>
    <row r="925" spans="1:6" x14ac:dyDescent="0.3">
      <c r="A925" s="189">
        <v>4506080</v>
      </c>
      <c r="B925" t="s">
        <v>194</v>
      </c>
      <c r="C925" s="87">
        <v>0</v>
      </c>
      <c r="D925" s="87">
        <v>1030</v>
      </c>
      <c r="E925" s="87">
        <v>180.49</v>
      </c>
      <c r="F925" s="87">
        <v>849.51</v>
      </c>
    </row>
    <row r="926" spans="1:6" x14ac:dyDescent="0.3">
      <c r="A926" s="189">
        <v>450608001</v>
      </c>
      <c r="B926" t="s">
        <v>355</v>
      </c>
      <c r="C926" s="87">
        <v>0</v>
      </c>
      <c r="D926" s="87">
        <v>1030</v>
      </c>
      <c r="E926" s="87">
        <v>180.49</v>
      </c>
      <c r="F926" s="87">
        <v>849.51</v>
      </c>
    </row>
    <row r="927" spans="1:6" x14ac:dyDescent="0.3">
      <c r="A927" s="189">
        <v>45060800101</v>
      </c>
      <c r="B927" t="s">
        <v>662</v>
      </c>
      <c r="C927" s="87">
        <v>0</v>
      </c>
      <c r="D927" s="87">
        <v>730</v>
      </c>
      <c r="E927" s="87">
        <v>180.49</v>
      </c>
      <c r="F927" s="87">
        <v>549.51</v>
      </c>
    </row>
    <row r="928" spans="1:6" x14ac:dyDescent="0.3">
      <c r="A928" s="189">
        <v>45060800102</v>
      </c>
      <c r="B928" t="s">
        <v>663</v>
      </c>
      <c r="C928" s="87">
        <v>0</v>
      </c>
      <c r="D928" s="87">
        <v>300</v>
      </c>
      <c r="E928" s="87">
        <v>0</v>
      </c>
      <c r="F928" s="87">
        <v>300</v>
      </c>
    </row>
    <row r="929" spans="1:6" x14ac:dyDescent="0.3">
      <c r="A929" s="189">
        <v>450610</v>
      </c>
      <c r="B929" t="s">
        <v>573</v>
      </c>
      <c r="C929" s="87">
        <v>0</v>
      </c>
      <c r="D929" s="87">
        <v>8720.7800000000007</v>
      </c>
      <c r="E929" s="87">
        <v>3030.53</v>
      </c>
      <c r="F929" s="87">
        <v>5690.25</v>
      </c>
    </row>
    <row r="930" spans="1:6" x14ac:dyDescent="0.3">
      <c r="A930" s="189">
        <v>4506100</v>
      </c>
      <c r="B930" t="s">
        <v>573</v>
      </c>
      <c r="C930" s="87">
        <v>0</v>
      </c>
      <c r="D930" s="87">
        <v>8720.7800000000007</v>
      </c>
      <c r="E930" s="87">
        <v>3030.53</v>
      </c>
      <c r="F930" s="87">
        <v>5690.25</v>
      </c>
    </row>
    <row r="931" spans="1:6" x14ac:dyDescent="0.3">
      <c r="A931" s="189">
        <v>450610001</v>
      </c>
      <c r="B931" t="s">
        <v>355</v>
      </c>
      <c r="C931" s="87">
        <v>0</v>
      </c>
      <c r="D931" s="87">
        <v>8720.7800000000007</v>
      </c>
      <c r="E931" s="87">
        <v>3030.53</v>
      </c>
      <c r="F931" s="87">
        <v>5690.25</v>
      </c>
    </row>
    <row r="932" spans="1:6" x14ac:dyDescent="0.3">
      <c r="A932" s="189">
        <v>45061000101</v>
      </c>
      <c r="B932" t="s">
        <v>662</v>
      </c>
      <c r="C932" s="87">
        <v>0</v>
      </c>
      <c r="D932" s="87">
        <v>8606.18</v>
      </c>
      <c r="E932" s="87">
        <v>3030.53</v>
      </c>
      <c r="F932" s="87">
        <v>5575.65</v>
      </c>
    </row>
    <row r="933" spans="1:6" x14ac:dyDescent="0.3">
      <c r="A933" s="189">
        <v>45061000102</v>
      </c>
      <c r="B933" t="s">
        <v>663</v>
      </c>
      <c r="C933" s="87">
        <v>0</v>
      </c>
      <c r="D933" s="87">
        <v>114.6</v>
      </c>
      <c r="E933" s="87">
        <v>0</v>
      </c>
      <c r="F933" s="87">
        <v>114.6</v>
      </c>
    </row>
    <row r="934" spans="1:6" x14ac:dyDescent="0.3">
      <c r="A934" s="189">
        <v>450611</v>
      </c>
      <c r="B934" t="s">
        <v>466</v>
      </c>
      <c r="C934" s="87">
        <v>0</v>
      </c>
      <c r="D934" s="87">
        <v>2214.5100000000002</v>
      </c>
      <c r="E934" s="87">
        <v>730.62</v>
      </c>
      <c r="F934" s="87">
        <v>1483.89</v>
      </c>
    </row>
    <row r="935" spans="1:6" x14ac:dyDescent="0.3">
      <c r="A935" s="189">
        <v>4506110</v>
      </c>
      <c r="B935" t="s">
        <v>466</v>
      </c>
      <c r="C935" s="87">
        <v>0</v>
      </c>
      <c r="D935" s="87">
        <v>2214.5100000000002</v>
      </c>
      <c r="E935" s="87">
        <v>730.62</v>
      </c>
      <c r="F935" s="87">
        <v>1483.89</v>
      </c>
    </row>
    <row r="936" spans="1:6" x14ac:dyDescent="0.3">
      <c r="A936" s="189">
        <v>450611001</v>
      </c>
      <c r="B936" t="s">
        <v>355</v>
      </c>
      <c r="C936" s="87">
        <v>0</v>
      </c>
      <c r="D936" s="87">
        <v>2214.5100000000002</v>
      </c>
      <c r="E936" s="87">
        <v>730.62</v>
      </c>
      <c r="F936" s="87">
        <v>1483.89</v>
      </c>
    </row>
    <row r="937" spans="1:6" x14ac:dyDescent="0.3">
      <c r="A937" s="189">
        <v>45061100101</v>
      </c>
      <c r="B937" t="s">
        <v>662</v>
      </c>
      <c r="C937" s="87">
        <v>0</v>
      </c>
      <c r="D937" s="87">
        <v>1456.09</v>
      </c>
      <c r="E937" s="87">
        <v>730.62</v>
      </c>
      <c r="F937" s="87">
        <v>725.47</v>
      </c>
    </row>
    <row r="938" spans="1:6" x14ac:dyDescent="0.3">
      <c r="A938" s="189">
        <v>45061100102</v>
      </c>
      <c r="B938" t="s">
        <v>663</v>
      </c>
      <c r="C938" s="87">
        <v>0</v>
      </c>
      <c r="D938" s="87">
        <v>758.42</v>
      </c>
      <c r="E938" s="87">
        <v>0</v>
      </c>
      <c r="F938" s="87">
        <v>758.42</v>
      </c>
    </row>
    <row r="939" spans="1:6" x14ac:dyDescent="0.3">
      <c r="A939" s="189">
        <v>450612</v>
      </c>
      <c r="B939" t="s">
        <v>469</v>
      </c>
      <c r="C939" s="87">
        <v>0</v>
      </c>
      <c r="D939" s="87">
        <v>134.81</v>
      </c>
      <c r="E939" s="87">
        <v>16.89</v>
      </c>
      <c r="F939" s="87">
        <v>117.92</v>
      </c>
    </row>
    <row r="940" spans="1:6" x14ac:dyDescent="0.3">
      <c r="A940" s="189">
        <v>4506120</v>
      </c>
      <c r="B940" t="s">
        <v>469</v>
      </c>
      <c r="C940" s="87">
        <v>0</v>
      </c>
      <c r="D940" s="87">
        <v>134.81</v>
      </c>
      <c r="E940" s="87">
        <v>16.89</v>
      </c>
      <c r="F940" s="87">
        <v>117.92</v>
      </c>
    </row>
    <row r="941" spans="1:6" x14ac:dyDescent="0.3">
      <c r="A941" s="189">
        <v>450612001</v>
      </c>
      <c r="B941" t="s">
        <v>355</v>
      </c>
      <c r="C941" s="87">
        <v>0</v>
      </c>
      <c r="D941" s="87">
        <v>134.81</v>
      </c>
      <c r="E941" s="87">
        <v>16.89</v>
      </c>
      <c r="F941" s="87">
        <v>117.92</v>
      </c>
    </row>
    <row r="942" spans="1:6" x14ac:dyDescent="0.3">
      <c r="A942" s="189">
        <v>45061200101</v>
      </c>
      <c r="B942" t="s">
        <v>662</v>
      </c>
      <c r="C942" s="87">
        <v>0</v>
      </c>
      <c r="D942" s="87">
        <v>34.81</v>
      </c>
      <c r="E942" s="87">
        <v>16.89</v>
      </c>
      <c r="F942" s="87">
        <v>17.920000000000002</v>
      </c>
    </row>
    <row r="943" spans="1:6" x14ac:dyDescent="0.3">
      <c r="A943" s="189">
        <v>45061200102</v>
      </c>
      <c r="B943" t="s">
        <v>663</v>
      </c>
      <c r="C943" s="87">
        <v>0</v>
      </c>
      <c r="D943" s="87">
        <v>100</v>
      </c>
      <c r="E943" s="87">
        <v>0</v>
      </c>
      <c r="F943" s="87">
        <v>100</v>
      </c>
    </row>
    <row r="944" spans="1:6" x14ac:dyDescent="0.3">
      <c r="A944" s="189">
        <v>450614</v>
      </c>
      <c r="B944" t="s">
        <v>472</v>
      </c>
      <c r="C944" s="87">
        <v>0</v>
      </c>
      <c r="D944" s="87">
        <v>289.99</v>
      </c>
      <c r="E944" s="87">
        <v>0</v>
      </c>
      <c r="F944" s="87">
        <v>289.99</v>
      </c>
    </row>
    <row r="945" spans="1:6" x14ac:dyDescent="0.3">
      <c r="A945" s="189">
        <v>4506140</v>
      </c>
      <c r="B945" t="s">
        <v>472</v>
      </c>
      <c r="C945" s="87">
        <v>0</v>
      </c>
      <c r="D945" s="87">
        <v>289.99</v>
      </c>
      <c r="E945" s="87">
        <v>0</v>
      </c>
      <c r="F945" s="87">
        <v>289.99</v>
      </c>
    </row>
    <row r="946" spans="1:6" x14ac:dyDescent="0.3">
      <c r="A946" s="189">
        <v>450614001</v>
      </c>
      <c r="B946" t="s">
        <v>355</v>
      </c>
      <c r="C946" s="87">
        <v>0</v>
      </c>
      <c r="D946" s="87">
        <v>289.99</v>
      </c>
      <c r="E946" s="87">
        <v>0</v>
      </c>
      <c r="F946" s="87">
        <v>289.99</v>
      </c>
    </row>
    <row r="947" spans="1:6" x14ac:dyDescent="0.3">
      <c r="A947" s="189">
        <v>45061400101</v>
      </c>
      <c r="B947" t="s">
        <v>662</v>
      </c>
      <c r="C947" s="87">
        <v>0</v>
      </c>
      <c r="D947" s="87">
        <v>111.24</v>
      </c>
      <c r="E947" s="87">
        <v>0</v>
      </c>
      <c r="F947" s="87">
        <v>111.24</v>
      </c>
    </row>
    <row r="948" spans="1:6" x14ac:dyDescent="0.3">
      <c r="A948" s="189">
        <v>45061400102</v>
      </c>
      <c r="B948" t="s">
        <v>663</v>
      </c>
      <c r="C948" s="87">
        <v>0</v>
      </c>
      <c r="D948" s="87">
        <v>178.75</v>
      </c>
      <c r="E948" s="87">
        <v>0</v>
      </c>
      <c r="F948" s="87">
        <v>178.75</v>
      </c>
    </row>
    <row r="949" spans="1:6" x14ac:dyDescent="0.3">
      <c r="A949" s="189">
        <v>450618</v>
      </c>
      <c r="B949" t="s">
        <v>338</v>
      </c>
      <c r="C949" s="87">
        <v>0</v>
      </c>
      <c r="D949" s="87">
        <v>27039.38</v>
      </c>
      <c r="E949" s="87">
        <v>6223.21</v>
      </c>
      <c r="F949" s="87">
        <v>20816.169999999998</v>
      </c>
    </row>
    <row r="950" spans="1:6" x14ac:dyDescent="0.3">
      <c r="A950" s="189">
        <v>4506180</v>
      </c>
      <c r="B950" t="s">
        <v>338</v>
      </c>
      <c r="C950" s="87">
        <v>0</v>
      </c>
      <c r="D950" s="87">
        <v>27039.38</v>
      </c>
      <c r="E950" s="87">
        <v>6223.21</v>
      </c>
      <c r="F950" s="87">
        <v>20816.169999999998</v>
      </c>
    </row>
    <row r="951" spans="1:6" x14ac:dyDescent="0.3">
      <c r="A951" s="189">
        <v>450618001</v>
      </c>
      <c r="B951" t="s">
        <v>355</v>
      </c>
      <c r="C951" s="87">
        <v>0</v>
      </c>
      <c r="D951" s="87">
        <v>27039.38</v>
      </c>
      <c r="E951" s="87">
        <v>6223.21</v>
      </c>
      <c r="F951" s="87">
        <v>20816.169999999998</v>
      </c>
    </row>
    <row r="952" spans="1:6" x14ac:dyDescent="0.3">
      <c r="A952" s="189">
        <v>45061800101</v>
      </c>
      <c r="B952" t="s">
        <v>662</v>
      </c>
      <c r="C952" s="87">
        <v>0</v>
      </c>
      <c r="D952" s="87">
        <v>23651.35</v>
      </c>
      <c r="E952" s="87">
        <v>6223.21</v>
      </c>
      <c r="F952" s="87">
        <v>17428.14</v>
      </c>
    </row>
    <row r="953" spans="1:6" x14ac:dyDescent="0.3">
      <c r="A953" s="189">
        <v>45061800102</v>
      </c>
      <c r="B953" t="s">
        <v>663</v>
      </c>
      <c r="C953" s="87">
        <v>0</v>
      </c>
      <c r="D953" s="87">
        <v>3388.03</v>
      </c>
      <c r="E953" s="87">
        <v>0</v>
      </c>
      <c r="F953" s="87">
        <v>3388.03</v>
      </c>
    </row>
    <row r="954" spans="1:6" x14ac:dyDescent="0.3">
      <c r="A954" s="189">
        <v>450622</v>
      </c>
      <c r="B954" t="s">
        <v>480</v>
      </c>
      <c r="C954" s="87">
        <v>0</v>
      </c>
      <c r="D954" s="87">
        <v>822.66</v>
      </c>
      <c r="E954" s="87">
        <v>0</v>
      </c>
      <c r="F954" s="87">
        <v>822.66</v>
      </c>
    </row>
    <row r="955" spans="1:6" x14ac:dyDescent="0.3">
      <c r="A955" s="189">
        <v>4506220</v>
      </c>
      <c r="B955" t="s">
        <v>480</v>
      </c>
      <c r="C955" s="87">
        <v>0</v>
      </c>
      <c r="D955" s="87">
        <v>822.66</v>
      </c>
      <c r="E955" s="87">
        <v>0</v>
      </c>
      <c r="F955" s="87">
        <v>822.66</v>
      </c>
    </row>
    <row r="956" spans="1:6" x14ac:dyDescent="0.3">
      <c r="A956" s="189">
        <v>450622001</v>
      </c>
      <c r="B956" t="s">
        <v>355</v>
      </c>
      <c r="C956" s="87">
        <v>0</v>
      </c>
      <c r="D956" s="87">
        <v>822.66</v>
      </c>
      <c r="E956" s="87">
        <v>0</v>
      </c>
      <c r="F956" s="87">
        <v>822.66</v>
      </c>
    </row>
    <row r="957" spans="1:6" x14ac:dyDescent="0.3">
      <c r="A957" s="189">
        <v>45062200101</v>
      </c>
      <c r="B957" t="s">
        <v>662</v>
      </c>
      <c r="C957" s="87">
        <v>0</v>
      </c>
      <c r="D957" s="87">
        <v>535.72</v>
      </c>
      <c r="E957" s="87">
        <v>0</v>
      </c>
      <c r="F957" s="87">
        <v>535.72</v>
      </c>
    </row>
    <row r="958" spans="1:6" x14ac:dyDescent="0.3">
      <c r="A958" s="189">
        <v>45062200102</v>
      </c>
      <c r="B958" t="s">
        <v>663</v>
      </c>
      <c r="C958" s="87">
        <v>0</v>
      </c>
      <c r="D958" s="87">
        <v>286.94</v>
      </c>
      <c r="E958" s="87">
        <v>0</v>
      </c>
      <c r="F958" s="87">
        <v>286.94</v>
      </c>
    </row>
    <row r="959" spans="1:6" x14ac:dyDescent="0.3">
      <c r="A959" s="189">
        <v>450625</v>
      </c>
      <c r="B959" t="s">
        <v>483</v>
      </c>
      <c r="C959" s="87">
        <v>0</v>
      </c>
      <c r="D959" s="87">
        <v>79010.5</v>
      </c>
      <c r="E959" s="87">
        <v>197.57</v>
      </c>
      <c r="F959" s="87">
        <v>78812.929999999993</v>
      </c>
    </row>
    <row r="960" spans="1:6" x14ac:dyDescent="0.3">
      <c r="A960" s="189">
        <v>4506250</v>
      </c>
      <c r="B960" t="s">
        <v>483</v>
      </c>
      <c r="C960" s="87">
        <v>0</v>
      </c>
      <c r="D960" s="87">
        <v>79010.5</v>
      </c>
      <c r="E960" s="87">
        <v>197.57</v>
      </c>
      <c r="F960" s="87">
        <v>78812.929999999993</v>
      </c>
    </row>
    <row r="961" spans="1:6" x14ac:dyDescent="0.3">
      <c r="A961" s="189">
        <v>450625001</v>
      </c>
      <c r="B961" t="s">
        <v>355</v>
      </c>
      <c r="C961" s="87">
        <v>0</v>
      </c>
      <c r="D961" s="87">
        <v>79010.5</v>
      </c>
      <c r="E961" s="87">
        <v>197.57</v>
      </c>
      <c r="F961" s="87">
        <v>78812.929999999993</v>
      </c>
    </row>
    <row r="962" spans="1:6" x14ac:dyDescent="0.3">
      <c r="A962" s="189">
        <v>45062500101</v>
      </c>
      <c r="B962" t="s">
        <v>662</v>
      </c>
      <c r="C962" s="87">
        <v>0</v>
      </c>
      <c r="D962" s="87">
        <v>73296.2</v>
      </c>
      <c r="E962" s="87">
        <v>197.57</v>
      </c>
      <c r="F962" s="87">
        <v>73098.63</v>
      </c>
    </row>
    <row r="963" spans="1:6" x14ac:dyDescent="0.3">
      <c r="A963" s="189">
        <v>45062500102</v>
      </c>
      <c r="B963" t="s">
        <v>663</v>
      </c>
      <c r="C963" s="87">
        <v>0</v>
      </c>
      <c r="D963" s="87">
        <v>5714.3</v>
      </c>
      <c r="E963" s="87">
        <v>0</v>
      </c>
      <c r="F963" s="87">
        <v>5714.3</v>
      </c>
    </row>
    <row r="964" spans="1:6" x14ac:dyDescent="0.3">
      <c r="A964" s="189">
        <v>4507</v>
      </c>
      <c r="B964" t="s">
        <v>232</v>
      </c>
      <c r="C964" s="87">
        <v>0</v>
      </c>
      <c r="D964" s="87">
        <v>190114.02</v>
      </c>
      <c r="E964" s="87">
        <v>74028.289999999994</v>
      </c>
      <c r="F964" s="87">
        <v>116085.73</v>
      </c>
    </row>
    <row r="965" spans="1:6" x14ac:dyDescent="0.3">
      <c r="A965" s="189">
        <v>450702</v>
      </c>
      <c r="B965" t="s">
        <v>197</v>
      </c>
      <c r="C965" s="87">
        <v>0</v>
      </c>
      <c r="D965" s="87">
        <v>190114.02</v>
      </c>
      <c r="E965" s="87">
        <v>74028.289999999994</v>
      </c>
      <c r="F965" s="87">
        <v>116085.73</v>
      </c>
    </row>
    <row r="966" spans="1:6" x14ac:dyDescent="0.3">
      <c r="A966" s="189">
        <v>4507020</v>
      </c>
      <c r="B966" t="s">
        <v>197</v>
      </c>
      <c r="C966" s="87">
        <v>0</v>
      </c>
      <c r="D966" s="87">
        <v>190114.02</v>
      </c>
      <c r="E966" s="87">
        <v>74028.289999999994</v>
      </c>
      <c r="F966" s="87">
        <v>116085.73</v>
      </c>
    </row>
    <row r="967" spans="1:6" x14ac:dyDescent="0.3">
      <c r="A967" s="189">
        <v>450702001</v>
      </c>
      <c r="B967" t="s">
        <v>575</v>
      </c>
      <c r="C967" s="87">
        <v>0</v>
      </c>
      <c r="D967" s="87">
        <v>190114.02</v>
      </c>
      <c r="E967" s="87">
        <v>74028.289999999994</v>
      </c>
      <c r="F967" s="87">
        <v>116085.73</v>
      </c>
    </row>
    <row r="968" spans="1:6" x14ac:dyDescent="0.3">
      <c r="A968" s="189">
        <v>45070200101</v>
      </c>
      <c r="B968" t="s">
        <v>662</v>
      </c>
      <c r="C968" s="87">
        <v>0</v>
      </c>
      <c r="D968" s="87">
        <v>190114.02</v>
      </c>
      <c r="E968" s="87">
        <v>50519.41</v>
      </c>
      <c r="F968" s="87">
        <v>139594.60999999999</v>
      </c>
    </row>
    <row r="969" spans="1:6" x14ac:dyDescent="0.3">
      <c r="A969" s="189">
        <v>45070200102</v>
      </c>
      <c r="B969" t="s">
        <v>663</v>
      </c>
      <c r="C969" s="87">
        <v>0</v>
      </c>
      <c r="D969" s="87">
        <v>0</v>
      </c>
      <c r="E969" s="87">
        <v>23508.880000000001</v>
      </c>
      <c r="F969" s="87">
        <v>-23508.880000000001</v>
      </c>
    </row>
    <row r="970" spans="1:6" x14ac:dyDescent="0.3">
      <c r="A970" s="189">
        <v>450702002</v>
      </c>
      <c r="B970" t="s">
        <v>576</v>
      </c>
      <c r="C970" s="87">
        <v>0</v>
      </c>
      <c r="D970" s="87">
        <v>0</v>
      </c>
      <c r="E970" s="87">
        <v>0</v>
      </c>
      <c r="F970" s="87">
        <v>0</v>
      </c>
    </row>
    <row r="971" spans="1:6" x14ac:dyDescent="0.3">
      <c r="A971" s="189">
        <v>45070200201</v>
      </c>
      <c r="B971" t="s">
        <v>576</v>
      </c>
      <c r="C971" s="87">
        <v>0</v>
      </c>
      <c r="D971" s="87">
        <v>0</v>
      </c>
      <c r="E971" s="87">
        <v>0</v>
      </c>
      <c r="F971" s="87">
        <v>0</v>
      </c>
    </row>
    <row r="972" spans="1:6" x14ac:dyDescent="0.3">
      <c r="A972" s="189">
        <v>4515</v>
      </c>
      <c r="B972" t="s">
        <v>234</v>
      </c>
      <c r="C972" s="87">
        <v>0</v>
      </c>
      <c r="D972" s="87">
        <v>329194.95</v>
      </c>
      <c r="E972" s="87">
        <v>139721.59</v>
      </c>
      <c r="F972" s="87">
        <v>189473.36</v>
      </c>
    </row>
    <row r="973" spans="1:6" x14ac:dyDescent="0.3">
      <c r="A973" s="189">
        <v>451503</v>
      </c>
      <c r="B973" t="s">
        <v>617</v>
      </c>
      <c r="C973" s="87">
        <v>0</v>
      </c>
      <c r="D973" s="87">
        <v>22795</v>
      </c>
      <c r="E973" s="87">
        <v>4300</v>
      </c>
      <c r="F973" s="87">
        <v>18495</v>
      </c>
    </row>
    <row r="974" spans="1:6" x14ac:dyDescent="0.3">
      <c r="A974" s="189">
        <v>4515030</v>
      </c>
      <c r="B974" t="s">
        <v>617</v>
      </c>
      <c r="C974" s="87">
        <v>0</v>
      </c>
      <c r="D974" s="87">
        <v>22795</v>
      </c>
      <c r="E974" s="87">
        <v>4300</v>
      </c>
      <c r="F974" s="87">
        <v>18495</v>
      </c>
    </row>
    <row r="975" spans="1:6" x14ac:dyDescent="0.3">
      <c r="A975" s="189">
        <v>451503002</v>
      </c>
      <c r="B975" t="s">
        <v>665</v>
      </c>
      <c r="C975" s="87">
        <v>0</v>
      </c>
      <c r="D975" s="87">
        <v>22795</v>
      </c>
      <c r="E975" s="87">
        <v>4300</v>
      </c>
      <c r="F975" s="87">
        <v>18495</v>
      </c>
    </row>
    <row r="976" spans="1:6" x14ac:dyDescent="0.3">
      <c r="A976" s="189">
        <v>451508</v>
      </c>
      <c r="B976" t="s">
        <v>75</v>
      </c>
      <c r="C976" s="87">
        <v>0</v>
      </c>
      <c r="D976" s="87">
        <v>6557.07</v>
      </c>
      <c r="E976" s="87">
        <v>300</v>
      </c>
      <c r="F976" s="87">
        <v>6257.07</v>
      </c>
    </row>
    <row r="977" spans="1:6" x14ac:dyDescent="0.3">
      <c r="A977" s="189">
        <v>451509</v>
      </c>
      <c r="B977" t="s">
        <v>666</v>
      </c>
      <c r="C977" s="87">
        <v>0</v>
      </c>
      <c r="D977" s="87">
        <v>223242.06</v>
      </c>
      <c r="E977" s="87">
        <v>116626.55</v>
      </c>
      <c r="F977" s="87">
        <v>106615.51</v>
      </c>
    </row>
    <row r="978" spans="1:6" x14ac:dyDescent="0.3">
      <c r="A978" s="189">
        <v>451513</v>
      </c>
      <c r="B978" t="s">
        <v>667</v>
      </c>
      <c r="C978" s="87">
        <v>0</v>
      </c>
      <c r="D978" s="87">
        <v>6779.12</v>
      </c>
      <c r="E978" s="87">
        <v>371.68</v>
      </c>
      <c r="F978" s="87">
        <v>6407.44</v>
      </c>
    </row>
    <row r="979" spans="1:6" x14ac:dyDescent="0.3">
      <c r="A979" s="189">
        <v>451517</v>
      </c>
      <c r="B979" t="s">
        <v>668</v>
      </c>
      <c r="C979" s="87">
        <v>0</v>
      </c>
      <c r="D979" s="87">
        <v>279.86</v>
      </c>
      <c r="E979" s="87">
        <v>0</v>
      </c>
      <c r="F979" s="87">
        <v>279.86</v>
      </c>
    </row>
    <row r="980" spans="1:6" x14ac:dyDescent="0.3">
      <c r="A980" s="189">
        <v>4515170</v>
      </c>
      <c r="B980" t="s">
        <v>668</v>
      </c>
      <c r="C980" s="87">
        <v>0</v>
      </c>
      <c r="D980" s="87">
        <v>279.86</v>
      </c>
      <c r="E980" s="87">
        <v>0</v>
      </c>
      <c r="F980" s="87">
        <v>279.86</v>
      </c>
    </row>
    <row r="981" spans="1:6" x14ac:dyDescent="0.3">
      <c r="A981" s="189">
        <v>451517004</v>
      </c>
      <c r="B981" t="s">
        <v>192</v>
      </c>
      <c r="C981" s="87">
        <v>0</v>
      </c>
      <c r="D981" s="87">
        <v>279.86</v>
      </c>
      <c r="E981" s="87">
        <v>0</v>
      </c>
      <c r="F981" s="87">
        <v>279.86</v>
      </c>
    </row>
    <row r="982" spans="1:6" x14ac:dyDescent="0.3">
      <c r="A982" s="189">
        <v>451518</v>
      </c>
      <c r="B982" t="s">
        <v>669</v>
      </c>
      <c r="C982" s="87">
        <v>0</v>
      </c>
      <c r="D982" s="87">
        <v>3652.85</v>
      </c>
      <c r="E982" s="87">
        <v>423.2</v>
      </c>
      <c r="F982" s="87">
        <v>3229.65</v>
      </c>
    </row>
    <row r="983" spans="1:6" x14ac:dyDescent="0.3">
      <c r="A983" s="189">
        <v>4515180</v>
      </c>
      <c r="B983" t="s">
        <v>669</v>
      </c>
      <c r="C983" s="87">
        <v>0</v>
      </c>
      <c r="D983" s="87">
        <v>3652.85</v>
      </c>
      <c r="E983" s="87">
        <v>423.2</v>
      </c>
      <c r="F983" s="87">
        <v>3229.65</v>
      </c>
    </row>
    <row r="984" spans="1:6" x14ac:dyDescent="0.3">
      <c r="A984" s="189">
        <v>451518010</v>
      </c>
      <c r="B984" t="s">
        <v>669</v>
      </c>
      <c r="C984" s="87">
        <v>0</v>
      </c>
      <c r="D984" s="87">
        <v>3374.92</v>
      </c>
      <c r="E984" s="87">
        <v>423.2</v>
      </c>
      <c r="F984" s="87">
        <v>2951.72</v>
      </c>
    </row>
    <row r="985" spans="1:6" x14ac:dyDescent="0.3">
      <c r="A985" s="189">
        <v>451518020</v>
      </c>
      <c r="B985" t="s">
        <v>670</v>
      </c>
      <c r="C985" s="87">
        <v>0</v>
      </c>
      <c r="D985" s="87">
        <v>277.93</v>
      </c>
      <c r="E985" s="87">
        <v>0</v>
      </c>
      <c r="F985" s="87">
        <v>277.93</v>
      </c>
    </row>
    <row r="986" spans="1:6" x14ac:dyDescent="0.3">
      <c r="A986" s="189">
        <v>451528</v>
      </c>
      <c r="B986" t="s">
        <v>671</v>
      </c>
      <c r="C986" s="87">
        <v>0</v>
      </c>
      <c r="D986" s="87">
        <v>121.45</v>
      </c>
      <c r="E986" s="87">
        <v>0</v>
      </c>
      <c r="F986" s="87">
        <v>121.45</v>
      </c>
    </row>
    <row r="987" spans="1:6" x14ac:dyDescent="0.3">
      <c r="A987" s="189">
        <v>451599</v>
      </c>
      <c r="B987" t="s">
        <v>233</v>
      </c>
      <c r="C987" s="87">
        <v>0</v>
      </c>
      <c r="D987" s="87">
        <v>65767.539999999994</v>
      </c>
      <c r="E987" s="87">
        <v>17700.16</v>
      </c>
      <c r="F987" s="87">
        <v>48067.38</v>
      </c>
    </row>
    <row r="988" spans="1:6" x14ac:dyDescent="0.3">
      <c r="A988" s="189">
        <v>4515990</v>
      </c>
      <c r="B988" t="s">
        <v>233</v>
      </c>
      <c r="C988" s="87">
        <v>0</v>
      </c>
      <c r="D988" s="87">
        <v>65767.539999999994</v>
      </c>
      <c r="E988" s="87">
        <v>17700.16</v>
      </c>
      <c r="F988" s="87">
        <v>48067.38</v>
      </c>
    </row>
    <row r="989" spans="1:6" x14ac:dyDescent="0.3">
      <c r="A989" s="189">
        <v>451599001</v>
      </c>
      <c r="B989" t="s">
        <v>672</v>
      </c>
      <c r="C989" s="87">
        <v>0</v>
      </c>
      <c r="D989" s="87">
        <v>34965.11</v>
      </c>
      <c r="E989" s="87">
        <v>17426.28</v>
      </c>
      <c r="F989" s="87">
        <v>17538.830000000002</v>
      </c>
    </row>
    <row r="990" spans="1:6" x14ac:dyDescent="0.3">
      <c r="A990" s="189">
        <v>451599004</v>
      </c>
      <c r="B990" t="s">
        <v>673</v>
      </c>
      <c r="C990" s="87">
        <v>0</v>
      </c>
      <c r="D990" s="87">
        <v>30802.43</v>
      </c>
      <c r="E990" s="87">
        <v>273.88</v>
      </c>
      <c r="F990" s="87">
        <v>30528.55</v>
      </c>
    </row>
    <row r="991" spans="1:6" x14ac:dyDescent="0.3">
      <c r="A991" s="189">
        <v>46</v>
      </c>
      <c r="B991" t="s">
        <v>181</v>
      </c>
      <c r="C991" s="87">
        <v>0</v>
      </c>
      <c r="D991" s="87">
        <v>437219.54</v>
      </c>
      <c r="E991" s="87">
        <v>431835.08</v>
      </c>
      <c r="F991" s="87">
        <v>5384.46</v>
      </c>
    </row>
    <row r="992" spans="1:6" x14ac:dyDescent="0.3">
      <c r="A992" s="189">
        <v>4604</v>
      </c>
      <c r="B992" t="s">
        <v>264</v>
      </c>
      <c r="C992" s="87">
        <v>0</v>
      </c>
      <c r="D992" s="87">
        <v>117497.76</v>
      </c>
      <c r="E992" s="87">
        <v>115745.8</v>
      </c>
      <c r="F992" s="87">
        <v>1751.96</v>
      </c>
    </row>
    <row r="993" spans="1:6" x14ac:dyDescent="0.3">
      <c r="A993" s="189">
        <v>460401</v>
      </c>
      <c r="B993" t="s">
        <v>437</v>
      </c>
      <c r="C993" s="87">
        <v>0</v>
      </c>
      <c r="D993" s="87">
        <v>57151.66</v>
      </c>
      <c r="E993" s="87">
        <v>55409.46</v>
      </c>
      <c r="F993" s="87">
        <v>1742.2</v>
      </c>
    </row>
    <row r="994" spans="1:6" x14ac:dyDescent="0.3">
      <c r="A994" s="189">
        <v>4604010</v>
      </c>
      <c r="B994" t="s">
        <v>437</v>
      </c>
      <c r="C994" s="87">
        <v>0</v>
      </c>
      <c r="D994" s="87">
        <v>57151.66</v>
      </c>
      <c r="E994" s="87">
        <v>55409.46</v>
      </c>
      <c r="F994" s="87">
        <v>1742.2</v>
      </c>
    </row>
    <row r="995" spans="1:6" x14ac:dyDescent="0.3">
      <c r="A995" s="189">
        <v>460401001</v>
      </c>
      <c r="B995" t="s">
        <v>355</v>
      </c>
      <c r="C995" s="87">
        <v>0</v>
      </c>
      <c r="D995" s="87">
        <v>57141.9</v>
      </c>
      <c r="E995" s="87">
        <v>55409.46</v>
      </c>
      <c r="F995" s="87">
        <v>1732.44</v>
      </c>
    </row>
    <row r="996" spans="1:6" x14ac:dyDescent="0.3">
      <c r="A996" s="189">
        <v>46040100101</v>
      </c>
      <c r="B996" t="s">
        <v>662</v>
      </c>
      <c r="C996" s="87">
        <v>0</v>
      </c>
      <c r="D996" s="87">
        <v>57141.9</v>
      </c>
      <c r="E996" s="87">
        <v>55409.46</v>
      </c>
      <c r="F996" s="87">
        <v>1732.44</v>
      </c>
    </row>
    <row r="997" spans="1:6" x14ac:dyDescent="0.3">
      <c r="A997" s="189">
        <v>460401002</v>
      </c>
      <c r="B997" t="s">
        <v>572</v>
      </c>
      <c r="C997" s="87">
        <v>0</v>
      </c>
      <c r="D997" s="87">
        <v>9.76</v>
      </c>
      <c r="E997" s="87">
        <v>0</v>
      </c>
      <c r="F997" s="87">
        <v>9.76</v>
      </c>
    </row>
    <row r="998" spans="1:6" x14ac:dyDescent="0.3">
      <c r="A998" s="189">
        <v>460402</v>
      </c>
      <c r="B998" t="s">
        <v>350</v>
      </c>
      <c r="C998" s="87">
        <v>0</v>
      </c>
      <c r="D998" s="87">
        <v>60346.1</v>
      </c>
      <c r="E998" s="87">
        <v>60336.34</v>
      </c>
      <c r="F998" s="87">
        <v>9.76</v>
      </c>
    </row>
    <row r="999" spans="1:6" x14ac:dyDescent="0.3">
      <c r="A999" s="189">
        <v>4604020</v>
      </c>
      <c r="B999" t="s">
        <v>350</v>
      </c>
      <c r="C999" s="87">
        <v>0</v>
      </c>
      <c r="D999" s="87">
        <v>60346.1</v>
      </c>
      <c r="E999" s="87">
        <v>60336.34</v>
      </c>
      <c r="F999" s="87">
        <v>9.76</v>
      </c>
    </row>
    <row r="1000" spans="1:6" x14ac:dyDescent="0.3">
      <c r="A1000" s="189">
        <v>460402001</v>
      </c>
      <c r="B1000" t="s">
        <v>355</v>
      </c>
      <c r="C1000" s="87">
        <v>0</v>
      </c>
      <c r="D1000" s="87">
        <v>60336.34</v>
      </c>
      <c r="E1000" s="87">
        <v>60336.34</v>
      </c>
      <c r="F1000" s="87">
        <v>0</v>
      </c>
    </row>
    <row r="1001" spans="1:6" x14ac:dyDescent="0.3">
      <c r="A1001" s="189">
        <v>46040200101</v>
      </c>
      <c r="B1001" t="s">
        <v>662</v>
      </c>
      <c r="C1001" s="87">
        <v>0</v>
      </c>
      <c r="D1001" s="87">
        <v>60336.34</v>
      </c>
      <c r="E1001" s="87">
        <v>60336.34</v>
      </c>
      <c r="F1001" s="87">
        <v>0</v>
      </c>
    </row>
    <row r="1002" spans="1:6" x14ac:dyDescent="0.3">
      <c r="A1002" s="189">
        <v>460402002</v>
      </c>
      <c r="B1002" t="s">
        <v>572</v>
      </c>
      <c r="C1002" s="87">
        <v>0</v>
      </c>
      <c r="D1002" s="87">
        <v>9.76</v>
      </c>
      <c r="E1002" s="87">
        <v>0</v>
      </c>
      <c r="F1002" s="87">
        <v>9.76</v>
      </c>
    </row>
    <row r="1003" spans="1:6" x14ac:dyDescent="0.3">
      <c r="A1003" s="189">
        <v>4605</v>
      </c>
      <c r="B1003" t="s">
        <v>235</v>
      </c>
      <c r="C1003" s="87">
        <v>0</v>
      </c>
      <c r="D1003" s="87">
        <v>167203.84</v>
      </c>
      <c r="E1003" s="87">
        <v>166898.79</v>
      </c>
      <c r="F1003" s="87">
        <v>305.05</v>
      </c>
    </row>
    <row r="1004" spans="1:6" x14ac:dyDescent="0.3">
      <c r="A1004" s="189">
        <v>460501</v>
      </c>
      <c r="B1004" t="s">
        <v>192</v>
      </c>
      <c r="C1004" s="87">
        <v>0</v>
      </c>
      <c r="D1004" s="87">
        <v>167203.84</v>
      </c>
      <c r="E1004" s="87">
        <v>166898.79</v>
      </c>
      <c r="F1004" s="87">
        <v>305.05</v>
      </c>
    </row>
    <row r="1005" spans="1:6" x14ac:dyDescent="0.3">
      <c r="A1005" s="189">
        <v>4605010</v>
      </c>
      <c r="B1005" t="s">
        <v>192</v>
      </c>
      <c r="C1005" s="87">
        <v>0</v>
      </c>
      <c r="D1005" s="87">
        <v>167203.84</v>
      </c>
      <c r="E1005" s="87">
        <v>166898.79</v>
      </c>
      <c r="F1005" s="87">
        <v>305.05</v>
      </c>
    </row>
    <row r="1006" spans="1:6" x14ac:dyDescent="0.3">
      <c r="A1006" s="189">
        <v>460501001</v>
      </c>
      <c r="B1006" t="s">
        <v>355</v>
      </c>
      <c r="C1006" s="87">
        <v>0</v>
      </c>
      <c r="D1006" s="87">
        <v>167203.84</v>
      </c>
      <c r="E1006" s="87">
        <v>166898.79</v>
      </c>
      <c r="F1006" s="87">
        <v>305.05</v>
      </c>
    </row>
    <row r="1007" spans="1:6" x14ac:dyDescent="0.3">
      <c r="A1007" s="189">
        <v>46050100101</v>
      </c>
      <c r="B1007" t="s">
        <v>662</v>
      </c>
      <c r="C1007" s="87">
        <v>0</v>
      </c>
      <c r="D1007" s="87">
        <v>167203.84</v>
      </c>
      <c r="E1007" s="87">
        <v>166898.79</v>
      </c>
      <c r="F1007" s="87">
        <v>305.05</v>
      </c>
    </row>
    <row r="1008" spans="1:6" x14ac:dyDescent="0.3">
      <c r="A1008" s="189">
        <v>4606</v>
      </c>
      <c r="B1008" t="s">
        <v>200</v>
      </c>
      <c r="C1008" s="87">
        <v>0</v>
      </c>
      <c r="D1008" s="87">
        <v>32199.39</v>
      </c>
      <c r="E1008" s="87">
        <v>32199.39</v>
      </c>
      <c r="F1008" s="87">
        <v>0</v>
      </c>
    </row>
    <row r="1009" spans="1:6" x14ac:dyDescent="0.3">
      <c r="A1009" s="189">
        <v>460602</v>
      </c>
      <c r="B1009" t="s">
        <v>445</v>
      </c>
      <c r="C1009" s="87">
        <v>0</v>
      </c>
      <c r="D1009" s="87">
        <v>372.27</v>
      </c>
      <c r="E1009" s="87">
        <v>372.27</v>
      </c>
      <c r="F1009" s="87">
        <v>0</v>
      </c>
    </row>
    <row r="1010" spans="1:6" x14ac:dyDescent="0.3">
      <c r="A1010" s="189">
        <v>4606020</v>
      </c>
      <c r="B1010" t="s">
        <v>445</v>
      </c>
      <c r="C1010" s="87">
        <v>0</v>
      </c>
      <c r="D1010" s="87">
        <v>372.27</v>
      </c>
      <c r="E1010" s="87">
        <v>372.27</v>
      </c>
      <c r="F1010" s="87">
        <v>0</v>
      </c>
    </row>
    <row r="1011" spans="1:6" x14ac:dyDescent="0.3">
      <c r="A1011" s="189">
        <v>460602001</v>
      </c>
      <c r="B1011" t="s">
        <v>355</v>
      </c>
      <c r="C1011" s="87">
        <v>0</v>
      </c>
      <c r="D1011" s="87">
        <v>372.27</v>
      </c>
      <c r="E1011" s="87">
        <v>372.27</v>
      </c>
      <c r="F1011" s="87">
        <v>0</v>
      </c>
    </row>
    <row r="1012" spans="1:6" x14ac:dyDescent="0.3">
      <c r="A1012" s="189">
        <v>46060200101</v>
      </c>
      <c r="B1012" t="s">
        <v>662</v>
      </c>
      <c r="C1012" s="87">
        <v>0</v>
      </c>
      <c r="D1012" s="87">
        <v>372.27</v>
      </c>
      <c r="E1012" s="87">
        <v>372.27</v>
      </c>
      <c r="F1012" s="87">
        <v>0</v>
      </c>
    </row>
    <row r="1013" spans="1:6" x14ac:dyDescent="0.3">
      <c r="A1013" s="189">
        <v>460604</v>
      </c>
      <c r="B1013" t="s">
        <v>450</v>
      </c>
      <c r="C1013" s="87">
        <v>0</v>
      </c>
      <c r="D1013" s="87">
        <v>389.73</v>
      </c>
      <c r="E1013" s="87">
        <v>389.73</v>
      </c>
      <c r="F1013" s="87">
        <v>0</v>
      </c>
    </row>
    <row r="1014" spans="1:6" x14ac:dyDescent="0.3">
      <c r="A1014" s="189">
        <v>4606040</v>
      </c>
      <c r="B1014" t="s">
        <v>450</v>
      </c>
      <c r="C1014" s="87">
        <v>0</v>
      </c>
      <c r="D1014" s="87">
        <v>389.73</v>
      </c>
      <c r="E1014" s="87">
        <v>389.73</v>
      </c>
      <c r="F1014" s="87">
        <v>0</v>
      </c>
    </row>
    <row r="1015" spans="1:6" x14ac:dyDescent="0.3">
      <c r="A1015" s="189">
        <v>460604001</v>
      </c>
      <c r="B1015" t="s">
        <v>355</v>
      </c>
      <c r="C1015" s="87">
        <v>0</v>
      </c>
      <c r="D1015" s="87">
        <v>389.73</v>
      </c>
      <c r="E1015" s="87">
        <v>389.73</v>
      </c>
      <c r="F1015" s="87">
        <v>0</v>
      </c>
    </row>
    <row r="1016" spans="1:6" x14ac:dyDescent="0.3">
      <c r="A1016" s="189">
        <v>46060400101</v>
      </c>
      <c r="B1016" t="s">
        <v>662</v>
      </c>
      <c r="C1016" s="87">
        <v>0</v>
      </c>
      <c r="D1016" s="87">
        <v>389.73</v>
      </c>
      <c r="E1016" s="87">
        <v>389.73</v>
      </c>
      <c r="F1016" s="87">
        <v>0</v>
      </c>
    </row>
    <row r="1017" spans="1:6" x14ac:dyDescent="0.3">
      <c r="A1017" s="189">
        <v>460607</v>
      </c>
      <c r="B1017" t="s">
        <v>459</v>
      </c>
      <c r="C1017" s="87">
        <v>0</v>
      </c>
      <c r="D1017" s="87">
        <v>6935</v>
      </c>
      <c r="E1017" s="87">
        <v>6935</v>
      </c>
      <c r="F1017" s="87">
        <v>0</v>
      </c>
    </row>
    <row r="1018" spans="1:6" x14ac:dyDescent="0.3">
      <c r="A1018" s="189">
        <v>4606070</v>
      </c>
      <c r="B1018" t="s">
        <v>459</v>
      </c>
      <c r="C1018" s="87">
        <v>0</v>
      </c>
      <c r="D1018" s="87">
        <v>6935</v>
      </c>
      <c r="E1018" s="87">
        <v>6935</v>
      </c>
      <c r="F1018" s="87">
        <v>0</v>
      </c>
    </row>
    <row r="1019" spans="1:6" x14ac:dyDescent="0.3">
      <c r="A1019" s="189">
        <v>460607001</v>
      </c>
      <c r="B1019" t="s">
        <v>355</v>
      </c>
      <c r="C1019" s="87">
        <v>0</v>
      </c>
      <c r="D1019" s="87">
        <v>6935</v>
      </c>
      <c r="E1019" s="87">
        <v>6935</v>
      </c>
      <c r="F1019" s="87">
        <v>0</v>
      </c>
    </row>
    <row r="1020" spans="1:6" x14ac:dyDescent="0.3">
      <c r="A1020" s="189">
        <v>46060700101</v>
      </c>
      <c r="B1020" t="s">
        <v>662</v>
      </c>
      <c r="C1020" s="87">
        <v>0</v>
      </c>
      <c r="D1020" s="87">
        <v>6935</v>
      </c>
      <c r="E1020" s="87">
        <v>6935</v>
      </c>
      <c r="F1020" s="87">
        <v>0</v>
      </c>
    </row>
    <row r="1021" spans="1:6" x14ac:dyDescent="0.3">
      <c r="A1021" s="189">
        <v>460608</v>
      </c>
      <c r="B1021" t="s">
        <v>194</v>
      </c>
      <c r="C1021" s="87">
        <v>0</v>
      </c>
      <c r="D1021" s="87">
        <v>1714.68</v>
      </c>
      <c r="E1021" s="87">
        <v>1714.68</v>
      </c>
      <c r="F1021" s="87">
        <v>0</v>
      </c>
    </row>
    <row r="1022" spans="1:6" x14ac:dyDescent="0.3">
      <c r="A1022" s="189">
        <v>4606080</v>
      </c>
      <c r="B1022" t="s">
        <v>194</v>
      </c>
      <c r="C1022" s="87">
        <v>0</v>
      </c>
      <c r="D1022" s="87">
        <v>1714.68</v>
      </c>
      <c r="E1022" s="87">
        <v>1714.68</v>
      </c>
      <c r="F1022" s="87">
        <v>0</v>
      </c>
    </row>
    <row r="1023" spans="1:6" x14ac:dyDescent="0.3">
      <c r="A1023" s="189">
        <v>460608001</v>
      </c>
      <c r="B1023" t="s">
        <v>355</v>
      </c>
      <c r="C1023" s="87">
        <v>0</v>
      </c>
      <c r="D1023" s="87">
        <v>1714.68</v>
      </c>
      <c r="E1023" s="87">
        <v>1714.68</v>
      </c>
      <c r="F1023" s="87">
        <v>0</v>
      </c>
    </row>
    <row r="1024" spans="1:6" x14ac:dyDescent="0.3">
      <c r="A1024" s="189">
        <v>46060800101</v>
      </c>
      <c r="B1024" t="s">
        <v>662</v>
      </c>
      <c r="C1024" s="87">
        <v>0</v>
      </c>
      <c r="D1024" s="87">
        <v>1714.68</v>
      </c>
      <c r="E1024" s="87">
        <v>1714.68</v>
      </c>
      <c r="F1024" s="87">
        <v>0</v>
      </c>
    </row>
    <row r="1025" spans="1:6" x14ac:dyDescent="0.3">
      <c r="A1025" s="189">
        <v>460610</v>
      </c>
      <c r="B1025" t="s">
        <v>345</v>
      </c>
      <c r="C1025" s="87">
        <v>0</v>
      </c>
      <c r="D1025" s="87">
        <v>3390</v>
      </c>
      <c r="E1025" s="87">
        <v>3390</v>
      </c>
      <c r="F1025" s="87">
        <v>0</v>
      </c>
    </row>
    <row r="1026" spans="1:6" x14ac:dyDescent="0.3">
      <c r="A1026" s="189">
        <v>4606100</v>
      </c>
      <c r="B1026" t="s">
        <v>345</v>
      </c>
      <c r="C1026" s="87">
        <v>0</v>
      </c>
      <c r="D1026" s="87">
        <v>3390</v>
      </c>
      <c r="E1026" s="87">
        <v>3390</v>
      </c>
      <c r="F1026" s="87">
        <v>0</v>
      </c>
    </row>
    <row r="1027" spans="1:6" x14ac:dyDescent="0.3">
      <c r="A1027" s="189">
        <v>460610001</v>
      </c>
      <c r="B1027" t="s">
        <v>355</v>
      </c>
      <c r="C1027" s="87">
        <v>0</v>
      </c>
      <c r="D1027" s="87">
        <v>3390</v>
      </c>
      <c r="E1027" s="87">
        <v>3390</v>
      </c>
      <c r="F1027" s="87">
        <v>0</v>
      </c>
    </row>
    <row r="1028" spans="1:6" x14ac:dyDescent="0.3">
      <c r="A1028" s="189">
        <v>46061000101</v>
      </c>
      <c r="B1028" t="s">
        <v>662</v>
      </c>
      <c r="C1028" s="87">
        <v>0</v>
      </c>
      <c r="D1028" s="87">
        <v>3390</v>
      </c>
      <c r="E1028" s="87">
        <v>3390</v>
      </c>
      <c r="F1028" s="87">
        <v>0</v>
      </c>
    </row>
    <row r="1029" spans="1:6" x14ac:dyDescent="0.3">
      <c r="A1029" s="189">
        <v>460611</v>
      </c>
      <c r="B1029" t="s">
        <v>466</v>
      </c>
      <c r="C1029" s="87">
        <v>0</v>
      </c>
      <c r="D1029" s="87">
        <v>7118.61</v>
      </c>
      <c r="E1029" s="87">
        <v>7118.61</v>
      </c>
      <c r="F1029" s="87">
        <v>0</v>
      </c>
    </row>
    <row r="1030" spans="1:6" x14ac:dyDescent="0.3">
      <c r="A1030" s="189">
        <v>4606110</v>
      </c>
      <c r="B1030" t="s">
        <v>466</v>
      </c>
      <c r="C1030" s="87">
        <v>0</v>
      </c>
      <c r="D1030" s="87">
        <v>7118.61</v>
      </c>
      <c r="E1030" s="87">
        <v>7118.61</v>
      </c>
      <c r="F1030" s="87">
        <v>0</v>
      </c>
    </row>
    <row r="1031" spans="1:6" x14ac:dyDescent="0.3">
      <c r="A1031" s="189">
        <v>460611001</v>
      </c>
      <c r="B1031" t="s">
        <v>355</v>
      </c>
      <c r="C1031" s="87">
        <v>0</v>
      </c>
      <c r="D1031" s="87">
        <v>7118.61</v>
      </c>
      <c r="E1031" s="87">
        <v>7118.61</v>
      </c>
      <c r="F1031" s="87">
        <v>0</v>
      </c>
    </row>
    <row r="1032" spans="1:6" x14ac:dyDescent="0.3">
      <c r="A1032" s="189">
        <v>46061100101</v>
      </c>
      <c r="B1032" t="s">
        <v>662</v>
      </c>
      <c r="C1032" s="87">
        <v>0</v>
      </c>
      <c r="D1032" s="87">
        <v>7118.61</v>
      </c>
      <c r="E1032" s="87">
        <v>7118.61</v>
      </c>
      <c r="F1032" s="87">
        <v>0</v>
      </c>
    </row>
    <row r="1033" spans="1:6" x14ac:dyDescent="0.3">
      <c r="A1033" s="189">
        <v>460612</v>
      </c>
      <c r="B1033" t="s">
        <v>469</v>
      </c>
      <c r="C1033" s="87">
        <v>0</v>
      </c>
      <c r="D1033" s="87">
        <v>338.21</v>
      </c>
      <c r="E1033" s="87">
        <v>338.21</v>
      </c>
      <c r="F1033" s="87">
        <v>0</v>
      </c>
    </row>
    <row r="1034" spans="1:6" x14ac:dyDescent="0.3">
      <c r="A1034" s="189">
        <v>4606120</v>
      </c>
      <c r="B1034" t="s">
        <v>469</v>
      </c>
      <c r="C1034" s="87">
        <v>0</v>
      </c>
      <c r="D1034" s="87">
        <v>338.21</v>
      </c>
      <c r="E1034" s="87">
        <v>338.21</v>
      </c>
      <c r="F1034" s="87">
        <v>0</v>
      </c>
    </row>
    <row r="1035" spans="1:6" x14ac:dyDescent="0.3">
      <c r="A1035" s="189">
        <v>460612001</v>
      </c>
      <c r="B1035" t="s">
        <v>355</v>
      </c>
      <c r="C1035" s="87">
        <v>0</v>
      </c>
      <c r="D1035" s="87">
        <v>338.21</v>
      </c>
      <c r="E1035" s="87">
        <v>338.21</v>
      </c>
      <c r="F1035" s="87">
        <v>0</v>
      </c>
    </row>
    <row r="1036" spans="1:6" x14ac:dyDescent="0.3">
      <c r="A1036" s="189">
        <v>46061200101</v>
      </c>
      <c r="B1036" t="s">
        <v>662</v>
      </c>
      <c r="C1036" s="87">
        <v>0</v>
      </c>
      <c r="D1036" s="87">
        <v>338.21</v>
      </c>
      <c r="E1036" s="87">
        <v>338.21</v>
      </c>
      <c r="F1036" s="87">
        <v>0</v>
      </c>
    </row>
    <row r="1037" spans="1:6" x14ac:dyDescent="0.3">
      <c r="A1037" s="189">
        <v>460618</v>
      </c>
      <c r="B1037" t="s">
        <v>338</v>
      </c>
      <c r="C1037" s="87">
        <v>0</v>
      </c>
      <c r="D1037" s="87">
        <v>9873.7199999999993</v>
      </c>
      <c r="E1037" s="87">
        <v>9873.7199999999993</v>
      </c>
      <c r="F1037" s="87">
        <v>0</v>
      </c>
    </row>
    <row r="1038" spans="1:6" x14ac:dyDescent="0.3">
      <c r="A1038" s="189">
        <v>4606180</v>
      </c>
      <c r="B1038" t="s">
        <v>338</v>
      </c>
      <c r="C1038" s="87">
        <v>0</v>
      </c>
      <c r="D1038" s="87">
        <v>9873.7199999999993</v>
      </c>
      <c r="E1038" s="87">
        <v>9873.7199999999993</v>
      </c>
      <c r="F1038" s="87">
        <v>0</v>
      </c>
    </row>
    <row r="1039" spans="1:6" x14ac:dyDescent="0.3">
      <c r="A1039" s="189">
        <v>460618001</v>
      </c>
      <c r="B1039" t="s">
        <v>355</v>
      </c>
      <c r="C1039" s="87">
        <v>0</v>
      </c>
      <c r="D1039" s="87">
        <v>9873.7199999999993</v>
      </c>
      <c r="E1039" s="87">
        <v>9873.7199999999993</v>
      </c>
      <c r="F1039" s="87">
        <v>0</v>
      </c>
    </row>
    <row r="1040" spans="1:6" x14ac:dyDescent="0.3">
      <c r="A1040" s="189">
        <v>46061800101</v>
      </c>
      <c r="B1040" t="s">
        <v>662</v>
      </c>
      <c r="C1040" s="87">
        <v>0</v>
      </c>
      <c r="D1040" s="87">
        <v>9873.7199999999993</v>
      </c>
      <c r="E1040" s="87">
        <v>9873.7199999999993</v>
      </c>
      <c r="F1040" s="87">
        <v>0</v>
      </c>
    </row>
    <row r="1041" spans="1:6" x14ac:dyDescent="0.3">
      <c r="A1041" s="189">
        <v>460625</v>
      </c>
      <c r="B1041" t="s">
        <v>195</v>
      </c>
      <c r="C1041" s="87">
        <v>0</v>
      </c>
      <c r="D1041" s="87">
        <v>2067.17</v>
      </c>
      <c r="E1041" s="87">
        <v>2067.17</v>
      </c>
      <c r="F1041" s="87">
        <v>0</v>
      </c>
    </row>
    <row r="1042" spans="1:6" x14ac:dyDescent="0.3">
      <c r="A1042" s="189">
        <v>4606250</v>
      </c>
      <c r="B1042" t="s">
        <v>195</v>
      </c>
      <c r="C1042" s="87">
        <v>0</v>
      </c>
      <c r="D1042" s="87">
        <v>2067.17</v>
      </c>
      <c r="E1042" s="87">
        <v>2067.17</v>
      </c>
      <c r="F1042" s="87">
        <v>0</v>
      </c>
    </row>
    <row r="1043" spans="1:6" x14ac:dyDescent="0.3">
      <c r="A1043" s="189">
        <v>460625001</v>
      </c>
      <c r="B1043" t="s">
        <v>355</v>
      </c>
      <c r="C1043" s="87">
        <v>0</v>
      </c>
      <c r="D1043" s="87">
        <v>2067.17</v>
      </c>
      <c r="E1043" s="87">
        <v>2067.17</v>
      </c>
      <c r="F1043" s="87">
        <v>0</v>
      </c>
    </row>
    <row r="1044" spans="1:6" x14ac:dyDescent="0.3">
      <c r="A1044" s="189">
        <v>46062500101</v>
      </c>
      <c r="B1044" t="s">
        <v>662</v>
      </c>
      <c r="C1044" s="87">
        <v>0</v>
      </c>
      <c r="D1044" s="87">
        <v>2067.17</v>
      </c>
      <c r="E1044" s="87">
        <v>2067.17</v>
      </c>
      <c r="F1044" s="87">
        <v>0</v>
      </c>
    </row>
    <row r="1045" spans="1:6" x14ac:dyDescent="0.3">
      <c r="A1045" s="189">
        <v>4607</v>
      </c>
      <c r="B1045" t="s">
        <v>211</v>
      </c>
      <c r="C1045" s="87">
        <v>0</v>
      </c>
      <c r="D1045" s="87">
        <v>103640.55</v>
      </c>
      <c r="E1045" s="87">
        <v>103640.55</v>
      </c>
      <c r="F1045" s="87">
        <v>0</v>
      </c>
    </row>
    <row r="1046" spans="1:6" x14ac:dyDescent="0.3">
      <c r="A1046" s="189">
        <v>460701</v>
      </c>
      <c r="B1046" t="s">
        <v>201</v>
      </c>
      <c r="C1046" s="87">
        <v>0</v>
      </c>
      <c r="D1046" s="87">
        <v>103640.55</v>
      </c>
      <c r="E1046" s="87">
        <v>103640.55</v>
      </c>
      <c r="F1046" s="87">
        <v>0</v>
      </c>
    </row>
    <row r="1047" spans="1:6" x14ac:dyDescent="0.3">
      <c r="A1047" s="189">
        <v>4607010</v>
      </c>
      <c r="B1047" t="s">
        <v>201</v>
      </c>
      <c r="C1047" s="87">
        <v>0</v>
      </c>
      <c r="D1047" s="87">
        <v>103640.55</v>
      </c>
      <c r="E1047" s="87">
        <v>103640.55</v>
      </c>
      <c r="F1047" s="87">
        <v>0</v>
      </c>
    </row>
    <row r="1048" spans="1:6" x14ac:dyDescent="0.3">
      <c r="A1048" s="189">
        <v>460701001</v>
      </c>
      <c r="B1048" t="s">
        <v>575</v>
      </c>
      <c r="C1048" s="87">
        <v>0</v>
      </c>
      <c r="D1048" s="87">
        <v>103640.55</v>
      </c>
      <c r="E1048" s="87">
        <v>103640.55</v>
      </c>
      <c r="F1048" s="87">
        <v>0</v>
      </c>
    </row>
    <row r="1049" spans="1:6" x14ac:dyDescent="0.3">
      <c r="A1049" s="189">
        <v>46070100101</v>
      </c>
      <c r="B1049" t="s">
        <v>662</v>
      </c>
      <c r="C1049" s="87">
        <v>0</v>
      </c>
      <c r="D1049" s="87">
        <v>103640.55</v>
      </c>
      <c r="E1049" s="87">
        <v>103640.55</v>
      </c>
      <c r="F1049" s="87">
        <v>0</v>
      </c>
    </row>
    <row r="1050" spans="1:6" x14ac:dyDescent="0.3">
      <c r="A1050" s="189">
        <v>4699</v>
      </c>
      <c r="B1050" t="s">
        <v>233</v>
      </c>
      <c r="C1050" s="87">
        <v>0</v>
      </c>
      <c r="D1050" s="87">
        <v>16678</v>
      </c>
      <c r="E1050" s="87">
        <v>13350.55</v>
      </c>
      <c r="F1050" s="87">
        <v>3327.45</v>
      </c>
    </row>
    <row r="1051" spans="1:6" x14ac:dyDescent="0.3">
      <c r="A1051" s="189">
        <v>469901</v>
      </c>
      <c r="B1051" t="s">
        <v>233</v>
      </c>
      <c r="C1051" s="87">
        <v>0</v>
      </c>
      <c r="D1051" s="87">
        <v>16678</v>
      </c>
      <c r="E1051" s="87">
        <v>13350.55</v>
      </c>
      <c r="F1051" s="87">
        <v>3327.45</v>
      </c>
    </row>
    <row r="1052" spans="1:6" x14ac:dyDescent="0.3">
      <c r="A1052" s="189">
        <v>4699010</v>
      </c>
      <c r="B1052" t="s">
        <v>233</v>
      </c>
      <c r="C1052" s="87">
        <v>0</v>
      </c>
      <c r="D1052" s="87">
        <v>16678</v>
      </c>
      <c r="E1052" s="87">
        <v>13350.55</v>
      </c>
      <c r="F1052" s="87">
        <v>3327.45</v>
      </c>
    </row>
    <row r="1053" spans="1:6" x14ac:dyDescent="0.3">
      <c r="A1053" s="189">
        <v>4699010400101</v>
      </c>
      <c r="B1053" t="s">
        <v>674</v>
      </c>
      <c r="C1053" s="87">
        <v>0</v>
      </c>
      <c r="D1053" s="87">
        <v>3007.47</v>
      </c>
      <c r="E1053" s="87">
        <v>2916.29</v>
      </c>
      <c r="F1053" s="87">
        <v>91.18</v>
      </c>
    </row>
    <row r="1054" spans="1:6" x14ac:dyDescent="0.3">
      <c r="A1054" s="189">
        <v>4699010400201</v>
      </c>
      <c r="B1054" t="s">
        <v>675</v>
      </c>
      <c r="C1054" s="87">
        <v>0</v>
      </c>
      <c r="D1054" s="87">
        <v>3175.6</v>
      </c>
      <c r="E1054" s="87">
        <v>3175.6</v>
      </c>
      <c r="F1054" s="87">
        <v>0</v>
      </c>
    </row>
    <row r="1055" spans="1:6" x14ac:dyDescent="0.3">
      <c r="A1055" s="189">
        <v>4699010500101</v>
      </c>
      <c r="B1055" t="s">
        <v>676</v>
      </c>
      <c r="C1055" s="87">
        <v>0</v>
      </c>
      <c r="D1055" s="87">
        <v>8800.23</v>
      </c>
      <c r="E1055" s="87">
        <v>5563.96</v>
      </c>
      <c r="F1055" s="87">
        <v>3236.27</v>
      </c>
    </row>
    <row r="1056" spans="1:6" x14ac:dyDescent="0.3">
      <c r="A1056" s="189">
        <v>4699010600201</v>
      </c>
      <c r="B1056" t="s">
        <v>445</v>
      </c>
      <c r="C1056" s="87">
        <v>0</v>
      </c>
      <c r="D1056" s="87">
        <v>19.59</v>
      </c>
      <c r="E1056" s="87">
        <v>19.59</v>
      </c>
      <c r="F1056" s="87">
        <v>0</v>
      </c>
    </row>
    <row r="1057" spans="1:6" x14ac:dyDescent="0.3">
      <c r="A1057" s="189">
        <v>4699010600401</v>
      </c>
      <c r="B1057" t="s">
        <v>450</v>
      </c>
      <c r="C1057" s="87">
        <v>0</v>
      </c>
      <c r="D1057" s="87">
        <v>20.51</v>
      </c>
      <c r="E1057" s="87">
        <v>20.51</v>
      </c>
      <c r="F1057" s="87">
        <v>0</v>
      </c>
    </row>
    <row r="1058" spans="1:6" x14ac:dyDescent="0.3">
      <c r="A1058" s="189">
        <v>4699010600701</v>
      </c>
      <c r="B1058" t="s">
        <v>459</v>
      </c>
      <c r="C1058" s="87">
        <v>0</v>
      </c>
      <c r="D1058" s="87">
        <v>365</v>
      </c>
      <c r="E1058" s="87">
        <v>365</v>
      </c>
      <c r="F1058" s="87">
        <v>0</v>
      </c>
    </row>
    <row r="1059" spans="1:6" x14ac:dyDescent="0.3">
      <c r="A1059" s="189">
        <v>4699010600801</v>
      </c>
      <c r="B1059" t="s">
        <v>194</v>
      </c>
      <c r="C1059" s="87">
        <v>0</v>
      </c>
      <c r="D1059" s="87">
        <v>90.25</v>
      </c>
      <c r="E1059" s="87">
        <v>90.25</v>
      </c>
      <c r="F1059" s="87">
        <v>0</v>
      </c>
    </row>
    <row r="1060" spans="1:6" x14ac:dyDescent="0.3">
      <c r="A1060" s="189">
        <v>4699010601001</v>
      </c>
      <c r="B1060" t="s">
        <v>298</v>
      </c>
      <c r="C1060" s="87">
        <v>0</v>
      </c>
      <c r="D1060" s="87">
        <v>178.42</v>
      </c>
      <c r="E1060" s="87">
        <v>178.42</v>
      </c>
      <c r="F1060" s="87">
        <v>0</v>
      </c>
    </row>
    <row r="1061" spans="1:6" x14ac:dyDescent="0.3">
      <c r="A1061" s="189">
        <v>4699010601101</v>
      </c>
      <c r="B1061" t="s">
        <v>677</v>
      </c>
      <c r="C1061" s="87">
        <v>0</v>
      </c>
      <c r="D1061" s="87">
        <v>374.66</v>
      </c>
      <c r="E1061" s="87">
        <v>374.66</v>
      </c>
      <c r="F1061" s="87">
        <v>0</v>
      </c>
    </row>
    <row r="1062" spans="1:6" x14ac:dyDescent="0.3">
      <c r="A1062" s="189">
        <v>4699010601201</v>
      </c>
      <c r="B1062" t="s">
        <v>678</v>
      </c>
      <c r="C1062" s="87">
        <v>0</v>
      </c>
      <c r="D1062" s="87">
        <v>17.8</v>
      </c>
      <c r="E1062" s="87">
        <v>17.8</v>
      </c>
      <c r="F1062" s="87">
        <v>0</v>
      </c>
    </row>
    <row r="1063" spans="1:6" x14ac:dyDescent="0.3">
      <c r="A1063" s="189">
        <v>4699010601801</v>
      </c>
      <c r="B1063" t="s">
        <v>679</v>
      </c>
      <c r="C1063" s="87">
        <v>0</v>
      </c>
      <c r="D1063" s="87">
        <v>519.66999999999996</v>
      </c>
      <c r="E1063" s="87">
        <v>519.66999999999996</v>
      </c>
      <c r="F1063" s="87">
        <v>0</v>
      </c>
    </row>
    <row r="1064" spans="1:6" x14ac:dyDescent="0.3">
      <c r="A1064" s="189">
        <v>4699010602501</v>
      </c>
      <c r="B1064" t="s">
        <v>680</v>
      </c>
      <c r="C1064" s="87">
        <v>0</v>
      </c>
      <c r="D1064" s="87">
        <v>108.8</v>
      </c>
      <c r="E1064" s="87">
        <v>108.8</v>
      </c>
      <c r="F1064" s="87">
        <v>0</v>
      </c>
    </row>
    <row r="1065" spans="1:6" x14ac:dyDescent="0.3">
      <c r="A1065" s="189">
        <v>4699010700101</v>
      </c>
      <c r="B1065" t="s">
        <v>681</v>
      </c>
      <c r="C1065" s="87">
        <v>0</v>
      </c>
      <c r="D1065" s="87">
        <v>0</v>
      </c>
      <c r="E1065" s="87">
        <v>0</v>
      </c>
      <c r="F1065" s="87">
        <v>0</v>
      </c>
    </row>
    <row r="1066" spans="1:6" x14ac:dyDescent="0.3">
      <c r="A1066" s="189">
        <v>47</v>
      </c>
      <c r="B1066" t="s">
        <v>10</v>
      </c>
      <c r="C1066" s="87">
        <v>0</v>
      </c>
      <c r="D1066" s="87">
        <v>590237.02</v>
      </c>
      <c r="E1066" s="87">
        <v>195897.5</v>
      </c>
      <c r="F1066" s="87">
        <v>394339.52</v>
      </c>
    </row>
    <row r="1067" spans="1:6" x14ac:dyDescent="0.3">
      <c r="A1067" s="189">
        <v>4701</v>
      </c>
      <c r="B1067" t="s">
        <v>11</v>
      </c>
      <c r="C1067" s="87">
        <v>0</v>
      </c>
      <c r="D1067" s="87">
        <v>16285</v>
      </c>
      <c r="E1067" s="87">
        <v>2260.5</v>
      </c>
      <c r="F1067" s="87">
        <v>14024.5</v>
      </c>
    </row>
    <row r="1068" spans="1:6" x14ac:dyDescent="0.3">
      <c r="A1068" s="189">
        <v>470101</v>
      </c>
      <c r="B1068" t="s">
        <v>682</v>
      </c>
      <c r="C1068" s="87">
        <v>0</v>
      </c>
      <c r="D1068" s="87">
        <v>10199.459999999999</v>
      </c>
      <c r="E1068" s="87">
        <v>2260.5</v>
      </c>
      <c r="F1068" s="87">
        <v>7938.96</v>
      </c>
    </row>
    <row r="1069" spans="1:6" x14ac:dyDescent="0.3">
      <c r="A1069" s="189">
        <v>4701010</v>
      </c>
      <c r="B1069" t="s">
        <v>682</v>
      </c>
      <c r="C1069" s="87">
        <v>0</v>
      </c>
      <c r="D1069" s="87">
        <v>10199.459999999999</v>
      </c>
      <c r="E1069" s="87">
        <v>2260.5</v>
      </c>
      <c r="F1069" s="87">
        <v>7938.96</v>
      </c>
    </row>
    <row r="1070" spans="1:6" x14ac:dyDescent="0.3">
      <c r="A1070" s="189">
        <v>470101001</v>
      </c>
      <c r="B1070" t="s">
        <v>685</v>
      </c>
      <c r="C1070" s="87">
        <v>0</v>
      </c>
      <c r="D1070" s="87">
        <v>75.33</v>
      </c>
      <c r="E1070" s="87">
        <v>0</v>
      </c>
      <c r="F1070" s="87">
        <v>75.33</v>
      </c>
    </row>
    <row r="1071" spans="1:6" x14ac:dyDescent="0.3">
      <c r="A1071" s="189">
        <v>470101002</v>
      </c>
      <c r="B1071" t="s">
        <v>683</v>
      </c>
      <c r="C1071" s="87">
        <v>0</v>
      </c>
      <c r="D1071" s="87">
        <v>10124.129999999999</v>
      </c>
      <c r="E1071" s="87">
        <v>2260.5</v>
      </c>
      <c r="F1071" s="87">
        <v>7863.63</v>
      </c>
    </row>
    <row r="1072" spans="1:6" x14ac:dyDescent="0.3">
      <c r="A1072" s="189">
        <v>470103</v>
      </c>
      <c r="B1072" t="s">
        <v>684</v>
      </c>
      <c r="C1072" s="87">
        <v>0</v>
      </c>
      <c r="D1072" s="87">
        <v>6085.54</v>
      </c>
      <c r="E1072" s="87">
        <v>0</v>
      </c>
      <c r="F1072" s="87">
        <v>6085.54</v>
      </c>
    </row>
    <row r="1073" spans="1:6" x14ac:dyDescent="0.3">
      <c r="A1073" s="189">
        <v>4701030</v>
      </c>
      <c r="B1073" t="s">
        <v>684</v>
      </c>
      <c r="C1073" s="87">
        <v>0</v>
      </c>
      <c r="D1073" s="87">
        <v>6085.54</v>
      </c>
      <c r="E1073" s="87">
        <v>0</v>
      </c>
      <c r="F1073" s="87">
        <v>6085.54</v>
      </c>
    </row>
    <row r="1074" spans="1:6" x14ac:dyDescent="0.3">
      <c r="A1074" s="189">
        <v>470103001</v>
      </c>
      <c r="B1074" t="s">
        <v>685</v>
      </c>
      <c r="C1074" s="87">
        <v>0</v>
      </c>
      <c r="D1074" s="87">
        <v>6085.54</v>
      </c>
      <c r="E1074" s="87">
        <v>0</v>
      </c>
      <c r="F1074" s="87">
        <v>6085.54</v>
      </c>
    </row>
    <row r="1075" spans="1:6" x14ac:dyDescent="0.3">
      <c r="A1075" s="189">
        <v>4704</v>
      </c>
      <c r="B1075" t="s">
        <v>300</v>
      </c>
      <c r="C1075" s="87">
        <v>0</v>
      </c>
      <c r="D1075" s="87">
        <v>573952.02</v>
      </c>
      <c r="E1075" s="87">
        <v>193637</v>
      </c>
      <c r="F1075" s="87">
        <v>380315.02</v>
      </c>
    </row>
    <row r="1076" spans="1:6" x14ac:dyDescent="0.3">
      <c r="A1076" s="189">
        <v>470403</v>
      </c>
      <c r="B1076" t="s">
        <v>236</v>
      </c>
      <c r="C1076" s="87">
        <v>0</v>
      </c>
      <c r="D1076" s="87">
        <v>573952.02</v>
      </c>
      <c r="E1076" s="87">
        <v>193637</v>
      </c>
      <c r="F1076" s="87">
        <v>380315.02</v>
      </c>
    </row>
    <row r="1077" spans="1:6" x14ac:dyDescent="0.3">
      <c r="A1077" s="189">
        <v>4704030</v>
      </c>
      <c r="B1077" t="s">
        <v>236</v>
      </c>
      <c r="C1077" s="87">
        <v>0</v>
      </c>
      <c r="D1077" s="87">
        <v>9127.18</v>
      </c>
      <c r="E1077" s="87">
        <v>0</v>
      </c>
      <c r="F1077" s="87">
        <v>9127.18</v>
      </c>
    </row>
    <row r="1078" spans="1:6" x14ac:dyDescent="0.3">
      <c r="A1078" s="189">
        <v>470403010</v>
      </c>
      <c r="B1078" t="s">
        <v>794</v>
      </c>
      <c r="C1078" s="87">
        <v>0</v>
      </c>
      <c r="D1078" s="87">
        <v>9127.18</v>
      </c>
      <c r="E1078" s="87">
        <v>0</v>
      </c>
      <c r="F1078" s="87">
        <v>9127.18</v>
      </c>
    </row>
    <row r="1079" spans="1:6" x14ac:dyDescent="0.3">
      <c r="A1079" s="189">
        <v>48</v>
      </c>
      <c r="B1079" t="s">
        <v>12</v>
      </c>
      <c r="C1079" s="87">
        <v>0</v>
      </c>
      <c r="D1079" s="87">
        <v>1873520.13</v>
      </c>
      <c r="E1079" s="87">
        <v>451673.51</v>
      </c>
      <c r="F1079" s="87">
        <v>1421846.62</v>
      </c>
    </row>
    <row r="1080" spans="1:6" x14ac:dyDescent="0.3">
      <c r="A1080" s="189">
        <v>4801</v>
      </c>
      <c r="B1080" t="s">
        <v>66</v>
      </c>
      <c r="C1080" s="87">
        <v>0</v>
      </c>
      <c r="D1080" s="87">
        <v>833637.03</v>
      </c>
      <c r="E1080" s="87">
        <v>217536.74</v>
      </c>
      <c r="F1080" s="87">
        <v>616100.29</v>
      </c>
    </row>
    <row r="1081" spans="1:6" x14ac:dyDescent="0.3">
      <c r="A1081" s="189">
        <v>480101</v>
      </c>
      <c r="B1081" t="s">
        <v>686</v>
      </c>
      <c r="C1081" s="87">
        <v>0</v>
      </c>
      <c r="D1081" s="87">
        <v>391783.5</v>
      </c>
      <c r="E1081" s="87">
        <v>96389.35</v>
      </c>
      <c r="F1081" s="87">
        <v>295394.15000000002</v>
      </c>
    </row>
    <row r="1082" spans="1:6" x14ac:dyDescent="0.3">
      <c r="A1082" s="189">
        <v>4801010</v>
      </c>
      <c r="B1082" t="s">
        <v>686</v>
      </c>
      <c r="C1082" s="87">
        <v>0</v>
      </c>
      <c r="D1082" s="87">
        <v>391783.5</v>
      </c>
      <c r="E1082" s="87">
        <v>96389.35</v>
      </c>
      <c r="F1082" s="87">
        <v>295394.15000000002</v>
      </c>
    </row>
    <row r="1083" spans="1:6" x14ac:dyDescent="0.3">
      <c r="A1083" s="189">
        <v>480101001</v>
      </c>
      <c r="B1083" t="s">
        <v>687</v>
      </c>
      <c r="C1083" s="87">
        <v>0</v>
      </c>
      <c r="D1083" s="87">
        <v>391783.5</v>
      </c>
      <c r="E1083" s="87">
        <v>96389.35</v>
      </c>
      <c r="F1083" s="87">
        <v>295394.15000000002</v>
      </c>
    </row>
    <row r="1084" spans="1:6" x14ac:dyDescent="0.3">
      <c r="A1084" s="189">
        <v>480103</v>
      </c>
      <c r="B1084" t="s">
        <v>617</v>
      </c>
      <c r="C1084" s="87">
        <v>0</v>
      </c>
      <c r="D1084" s="87">
        <v>228268.9</v>
      </c>
      <c r="E1084" s="87">
        <v>37945.730000000003</v>
      </c>
      <c r="F1084" s="87">
        <v>190323.17</v>
      </c>
    </row>
    <row r="1085" spans="1:6" x14ac:dyDescent="0.3">
      <c r="A1085" s="189">
        <v>4801030</v>
      </c>
      <c r="B1085" t="s">
        <v>617</v>
      </c>
      <c r="C1085" s="87">
        <v>0</v>
      </c>
      <c r="D1085" s="87">
        <v>228268.9</v>
      </c>
      <c r="E1085" s="87">
        <v>37945.730000000003</v>
      </c>
      <c r="F1085" s="87">
        <v>190323.17</v>
      </c>
    </row>
    <row r="1086" spans="1:6" x14ac:dyDescent="0.3">
      <c r="A1086" s="189">
        <v>480103001</v>
      </c>
      <c r="B1086" t="s">
        <v>688</v>
      </c>
      <c r="C1086" s="87">
        <v>0</v>
      </c>
      <c r="D1086" s="87">
        <v>226806.7</v>
      </c>
      <c r="E1086" s="87">
        <v>37945.730000000003</v>
      </c>
      <c r="F1086" s="87">
        <v>188860.97</v>
      </c>
    </row>
    <row r="1087" spans="1:6" x14ac:dyDescent="0.3">
      <c r="A1087" s="189">
        <v>48010300101</v>
      </c>
      <c r="B1087" t="s">
        <v>689</v>
      </c>
      <c r="C1087" s="87">
        <v>0</v>
      </c>
      <c r="D1087" s="87">
        <v>226806.7</v>
      </c>
      <c r="E1087" s="87">
        <v>37945.730000000003</v>
      </c>
      <c r="F1087" s="87">
        <v>188860.97</v>
      </c>
    </row>
    <row r="1088" spans="1:6" x14ac:dyDescent="0.3">
      <c r="A1088" s="189">
        <v>480103002</v>
      </c>
      <c r="B1088" t="s">
        <v>665</v>
      </c>
      <c r="C1088" s="87">
        <v>0</v>
      </c>
      <c r="D1088" s="87">
        <v>1462.2</v>
      </c>
      <c r="E1088" s="87">
        <v>0</v>
      </c>
      <c r="F1088" s="87">
        <v>1462.2</v>
      </c>
    </row>
    <row r="1089" spans="1:6" x14ac:dyDescent="0.3">
      <c r="A1089" s="189">
        <v>48010300201</v>
      </c>
      <c r="B1089" t="s">
        <v>687</v>
      </c>
      <c r="C1089" s="87">
        <v>0</v>
      </c>
      <c r="D1089" s="87">
        <v>1462.2</v>
      </c>
      <c r="E1089" s="87">
        <v>0</v>
      </c>
      <c r="F1089" s="87">
        <v>1462.2</v>
      </c>
    </row>
    <row r="1090" spans="1:6" x14ac:dyDescent="0.3">
      <c r="A1090" s="189">
        <v>480104</v>
      </c>
      <c r="B1090" t="s">
        <v>690</v>
      </c>
      <c r="C1090" s="87">
        <v>0</v>
      </c>
      <c r="D1090" s="87">
        <v>61139.43</v>
      </c>
      <c r="E1090" s="87">
        <v>36727.800000000003</v>
      </c>
      <c r="F1090" s="87">
        <v>24411.63</v>
      </c>
    </row>
    <row r="1091" spans="1:6" x14ac:dyDescent="0.3">
      <c r="A1091" s="189">
        <v>4801040</v>
      </c>
      <c r="B1091" t="s">
        <v>690</v>
      </c>
      <c r="C1091" s="87">
        <v>0</v>
      </c>
      <c r="D1091" s="87">
        <v>61139.43</v>
      </c>
      <c r="E1091" s="87">
        <v>36727.800000000003</v>
      </c>
      <c r="F1091" s="87">
        <v>24411.63</v>
      </c>
    </row>
    <row r="1092" spans="1:6" x14ac:dyDescent="0.3">
      <c r="A1092" s="189">
        <v>480104001</v>
      </c>
      <c r="B1092" t="s">
        <v>687</v>
      </c>
      <c r="C1092" s="87">
        <v>0</v>
      </c>
      <c r="D1092" s="87">
        <v>61139.43</v>
      </c>
      <c r="E1092" s="87">
        <v>36727.800000000003</v>
      </c>
      <c r="F1092" s="87">
        <v>24411.63</v>
      </c>
    </row>
    <row r="1093" spans="1:6" x14ac:dyDescent="0.3">
      <c r="A1093" s="189">
        <v>480105</v>
      </c>
      <c r="B1093" t="s">
        <v>74</v>
      </c>
      <c r="C1093" s="87">
        <v>0</v>
      </c>
      <c r="D1093" s="87">
        <v>3240.36</v>
      </c>
      <c r="E1093" s="87">
        <v>400</v>
      </c>
      <c r="F1093" s="87">
        <v>2840.36</v>
      </c>
    </row>
    <row r="1094" spans="1:6" x14ac:dyDescent="0.3">
      <c r="A1094" s="189">
        <v>4801050</v>
      </c>
      <c r="B1094" t="s">
        <v>74</v>
      </c>
      <c r="C1094" s="87">
        <v>0</v>
      </c>
      <c r="D1094" s="87">
        <v>46.02</v>
      </c>
      <c r="E1094" s="87">
        <v>0</v>
      </c>
      <c r="F1094" s="87">
        <v>46.02</v>
      </c>
    </row>
    <row r="1095" spans="1:6" x14ac:dyDescent="0.3">
      <c r="A1095" s="189">
        <v>480105010</v>
      </c>
      <c r="B1095" t="s">
        <v>691</v>
      </c>
      <c r="C1095" s="87">
        <v>0</v>
      </c>
      <c r="D1095" s="87">
        <v>46.02</v>
      </c>
      <c r="E1095" s="87">
        <v>0</v>
      </c>
      <c r="F1095" s="87">
        <v>46.02</v>
      </c>
    </row>
    <row r="1096" spans="1:6" x14ac:dyDescent="0.3">
      <c r="A1096" s="189">
        <v>480106</v>
      </c>
      <c r="B1096" t="s">
        <v>692</v>
      </c>
      <c r="C1096" s="87">
        <v>0</v>
      </c>
      <c r="D1096" s="87">
        <v>37921.01</v>
      </c>
      <c r="E1096" s="87">
        <v>9555.5400000000009</v>
      </c>
      <c r="F1096" s="87">
        <v>28365.47</v>
      </c>
    </row>
    <row r="1097" spans="1:6" x14ac:dyDescent="0.3">
      <c r="A1097" s="189">
        <v>4801060</v>
      </c>
      <c r="B1097" t="s">
        <v>692</v>
      </c>
      <c r="C1097" s="87">
        <v>0</v>
      </c>
      <c r="D1097" s="87">
        <v>37921.01</v>
      </c>
      <c r="E1097" s="87">
        <v>9555.5400000000009</v>
      </c>
      <c r="F1097" s="87">
        <v>28365.47</v>
      </c>
    </row>
    <row r="1098" spans="1:6" x14ac:dyDescent="0.3">
      <c r="A1098" s="189">
        <v>480106001</v>
      </c>
      <c r="B1098" t="s">
        <v>687</v>
      </c>
      <c r="C1098" s="87">
        <v>0</v>
      </c>
      <c r="D1098" s="87">
        <v>37921.01</v>
      </c>
      <c r="E1098" s="87">
        <v>9555.5400000000009</v>
      </c>
      <c r="F1098" s="87">
        <v>28365.47</v>
      </c>
    </row>
    <row r="1099" spans="1:6" x14ac:dyDescent="0.3">
      <c r="A1099" s="189">
        <v>480108</v>
      </c>
      <c r="B1099" t="s">
        <v>75</v>
      </c>
      <c r="C1099" s="87">
        <v>0</v>
      </c>
      <c r="D1099" s="87">
        <v>6397.33</v>
      </c>
      <c r="E1099" s="87">
        <v>1676.62</v>
      </c>
      <c r="F1099" s="87">
        <v>4720.71</v>
      </c>
    </row>
    <row r="1100" spans="1:6" x14ac:dyDescent="0.3">
      <c r="A1100" s="189">
        <v>4801080</v>
      </c>
      <c r="B1100" t="s">
        <v>75</v>
      </c>
      <c r="C1100" s="87">
        <v>0</v>
      </c>
      <c r="D1100" s="87">
        <v>6397.33</v>
      </c>
      <c r="E1100" s="87">
        <v>1676.62</v>
      </c>
      <c r="F1100" s="87">
        <v>4720.71</v>
      </c>
    </row>
    <row r="1101" spans="1:6" x14ac:dyDescent="0.3">
      <c r="A1101" s="189">
        <v>480108001</v>
      </c>
      <c r="B1101" t="s">
        <v>693</v>
      </c>
      <c r="C1101" s="87">
        <v>0</v>
      </c>
      <c r="D1101" s="87">
        <v>6273.23</v>
      </c>
      <c r="E1101" s="87">
        <v>1552.52</v>
      </c>
      <c r="F1101" s="87">
        <v>4720.71</v>
      </c>
    </row>
    <row r="1102" spans="1:6" x14ac:dyDescent="0.3">
      <c r="A1102" s="189">
        <v>48010800101</v>
      </c>
      <c r="B1102" t="s">
        <v>795</v>
      </c>
      <c r="C1102" s="87">
        <v>0</v>
      </c>
      <c r="D1102" s="87">
        <v>1500</v>
      </c>
      <c r="E1102" s="87">
        <v>1500</v>
      </c>
      <c r="F1102" s="87">
        <v>0</v>
      </c>
    </row>
    <row r="1103" spans="1:6" x14ac:dyDescent="0.3">
      <c r="A1103" s="189">
        <v>480108005</v>
      </c>
      <c r="B1103" t="s">
        <v>75</v>
      </c>
      <c r="C1103" s="87">
        <v>0</v>
      </c>
      <c r="D1103" s="87">
        <v>124.1</v>
      </c>
      <c r="E1103" s="87">
        <v>124.1</v>
      </c>
      <c r="F1103" s="87">
        <v>0</v>
      </c>
    </row>
    <row r="1104" spans="1:6" x14ac:dyDescent="0.3">
      <c r="A1104" s="189">
        <v>480109</v>
      </c>
      <c r="B1104" t="s">
        <v>666</v>
      </c>
      <c r="C1104" s="87">
        <v>0</v>
      </c>
      <c r="D1104" s="87">
        <v>43858.34</v>
      </c>
      <c r="E1104" s="87">
        <v>19250.93</v>
      </c>
      <c r="F1104" s="87">
        <v>24607.41</v>
      </c>
    </row>
    <row r="1105" spans="1:6" x14ac:dyDescent="0.3">
      <c r="A1105" s="189">
        <v>480110</v>
      </c>
      <c r="B1105" t="s">
        <v>694</v>
      </c>
      <c r="C1105" s="87">
        <v>0</v>
      </c>
      <c r="D1105" s="87">
        <v>61028.160000000003</v>
      </c>
      <c r="E1105" s="87">
        <v>15590.77</v>
      </c>
      <c r="F1105" s="87">
        <v>45437.39</v>
      </c>
    </row>
    <row r="1106" spans="1:6" x14ac:dyDescent="0.3">
      <c r="A1106" s="189">
        <v>4801100</v>
      </c>
      <c r="B1106" t="s">
        <v>694</v>
      </c>
      <c r="C1106" s="87">
        <v>0</v>
      </c>
      <c r="D1106" s="87">
        <v>61028.160000000003</v>
      </c>
      <c r="E1106" s="87">
        <v>15590.77</v>
      </c>
      <c r="F1106" s="87">
        <v>45437.39</v>
      </c>
    </row>
    <row r="1107" spans="1:6" x14ac:dyDescent="0.3">
      <c r="A1107" s="189">
        <v>480110001</v>
      </c>
      <c r="B1107" t="s">
        <v>695</v>
      </c>
      <c r="C1107" s="87">
        <v>0</v>
      </c>
      <c r="D1107" s="87">
        <v>60535.69</v>
      </c>
      <c r="E1107" s="87">
        <v>15590.77</v>
      </c>
      <c r="F1107" s="87">
        <v>44944.92</v>
      </c>
    </row>
    <row r="1108" spans="1:6" x14ac:dyDescent="0.3">
      <c r="A1108" s="189">
        <v>48011000101</v>
      </c>
      <c r="B1108" t="s">
        <v>687</v>
      </c>
      <c r="C1108" s="87">
        <v>0</v>
      </c>
      <c r="D1108" s="87">
        <v>60535.69</v>
      </c>
      <c r="E1108" s="87">
        <v>15590.77</v>
      </c>
      <c r="F1108" s="87">
        <v>44944.92</v>
      </c>
    </row>
    <row r="1109" spans="1:6" x14ac:dyDescent="0.3">
      <c r="A1109" s="189">
        <v>480110002</v>
      </c>
      <c r="B1109" t="s">
        <v>696</v>
      </c>
      <c r="C1109" s="87">
        <v>0</v>
      </c>
      <c r="D1109" s="87">
        <v>492.47</v>
      </c>
      <c r="E1109" s="87">
        <v>0</v>
      </c>
      <c r="F1109" s="87">
        <v>492.47</v>
      </c>
    </row>
    <row r="1110" spans="1:6" x14ac:dyDescent="0.3">
      <c r="A1110" s="189">
        <v>48011000201</v>
      </c>
      <c r="B1110" t="s">
        <v>687</v>
      </c>
      <c r="C1110" s="87">
        <v>0</v>
      </c>
      <c r="D1110" s="87">
        <v>492.47</v>
      </c>
      <c r="E1110" s="87">
        <v>0</v>
      </c>
      <c r="F1110" s="87">
        <v>492.47</v>
      </c>
    </row>
    <row r="1111" spans="1:6" x14ac:dyDescent="0.3">
      <c r="A1111" s="189">
        <v>4802</v>
      </c>
      <c r="B1111" t="s">
        <v>237</v>
      </c>
      <c r="C1111" s="87">
        <v>0</v>
      </c>
      <c r="D1111" s="87">
        <v>10991.64</v>
      </c>
      <c r="E1111" s="87">
        <v>2841.66</v>
      </c>
      <c r="F1111" s="87">
        <v>8149.98</v>
      </c>
    </row>
    <row r="1112" spans="1:6" x14ac:dyDescent="0.3">
      <c r="A1112" s="189">
        <v>480201</v>
      </c>
      <c r="B1112" t="s">
        <v>697</v>
      </c>
      <c r="C1112" s="87">
        <v>0</v>
      </c>
      <c r="D1112" s="87">
        <v>10991.64</v>
      </c>
      <c r="E1112" s="87">
        <v>2841.66</v>
      </c>
      <c r="F1112" s="87">
        <v>8149.98</v>
      </c>
    </row>
    <row r="1113" spans="1:6" x14ac:dyDescent="0.3">
      <c r="A1113" s="189">
        <v>4803</v>
      </c>
      <c r="B1113" t="s">
        <v>13</v>
      </c>
      <c r="C1113" s="87">
        <v>0</v>
      </c>
      <c r="D1113" s="87">
        <v>171371.94</v>
      </c>
      <c r="E1113" s="87">
        <v>15928.48</v>
      </c>
      <c r="F1113" s="87">
        <v>155443.46</v>
      </c>
    </row>
    <row r="1114" spans="1:6" x14ac:dyDescent="0.3">
      <c r="A1114" s="189">
        <v>480301</v>
      </c>
      <c r="B1114" t="s">
        <v>698</v>
      </c>
      <c r="C1114" s="87">
        <v>0</v>
      </c>
      <c r="D1114" s="87">
        <v>5379.81</v>
      </c>
      <c r="E1114" s="87">
        <v>1800</v>
      </c>
      <c r="F1114" s="87">
        <v>3579.81</v>
      </c>
    </row>
    <row r="1115" spans="1:6" x14ac:dyDescent="0.3">
      <c r="A1115" s="189">
        <v>480302</v>
      </c>
      <c r="B1115" t="s">
        <v>699</v>
      </c>
      <c r="C1115" s="87">
        <v>0</v>
      </c>
      <c r="D1115" s="87">
        <v>15856.72</v>
      </c>
      <c r="E1115" s="87">
        <v>775.98</v>
      </c>
      <c r="F1115" s="87">
        <v>15080.74</v>
      </c>
    </row>
    <row r="1116" spans="1:6" x14ac:dyDescent="0.3">
      <c r="A1116" s="189">
        <v>4803020</v>
      </c>
      <c r="B1116" t="s">
        <v>699</v>
      </c>
      <c r="C1116" s="87">
        <v>0</v>
      </c>
      <c r="D1116" s="87">
        <v>15856.72</v>
      </c>
      <c r="E1116" s="87">
        <v>775.98</v>
      </c>
      <c r="F1116" s="87">
        <v>15080.74</v>
      </c>
    </row>
    <row r="1117" spans="1:6" x14ac:dyDescent="0.3">
      <c r="A1117" s="189">
        <v>480302001</v>
      </c>
      <c r="B1117" t="s">
        <v>687</v>
      </c>
      <c r="C1117" s="87">
        <v>0</v>
      </c>
      <c r="D1117" s="87">
        <v>15856.72</v>
      </c>
      <c r="E1117" s="87">
        <v>775.98</v>
      </c>
      <c r="F1117" s="87">
        <v>15080.74</v>
      </c>
    </row>
    <row r="1118" spans="1:6" x14ac:dyDescent="0.3">
      <c r="A1118" s="189">
        <v>480303</v>
      </c>
      <c r="B1118" t="s">
        <v>700</v>
      </c>
      <c r="C1118" s="87">
        <v>0</v>
      </c>
      <c r="D1118" s="87">
        <v>12700.09</v>
      </c>
      <c r="E1118" s="87">
        <v>10</v>
      </c>
      <c r="F1118" s="87">
        <v>12690.09</v>
      </c>
    </row>
    <row r="1119" spans="1:6" x14ac:dyDescent="0.3">
      <c r="A1119" s="189">
        <v>4803030</v>
      </c>
      <c r="B1119" t="s">
        <v>700</v>
      </c>
      <c r="C1119" s="87">
        <v>0</v>
      </c>
      <c r="D1119" s="87">
        <v>12700.09</v>
      </c>
      <c r="E1119" s="87">
        <v>10</v>
      </c>
      <c r="F1119" s="87">
        <v>12690.09</v>
      </c>
    </row>
    <row r="1120" spans="1:6" x14ac:dyDescent="0.3">
      <c r="A1120" s="189">
        <v>480303001</v>
      </c>
      <c r="B1120" t="s">
        <v>701</v>
      </c>
      <c r="C1120" s="87">
        <v>0</v>
      </c>
      <c r="D1120" s="87">
        <v>3670.3</v>
      </c>
      <c r="E1120" s="87">
        <v>10</v>
      </c>
      <c r="F1120" s="87">
        <v>3660.3</v>
      </c>
    </row>
    <row r="1121" spans="1:6" x14ac:dyDescent="0.3">
      <c r="A1121" s="189">
        <v>480303003</v>
      </c>
      <c r="B1121" t="s">
        <v>702</v>
      </c>
      <c r="C1121" s="87">
        <v>0</v>
      </c>
      <c r="D1121" s="87">
        <v>9029.7900000000009</v>
      </c>
      <c r="E1121" s="87">
        <v>0</v>
      </c>
      <c r="F1121" s="87">
        <v>9029.7900000000009</v>
      </c>
    </row>
    <row r="1122" spans="1:6" x14ac:dyDescent="0.3">
      <c r="A1122" s="189">
        <v>480305</v>
      </c>
      <c r="B1122" t="s">
        <v>703</v>
      </c>
      <c r="C1122" s="87">
        <v>0</v>
      </c>
      <c r="D1122" s="87">
        <v>56270.75</v>
      </c>
      <c r="E1122" s="87">
        <v>1634.5</v>
      </c>
      <c r="F1122" s="87">
        <v>54636.25</v>
      </c>
    </row>
    <row r="1123" spans="1:6" x14ac:dyDescent="0.3">
      <c r="A1123" s="189">
        <v>4803050</v>
      </c>
      <c r="B1123" t="s">
        <v>703</v>
      </c>
      <c r="C1123" s="87">
        <v>0</v>
      </c>
      <c r="D1123" s="87">
        <v>56270.75</v>
      </c>
      <c r="E1123" s="87">
        <v>1634.5</v>
      </c>
      <c r="F1123" s="87">
        <v>54636.25</v>
      </c>
    </row>
    <row r="1124" spans="1:6" x14ac:dyDescent="0.3">
      <c r="A1124" s="189">
        <v>480305010</v>
      </c>
      <c r="B1124" t="s">
        <v>704</v>
      </c>
      <c r="C1124" s="87">
        <v>0</v>
      </c>
      <c r="D1124" s="87">
        <v>54886.25</v>
      </c>
      <c r="E1124" s="87">
        <v>900</v>
      </c>
      <c r="F1124" s="87">
        <v>53986.25</v>
      </c>
    </row>
    <row r="1125" spans="1:6" x14ac:dyDescent="0.3">
      <c r="A1125" s="189">
        <v>480305020</v>
      </c>
      <c r="B1125" t="s">
        <v>796</v>
      </c>
      <c r="C1125" s="87">
        <v>0</v>
      </c>
      <c r="D1125" s="87">
        <v>1384.5</v>
      </c>
      <c r="E1125" s="87">
        <v>734.5</v>
      </c>
      <c r="F1125" s="87">
        <v>650</v>
      </c>
    </row>
    <row r="1126" spans="1:6" x14ac:dyDescent="0.3">
      <c r="A1126" s="189">
        <v>480306</v>
      </c>
      <c r="B1126" t="s">
        <v>705</v>
      </c>
      <c r="C1126" s="87">
        <v>0</v>
      </c>
      <c r="D1126" s="87">
        <v>41082.97</v>
      </c>
      <c r="E1126" s="87">
        <v>2500</v>
      </c>
      <c r="F1126" s="87">
        <v>38582.97</v>
      </c>
    </row>
    <row r="1127" spans="1:6" x14ac:dyDescent="0.3">
      <c r="A1127" s="189">
        <v>4803060</v>
      </c>
      <c r="B1127" t="s">
        <v>705</v>
      </c>
      <c r="C1127" s="87">
        <v>0</v>
      </c>
      <c r="D1127" s="87">
        <v>41082.97</v>
      </c>
      <c r="E1127" s="87">
        <v>2500</v>
      </c>
      <c r="F1127" s="87">
        <v>38582.97</v>
      </c>
    </row>
    <row r="1128" spans="1:6" x14ac:dyDescent="0.3">
      <c r="A1128" s="189">
        <v>480306001</v>
      </c>
      <c r="B1128" t="s">
        <v>706</v>
      </c>
      <c r="C1128" s="87">
        <v>0</v>
      </c>
      <c r="D1128" s="87">
        <v>41082.97</v>
      </c>
      <c r="E1128" s="87">
        <v>2500</v>
      </c>
      <c r="F1128" s="87">
        <v>38582.97</v>
      </c>
    </row>
    <row r="1129" spans="1:6" x14ac:dyDescent="0.3">
      <c r="A1129" s="189">
        <v>480308</v>
      </c>
      <c r="B1129" t="s">
        <v>615</v>
      </c>
      <c r="C1129" s="87">
        <v>0</v>
      </c>
      <c r="D1129" s="87">
        <v>4500</v>
      </c>
      <c r="E1129" s="87">
        <v>0</v>
      </c>
      <c r="F1129" s="87">
        <v>4500</v>
      </c>
    </row>
    <row r="1130" spans="1:6" x14ac:dyDescent="0.3">
      <c r="A1130" s="189">
        <v>4803080</v>
      </c>
      <c r="B1130" t="s">
        <v>615</v>
      </c>
      <c r="C1130" s="87">
        <v>0</v>
      </c>
      <c r="D1130" s="87">
        <v>3000</v>
      </c>
      <c r="E1130" s="87">
        <v>0</v>
      </c>
      <c r="F1130" s="87">
        <v>3000</v>
      </c>
    </row>
    <row r="1131" spans="1:6" x14ac:dyDescent="0.3">
      <c r="A1131" s="189">
        <v>480308010</v>
      </c>
      <c r="B1131" t="s">
        <v>707</v>
      </c>
      <c r="C1131" s="87">
        <v>0</v>
      </c>
      <c r="D1131" s="87">
        <v>2000</v>
      </c>
      <c r="E1131" s="87">
        <v>0</v>
      </c>
      <c r="F1131" s="87">
        <v>2000</v>
      </c>
    </row>
    <row r="1132" spans="1:6" x14ac:dyDescent="0.3">
      <c r="A1132" s="189">
        <v>480308020</v>
      </c>
      <c r="B1132" t="s">
        <v>616</v>
      </c>
      <c r="C1132" s="87">
        <v>0</v>
      </c>
      <c r="D1132" s="87">
        <v>1000</v>
      </c>
      <c r="E1132" s="87">
        <v>0</v>
      </c>
      <c r="F1132" s="87">
        <v>1000</v>
      </c>
    </row>
    <row r="1133" spans="1:6" x14ac:dyDescent="0.3">
      <c r="A1133" s="189">
        <v>480309</v>
      </c>
      <c r="B1133" t="s">
        <v>667</v>
      </c>
      <c r="C1133" s="87">
        <v>0</v>
      </c>
      <c r="D1133" s="87">
        <v>12446.45</v>
      </c>
      <c r="E1133" s="87">
        <v>0</v>
      </c>
      <c r="F1133" s="87">
        <v>12446.45</v>
      </c>
    </row>
    <row r="1134" spans="1:6" x14ac:dyDescent="0.3">
      <c r="A1134" s="189">
        <v>4803090</v>
      </c>
      <c r="B1134" t="s">
        <v>667</v>
      </c>
      <c r="C1134" s="87">
        <v>0</v>
      </c>
      <c r="D1134" s="87">
        <v>12446.45</v>
      </c>
      <c r="E1134" s="87">
        <v>0</v>
      </c>
      <c r="F1134" s="87">
        <v>12446.45</v>
      </c>
    </row>
    <row r="1135" spans="1:6" x14ac:dyDescent="0.3">
      <c r="A1135" s="189">
        <v>480309010</v>
      </c>
      <c r="B1135" t="s">
        <v>797</v>
      </c>
      <c r="C1135" s="87">
        <v>0</v>
      </c>
      <c r="D1135" s="87">
        <v>45.55</v>
      </c>
      <c r="E1135" s="87">
        <v>0</v>
      </c>
      <c r="F1135" s="87">
        <v>45.55</v>
      </c>
    </row>
    <row r="1136" spans="1:6" x14ac:dyDescent="0.3">
      <c r="A1136" s="189">
        <v>480309090</v>
      </c>
      <c r="B1136" t="s">
        <v>708</v>
      </c>
      <c r="C1136" s="87">
        <v>0</v>
      </c>
      <c r="D1136" s="87">
        <v>12400.9</v>
      </c>
      <c r="E1136" s="87">
        <v>0</v>
      </c>
      <c r="F1136" s="87">
        <v>12400.9</v>
      </c>
    </row>
    <row r="1137" spans="1:6" x14ac:dyDescent="0.3">
      <c r="A1137" s="189">
        <v>480310</v>
      </c>
      <c r="B1137" t="s">
        <v>709</v>
      </c>
      <c r="C1137" s="87">
        <v>0</v>
      </c>
      <c r="D1137" s="87">
        <v>358.41</v>
      </c>
      <c r="E1137" s="87">
        <v>0</v>
      </c>
      <c r="F1137" s="87">
        <v>358.41</v>
      </c>
    </row>
    <row r="1138" spans="1:6" x14ac:dyDescent="0.3">
      <c r="A1138" s="189">
        <v>480311</v>
      </c>
      <c r="B1138" t="s">
        <v>710</v>
      </c>
      <c r="C1138" s="87">
        <v>0</v>
      </c>
      <c r="D1138" s="87">
        <v>2235.39</v>
      </c>
      <c r="E1138" s="87">
        <v>0</v>
      </c>
      <c r="F1138" s="87">
        <v>2235.39</v>
      </c>
    </row>
    <row r="1139" spans="1:6" x14ac:dyDescent="0.3">
      <c r="A1139" s="189">
        <v>480313</v>
      </c>
      <c r="B1139" t="s">
        <v>711</v>
      </c>
      <c r="C1139" s="87">
        <v>0</v>
      </c>
      <c r="D1139" s="87">
        <v>235.51</v>
      </c>
      <c r="E1139" s="87">
        <v>88</v>
      </c>
      <c r="F1139" s="87">
        <v>147.51</v>
      </c>
    </row>
    <row r="1140" spans="1:6" x14ac:dyDescent="0.3">
      <c r="A1140" s="189">
        <v>480315</v>
      </c>
      <c r="B1140" t="s">
        <v>798</v>
      </c>
      <c r="C1140" s="87">
        <v>0</v>
      </c>
      <c r="D1140" s="87">
        <v>17120</v>
      </c>
      <c r="E1140" s="87">
        <v>9120</v>
      </c>
      <c r="F1140" s="87">
        <v>8000</v>
      </c>
    </row>
    <row r="1141" spans="1:6" x14ac:dyDescent="0.3">
      <c r="A1141" s="189">
        <v>480316</v>
      </c>
      <c r="B1141" t="s">
        <v>712</v>
      </c>
      <c r="C1141" s="87">
        <v>0</v>
      </c>
      <c r="D1141" s="87">
        <v>3185.84</v>
      </c>
      <c r="E1141" s="87">
        <v>0</v>
      </c>
      <c r="F1141" s="87">
        <v>3185.84</v>
      </c>
    </row>
    <row r="1142" spans="1:6" x14ac:dyDescent="0.3">
      <c r="A1142" s="189">
        <v>4804</v>
      </c>
      <c r="B1142" t="s">
        <v>67</v>
      </c>
      <c r="C1142" s="87">
        <v>0</v>
      </c>
      <c r="D1142" s="87">
        <v>21179.19</v>
      </c>
      <c r="E1142" s="87">
        <v>0</v>
      </c>
      <c r="F1142" s="87">
        <v>21179.19</v>
      </c>
    </row>
    <row r="1143" spans="1:6" x14ac:dyDescent="0.3">
      <c r="A1143" s="189">
        <v>480403</v>
      </c>
      <c r="B1143" t="s">
        <v>713</v>
      </c>
      <c r="C1143" s="87">
        <v>0</v>
      </c>
      <c r="D1143" s="87">
        <v>21179.19</v>
      </c>
      <c r="E1143" s="87">
        <v>0</v>
      </c>
      <c r="F1143" s="87">
        <v>21179.19</v>
      </c>
    </row>
    <row r="1144" spans="1:6" x14ac:dyDescent="0.3">
      <c r="A1144" s="189">
        <v>4805</v>
      </c>
      <c r="B1144" t="s">
        <v>14</v>
      </c>
      <c r="C1144" s="87">
        <v>0</v>
      </c>
      <c r="D1144" s="87">
        <v>557581.41</v>
      </c>
      <c r="E1144" s="87">
        <v>214402.27</v>
      </c>
      <c r="F1144" s="87">
        <v>343179.14</v>
      </c>
    </row>
    <row r="1145" spans="1:6" x14ac:dyDescent="0.3">
      <c r="A1145" s="189">
        <v>480501</v>
      </c>
      <c r="B1145" t="s">
        <v>608</v>
      </c>
      <c r="C1145" s="87">
        <v>0</v>
      </c>
      <c r="D1145" s="87">
        <v>3163.97</v>
      </c>
      <c r="E1145" s="87">
        <v>0</v>
      </c>
      <c r="F1145" s="87">
        <v>3163.97</v>
      </c>
    </row>
    <row r="1146" spans="1:6" x14ac:dyDescent="0.3">
      <c r="A1146" s="189">
        <v>4805010</v>
      </c>
      <c r="B1146" t="s">
        <v>608</v>
      </c>
      <c r="C1146" s="87">
        <v>0</v>
      </c>
      <c r="D1146" s="87">
        <v>3163.97</v>
      </c>
      <c r="E1146" s="87">
        <v>0</v>
      </c>
      <c r="F1146" s="87">
        <v>3163.97</v>
      </c>
    </row>
    <row r="1147" spans="1:6" x14ac:dyDescent="0.3">
      <c r="A1147" s="189">
        <v>480501001</v>
      </c>
      <c r="B1147" t="s">
        <v>608</v>
      </c>
      <c r="C1147" s="87">
        <v>0</v>
      </c>
      <c r="D1147" s="87">
        <v>3163.97</v>
      </c>
      <c r="E1147" s="87">
        <v>0</v>
      </c>
      <c r="F1147" s="87">
        <v>3163.97</v>
      </c>
    </row>
    <row r="1148" spans="1:6" x14ac:dyDescent="0.3">
      <c r="A1148" s="189">
        <v>480502</v>
      </c>
      <c r="B1148" t="s">
        <v>799</v>
      </c>
      <c r="C1148" s="87">
        <v>0</v>
      </c>
      <c r="D1148" s="87">
        <v>12848.25</v>
      </c>
      <c r="E1148" s="87">
        <v>0</v>
      </c>
      <c r="F1148" s="87">
        <v>12848.25</v>
      </c>
    </row>
    <row r="1149" spans="1:6" x14ac:dyDescent="0.3">
      <c r="A1149" s="189">
        <v>480504</v>
      </c>
      <c r="B1149" t="s">
        <v>800</v>
      </c>
      <c r="C1149" s="87">
        <v>0</v>
      </c>
      <c r="D1149" s="87">
        <v>104433.29</v>
      </c>
      <c r="E1149" s="87">
        <v>32643.54</v>
      </c>
      <c r="F1149" s="87">
        <v>71789.75</v>
      </c>
    </row>
    <row r="1150" spans="1:6" x14ac:dyDescent="0.3">
      <c r="A1150" s="189">
        <v>480509</v>
      </c>
      <c r="B1150" t="s">
        <v>610</v>
      </c>
      <c r="C1150" s="87">
        <v>0</v>
      </c>
      <c r="D1150" s="87">
        <v>437135.9</v>
      </c>
      <c r="E1150" s="87">
        <v>181758.73</v>
      </c>
      <c r="F1150" s="87">
        <v>255377.17</v>
      </c>
    </row>
    <row r="1151" spans="1:6" x14ac:dyDescent="0.3">
      <c r="A1151" s="189">
        <v>4805090</v>
      </c>
      <c r="B1151" t="s">
        <v>610</v>
      </c>
      <c r="C1151" s="87">
        <v>0</v>
      </c>
      <c r="D1151" s="87">
        <v>437135.9</v>
      </c>
      <c r="E1151" s="87">
        <v>181758.73</v>
      </c>
      <c r="F1151" s="87">
        <v>255377.17</v>
      </c>
    </row>
    <row r="1152" spans="1:6" x14ac:dyDescent="0.3">
      <c r="A1152" s="189">
        <v>480509001</v>
      </c>
      <c r="B1152" t="s">
        <v>73</v>
      </c>
      <c r="C1152" s="87">
        <v>0</v>
      </c>
      <c r="D1152" s="87">
        <v>265375.18</v>
      </c>
      <c r="E1152" s="87">
        <v>10177.42</v>
      </c>
      <c r="F1152" s="87">
        <v>255197.76</v>
      </c>
    </row>
    <row r="1153" spans="1:6" x14ac:dyDescent="0.3">
      <c r="A1153" s="189">
        <v>480509002</v>
      </c>
      <c r="B1153" t="s">
        <v>714</v>
      </c>
      <c r="C1153" s="87">
        <v>0</v>
      </c>
      <c r="D1153" s="87">
        <v>179.41</v>
      </c>
      <c r="E1153" s="87">
        <v>0</v>
      </c>
      <c r="F1153" s="87">
        <v>179.41</v>
      </c>
    </row>
    <row r="1154" spans="1:6" x14ac:dyDescent="0.3">
      <c r="A1154" s="189">
        <v>480509005</v>
      </c>
      <c r="B1154" t="s">
        <v>612</v>
      </c>
      <c r="C1154" s="87">
        <v>0</v>
      </c>
      <c r="D1154" s="87">
        <v>171581.31</v>
      </c>
      <c r="E1154" s="87">
        <v>171581.31</v>
      </c>
      <c r="F1154" s="87">
        <v>0</v>
      </c>
    </row>
    <row r="1155" spans="1:6" x14ac:dyDescent="0.3">
      <c r="A1155" s="189">
        <v>4806</v>
      </c>
      <c r="B1155" t="s">
        <v>68</v>
      </c>
      <c r="C1155" s="87">
        <v>0</v>
      </c>
      <c r="D1155" s="87">
        <v>97361.64</v>
      </c>
      <c r="E1155" s="87">
        <v>0</v>
      </c>
      <c r="F1155" s="87">
        <v>97361.64</v>
      </c>
    </row>
    <row r="1156" spans="1:6" x14ac:dyDescent="0.3">
      <c r="A1156" s="189">
        <v>480602</v>
      </c>
      <c r="B1156" t="s">
        <v>510</v>
      </c>
      <c r="C1156" s="87">
        <v>0</v>
      </c>
      <c r="D1156" s="87">
        <v>97361.64</v>
      </c>
      <c r="E1156" s="87">
        <v>0</v>
      </c>
      <c r="F1156" s="87">
        <v>97361.64</v>
      </c>
    </row>
    <row r="1157" spans="1:6" x14ac:dyDescent="0.3">
      <c r="A1157" s="189">
        <v>4806020</v>
      </c>
      <c r="B1157" t="s">
        <v>510</v>
      </c>
      <c r="C1157" s="87">
        <v>0</v>
      </c>
      <c r="D1157" s="87">
        <v>8147.05</v>
      </c>
      <c r="E1157" s="87">
        <v>0</v>
      </c>
      <c r="F1157" s="87">
        <v>8147.05</v>
      </c>
    </row>
    <row r="1158" spans="1:6" x14ac:dyDescent="0.3">
      <c r="A1158" s="189">
        <v>480602010</v>
      </c>
      <c r="B1158" t="s">
        <v>505</v>
      </c>
      <c r="C1158" s="87">
        <v>0</v>
      </c>
      <c r="D1158" s="87">
        <v>1720.32</v>
      </c>
      <c r="E1158" s="87">
        <v>0</v>
      </c>
      <c r="F1158" s="87">
        <v>1720.32</v>
      </c>
    </row>
    <row r="1159" spans="1:6" x14ac:dyDescent="0.3">
      <c r="A1159" s="189">
        <v>480602030</v>
      </c>
      <c r="B1159" t="s">
        <v>715</v>
      </c>
      <c r="C1159" s="87">
        <v>0</v>
      </c>
      <c r="D1159" s="87">
        <v>4357.82</v>
      </c>
      <c r="E1159" s="87">
        <v>0</v>
      </c>
      <c r="F1159" s="87">
        <v>4357.82</v>
      </c>
    </row>
    <row r="1160" spans="1:6" x14ac:dyDescent="0.3">
      <c r="A1160" s="189">
        <v>480602040</v>
      </c>
      <c r="B1160" t="s">
        <v>507</v>
      </c>
      <c r="C1160" s="87">
        <v>0</v>
      </c>
      <c r="D1160" s="87">
        <v>750.97</v>
      </c>
      <c r="E1160" s="87">
        <v>0</v>
      </c>
      <c r="F1160" s="87">
        <v>750.97</v>
      </c>
    </row>
    <row r="1161" spans="1:6" x14ac:dyDescent="0.3">
      <c r="A1161" s="189">
        <v>480602050</v>
      </c>
      <c r="B1161" t="s">
        <v>716</v>
      </c>
      <c r="C1161" s="87">
        <v>0</v>
      </c>
      <c r="D1161" s="87">
        <v>1317.94</v>
      </c>
      <c r="E1161" s="87">
        <v>0</v>
      </c>
      <c r="F1161" s="87">
        <v>1317.94</v>
      </c>
    </row>
    <row r="1162" spans="1:6" x14ac:dyDescent="0.3">
      <c r="A1162" s="189">
        <v>4809</v>
      </c>
      <c r="B1162" t="s">
        <v>15</v>
      </c>
      <c r="C1162" s="87">
        <v>0</v>
      </c>
      <c r="D1162" s="87">
        <v>181397.28</v>
      </c>
      <c r="E1162" s="87">
        <v>964.36</v>
      </c>
      <c r="F1162" s="87">
        <v>180432.92</v>
      </c>
    </row>
    <row r="1163" spans="1:6" x14ac:dyDescent="0.3">
      <c r="A1163" s="189">
        <v>480901</v>
      </c>
      <c r="B1163" t="s">
        <v>717</v>
      </c>
      <c r="C1163" s="87">
        <v>0</v>
      </c>
      <c r="D1163" s="87">
        <v>130182.39</v>
      </c>
      <c r="E1163" s="87">
        <v>10</v>
      </c>
      <c r="F1163" s="87">
        <v>130172.39</v>
      </c>
    </row>
    <row r="1164" spans="1:6" x14ac:dyDescent="0.3">
      <c r="A1164" s="189">
        <v>4809010</v>
      </c>
      <c r="B1164" t="s">
        <v>717</v>
      </c>
      <c r="C1164" s="87">
        <v>0</v>
      </c>
      <c r="D1164" s="87">
        <v>130182.39</v>
      </c>
      <c r="E1164" s="87">
        <v>10</v>
      </c>
      <c r="F1164" s="87">
        <v>130172.39</v>
      </c>
    </row>
    <row r="1165" spans="1:6" x14ac:dyDescent="0.3">
      <c r="A1165" s="189">
        <v>480901001</v>
      </c>
      <c r="B1165" t="s">
        <v>687</v>
      </c>
      <c r="C1165" s="87">
        <v>0</v>
      </c>
      <c r="D1165" s="87">
        <v>130182.39</v>
      </c>
      <c r="E1165" s="87">
        <v>10</v>
      </c>
      <c r="F1165" s="87">
        <v>130172.39</v>
      </c>
    </row>
    <row r="1166" spans="1:6" x14ac:dyDescent="0.3">
      <c r="A1166" s="189">
        <v>480902</v>
      </c>
      <c r="B1166" t="s">
        <v>718</v>
      </c>
      <c r="C1166" s="87">
        <v>0</v>
      </c>
      <c r="D1166" s="87">
        <v>7315.35</v>
      </c>
      <c r="E1166" s="87">
        <v>0</v>
      </c>
      <c r="F1166" s="87">
        <v>7315.35</v>
      </c>
    </row>
    <row r="1167" spans="1:6" x14ac:dyDescent="0.3">
      <c r="A1167" s="189">
        <v>4809020</v>
      </c>
      <c r="B1167" t="s">
        <v>718</v>
      </c>
      <c r="C1167" s="87">
        <v>0</v>
      </c>
      <c r="D1167" s="87">
        <v>7315.35</v>
      </c>
      <c r="E1167" s="87">
        <v>0</v>
      </c>
      <c r="F1167" s="87">
        <v>7315.35</v>
      </c>
    </row>
    <row r="1168" spans="1:6" x14ac:dyDescent="0.3">
      <c r="A1168" s="189">
        <v>480902001</v>
      </c>
      <c r="B1168" t="s">
        <v>687</v>
      </c>
      <c r="C1168" s="87">
        <v>0</v>
      </c>
      <c r="D1168" s="87">
        <v>7315.35</v>
      </c>
      <c r="E1168" s="87">
        <v>0</v>
      </c>
      <c r="F1168" s="87">
        <v>7315.35</v>
      </c>
    </row>
    <row r="1169" spans="1:6" x14ac:dyDescent="0.3">
      <c r="A1169" s="189">
        <v>480903</v>
      </c>
      <c r="B1169" t="s">
        <v>719</v>
      </c>
      <c r="C1169" s="87">
        <v>0</v>
      </c>
      <c r="D1169" s="87">
        <v>3058.03</v>
      </c>
      <c r="E1169" s="87">
        <v>0</v>
      </c>
      <c r="F1169" s="87">
        <v>3058.03</v>
      </c>
    </row>
    <row r="1170" spans="1:6" x14ac:dyDescent="0.3">
      <c r="A1170" s="189">
        <v>480908</v>
      </c>
      <c r="B1170" t="s">
        <v>720</v>
      </c>
      <c r="C1170" s="87">
        <v>0</v>
      </c>
      <c r="D1170" s="87">
        <v>1206.95</v>
      </c>
      <c r="E1170" s="87">
        <v>450</v>
      </c>
      <c r="F1170" s="87">
        <v>756.95</v>
      </c>
    </row>
    <row r="1171" spans="1:6" x14ac:dyDescent="0.3">
      <c r="A1171" s="189">
        <v>4809080</v>
      </c>
      <c r="B1171" t="s">
        <v>720</v>
      </c>
      <c r="C1171" s="87">
        <v>0</v>
      </c>
      <c r="D1171" s="87">
        <v>1206.95</v>
      </c>
      <c r="E1171" s="87">
        <v>450</v>
      </c>
      <c r="F1171" s="87">
        <v>756.95</v>
      </c>
    </row>
    <row r="1172" spans="1:6" x14ac:dyDescent="0.3">
      <c r="A1172" s="189">
        <v>480908001</v>
      </c>
      <c r="B1172" t="s">
        <v>687</v>
      </c>
      <c r="C1172" s="87">
        <v>0</v>
      </c>
      <c r="D1172" s="87">
        <v>900</v>
      </c>
      <c r="E1172" s="87">
        <v>450</v>
      </c>
      <c r="F1172" s="87">
        <v>450</v>
      </c>
    </row>
    <row r="1173" spans="1:6" x14ac:dyDescent="0.3">
      <c r="A1173" s="189">
        <v>480908002</v>
      </c>
      <c r="B1173" t="s">
        <v>801</v>
      </c>
      <c r="C1173" s="87">
        <v>0</v>
      </c>
      <c r="D1173" s="87">
        <v>306.95</v>
      </c>
      <c r="E1173" s="87">
        <v>0</v>
      </c>
      <c r="F1173" s="87">
        <v>306.95</v>
      </c>
    </row>
    <row r="1174" spans="1:6" x14ac:dyDescent="0.3">
      <c r="A1174" s="189">
        <v>480909</v>
      </c>
      <c r="B1174" t="s">
        <v>721</v>
      </c>
      <c r="C1174" s="87">
        <v>0</v>
      </c>
      <c r="D1174" s="87">
        <v>39634.559999999998</v>
      </c>
      <c r="E1174" s="87">
        <v>504.36</v>
      </c>
      <c r="F1174" s="87">
        <v>39130.199999999997</v>
      </c>
    </row>
    <row r="1175" spans="1:6" x14ac:dyDescent="0.3">
      <c r="A1175" s="189">
        <v>4809090</v>
      </c>
      <c r="B1175" t="s">
        <v>721</v>
      </c>
      <c r="C1175" s="87">
        <v>0</v>
      </c>
      <c r="D1175" s="87">
        <v>487.92</v>
      </c>
      <c r="E1175" s="87">
        <v>0</v>
      </c>
      <c r="F1175" s="87">
        <v>487.92</v>
      </c>
    </row>
    <row r="1176" spans="1:6" x14ac:dyDescent="0.3">
      <c r="A1176" s="189">
        <v>480909009</v>
      </c>
      <c r="B1176" t="s">
        <v>15</v>
      </c>
      <c r="C1176" s="87">
        <v>0</v>
      </c>
      <c r="D1176" s="87">
        <v>487.92</v>
      </c>
      <c r="E1176" s="87">
        <v>0</v>
      </c>
      <c r="F1176" s="87">
        <v>487.92</v>
      </c>
    </row>
    <row r="1177" spans="1:6" x14ac:dyDescent="0.3">
      <c r="A1177" s="189">
        <v>49</v>
      </c>
      <c r="B1177" t="s">
        <v>301</v>
      </c>
      <c r="C1177" s="87">
        <v>0</v>
      </c>
      <c r="D1177" s="87">
        <v>62237.78</v>
      </c>
      <c r="E1177" s="87">
        <v>2048.06</v>
      </c>
      <c r="F1177" s="87">
        <v>60189.72</v>
      </c>
    </row>
    <row r="1178" spans="1:6" x14ac:dyDescent="0.3">
      <c r="A1178" s="189">
        <v>4901</v>
      </c>
      <c r="B1178" t="s">
        <v>238</v>
      </c>
      <c r="C1178" s="87">
        <v>0</v>
      </c>
      <c r="D1178" s="87">
        <v>60512.06</v>
      </c>
      <c r="E1178" s="87">
        <v>2048.06</v>
      </c>
      <c r="F1178" s="87">
        <v>58464</v>
      </c>
    </row>
    <row r="1179" spans="1:6" x14ac:dyDescent="0.3">
      <c r="A1179" s="189">
        <v>490109</v>
      </c>
      <c r="B1179" t="s">
        <v>722</v>
      </c>
      <c r="C1179" s="87">
        <v>0</v>
      </c>
      <c r="D1179" s="87">
        <v>60512.06</v>
      </c>
      <c r="E1179" s="87">
        <v>2048.06</v>
      </c>
      <c r="F1179" s="87">
        <v>58464</v>
      </c>
    </row>
    <row r="1180" spans="1:6" x14ac:dyDescent="0.3">
      <c r="A1180" s="189">
        <v>4901090</v>
      </c>
      <c r="B1180" t="s">
        <v>722</v>
      </c>
      <c r="C1180" s="87">
        <v>0</v>
      </c>
      <c r="D1180" s="87">
        <v>60512.06</v>
      </c>
      <c r="E1180" s="87">
        <v>2048.06</v>
      </c>
      <c r="F1180" s="87">
        <v>58464</v>
      </c>
    </row>
    <row r="1181" spans="1:6" x14ac:dyDescent="0.3">
      <c r="A1181" s="189">
        <v>490109001</v>
      </c>
      <c r="B1181" t="s">
        <v>723</v>
      </c>
      <c r="C1181" s="87">
        <v>0</v>
      </c>
      <c r="D1181" s="87">
        <v>349.98</v>
      </c>
      <c r="E1181" s="87">
        <v>310.33</v>
      </c>
      <c r="F1181" s="87">
        <v>39.65</v>
      </c>
    </row>
    <row r="1182" spans="1:6" x14ac:dyDescent="0.3">
      <c r="A1182" s="189">
        <v>490109002</v>
      </c>
      <c r="B1182" t="s">
        <v>802</v>
      </c>
      <c r="C1182" s="87">
        <v>0</v>
      </c>
      <c r="D1182" s="87">
        <v>1000</v>
      </c>
      <c r="E1182" s="87">
        <v>1000</v>
      </c>
      <c r="F1182" s="87">
        <v>0</v>
      </c>
    </row>
    <row r="1183" spans="1:6" x14ac:dyDescent="0.3">
      <c r="A1183" s="189">
        <v>49010900205</v>
      </c>
      <c r="B1183" t="s">
        <v>803</v>
      </c>
      <c r="C1183" s="87">
        <v>0</v>
      </c>
      <c r="D1183" s="87">
        <v>1000</v>
      </c>
      <c r="E1183" s="87">
        <v>1000</v>
      </c>
      <c r="F1183" s="87">
        <v>0</v>
      </c>
    </row>
    <row r="1184" spans="1:6" x14ac:dyDescent="0.3">
      <c r="A1184" s="189">
        <v>490109009</v>
      </c>
      <c r="B1184" t="s">
        <v>233</v>
      </c>
      <c r="C1184" s="87">
        <v>0</v>
      </c>
      <c r="D1184" s="87">
        <v>59162.080000000002</v>
      </c>
      <c r="E1184" s="87">
        <v>737.73</v>
      </c>
      <c r="F1184" s="87">
        <v>58424.35</v>
      </c>
    </row>
    <row r="1185" spans="1:6" x14ac:dyDescent="0.3">
      <c r="A1185" s="189">
        <v>49010900901</v>
      </c>
      <c r="B1185" t="s">
        <v>724</v>
      </c>
      <c r="C1185" s="87">
        <v>0</v>
      </c>
      <c r="D1185" s="87">
        <v>59162.080000000002</v>
      </c>
      <c r="E1185" s="87">
        <v>737.73</v>
      </c>
      <c r="F1185" s="87">
        <v>58424.35</v>
      </c>
    </row>
    <row r="1186" spans="1:6" x14ac:dyDescent="0.3">
      <c r="A1186" s="189">
        <v>4902</v>
      </c>
      <c r="B1186" t="s">
        <v>302</v>
      </c>
      <c r="C1186" s="87">
        <v>0</v>
      </c>
      <c r="D1186" s="87">
        <v>1725.72</v>
      </c>
      <c r="E1186" s="87">
        <v>0</v>
      </c>
      <c r="F1186" s="87">
        <v>1725.72</v>
      </c>
    </row>
    <row r="1187" spans="1:6" x14ac:dyDescent="0.3">
      <c r="A1187" s="189">
        <v>490209</v>
      </c>
      <c r="B1187" t="s">
        <v>725</v>
      </c>
      <c r="C1187" s="87">
        <v>0</v>
      </c>
      <c r="D1187" s="87">
        <v>1725.72</v>
      </c>
      <c r="E1187" s="87">
        <v>0</v>
      </c>
      <c r="F1187" s="87">
        <v>1725.72</v>
      </c>
    </row>
    <row r="1188" spans="1:6" x14ac:dyDescent="0.3">
      <c r="A1188" s="189">
        <v>4902090</v>
      </c>
      <c r="B1188" t="s">
        <v>725</v>
      </c>
      <c r="C1188" s="87">
        <v>0</v>
      </c>
      <c r="D1188" s="87">
        <v>1725.72</v>
      </c>
      <c r="E1188" s="87">
        <v>0</v>
      </c>
      <c r="F1188" s="87">
        <v>1725.72</v>
      </c>
    </row>
    <row r="1189" spans="1:6" x14ac:dyDescent="0.3">
      <c r="A1189" s="189">
        <v>490209010</v>
      </c>
      <c r="B1189" t="s">
        <v>725</v>
      </c>
      <c r="C1189" s="87">
        <v>0</v>
      </c>
      <c r="D1189" s="87">
        <v>1725.72</v>
      </c>
      <c r="E1189" s="87">
        <v>0</v>
      </c>
      <c r="F1189" s="87">
        <v>1725.72</v>
      </c>
    </row>
    <row r="1190" spans="1:6" x14ac:dyDescent="0.3">
      <c r="A1190" s="189">
        <v>5</v>
      </c>
      <c r="B1190" t="s">
        <v>31</v>
      </c>
      <c r="C1190" s="87">
        <v>0</v>
      </c>
      <c r="D1190" s="87">
        <v>1929918.99</v>
      </c>
      <c r="E1190" s="87">
        <v>9359238.4299999997</v>
      </c>
      <c r="F1190" s="87">
        <v>-7429319.4400000004</v>
      </c>
    </row>
    <row r="1191" spans="1:6" x14ac:dyDescent="0.3">
      <c r="A1191" s="189">
        <v>51</v>
      </c>
      <c r="B1191" t="s">
        <v>185</v>
      </c>
      <c r="C1191" s="87">
        <v>0</v>
      </c>
      <c r="D1191" s="87">
        <v>1474023.06</v>
      </c>
      <c r="E1191" s="87">
        <v>5845232.9800000004</v>
      </c>
      <c r="F1191" s="87">
        <v>-4371209.92</v>
      </c>
    </row>
    <row r="1192" spans="1:6" x14ac:dyDescent="0.3">
      <c r="A1192" s="189">
        <v>5104</v>
      </c>
      <c r="B1192" t="s">
        <v>208</v>
      </c>
      <c r="C1192" s="87">
        <v>0</v>
      </c>
      <c r="D1192" s="87">
        <v>124460.63</v>
      </c>
      <c r="E1192" s="87">
        <v>1016311.94</v>
      </c>
      <c r="F1192" s="87">
        <v>-891851.31</v>
      </c>
    </row>
    <row r="1193" spans="1:6" x14ac:dyDescent="0.3">
      <c r="A1193" s="189">
        <v>510401</v>
      </c>
      <c r="B1193" t="s">
        <v>437</v>
      </c>
      <c r="C1193" s="87">
        <v>0</v>
      </c>
      <c r="D1193" s="87">
        <v>121517.53</v>
      </c>
      <c r="E1193" s="87">
        <v>1004730.44</v>
      </c>
      <c r="F1193" s="87">
        <v>-883212.91</v>
      </c>
    </row>
    <row r="1194" spans="1:6" x14ac:dyDescent="0.3">
      <c r="A1194" s="189">
        <v>5104010</v>
      </c>
      <c r="B1194" t="s">
        <v>437</v>
      </c>
      <c r="C1194" s="87">
        <v>0</v>
      </c>
      <c r="D1194" s="87">
        <v>121517.53</v>
      </c>
      <c r="E1194" s="87">
        <v>1004730.44</v>
      </c>
      <c r="F1194" s="87">
        <v>-883212.91</v>
      </c>
    </row>
    <row r="1195" spans="1:6" x14ac:dyDescent="0.3">
      <c r="A1195" s="189">
        <v>510401001</v>
      </c>
      <c r="B1195" t="s">
        <v>578</v>
      </c>
      <c r="C1195" s="87">
        <v>0</v>
      </c>
      <c r="D1195" s="87">
        <v>121517.53</v>
      </c>
      <c r="E1195" s="87">
        <v>993148.94</v>
      </c>
      <c r="F1195" s="87">
        <v>-871631.41</v>
      </c>
    </row>
    <row r="1196" spans="1:6" x14ac:dyDescent="0.3">
      <c r="A1196" s="189">
        <v>51040100101</v>
      </c>
      <c r="B1196" t="s">
        <v>662</v>
      </c>
      <c r="C1196" s="87">
        <v>0</v>
      </c>
      <c r="D1196" s="87">
        <v>121517.53</v>
      </c>
      <c r="E1196" s="87">
        <v>384957.48</v>
      </c>
      <c r="F1196" s="87">
        <v>-263439.95</v>
      </c>
    </row>
    <row r="1197" spans="1:6" x14ac:dyDescent="0.3">
      <c r="A1197" s="189">
        <v>51040100102</v>
      </c>
      <c r="B1197" t="s">
        <v>663</v>
      </c>
      <c r="C1197" s="87">
        <v>0</v>
      </c>
      <c r="D1197" s="87">
        <v>0</v>
      </c>
      <c r="E1197" s="87">
        <v>608191.46</v>
      </c>
      <c r="F1197" s="87">
        <v>-608191.46</v>
      </c>
    </row>
    <row r="1198" spans="1:6" x14ac:dyDescent="0.3">
      <c r="A1198" s="189">
        <v>510401002</v>
      </c>
      <c r="B1198" t="s">
        <v>659</v>
      </c>
      <c r="C1198" s="87">
        <v>0</v>
      </c>
      <c r="D1198" s="87">
        <v>0</v>
      </c>
      <c r="E1198" s="87">
        <v>11581.5</v>
      </c>
      <c r="F1198" s="87">
        <v>-11581.5</v>
      </c>
    </row>
    <row r="1199" spans="1:6" x14ac:dyDescent="0.3">
      <c r="A1199" s="189">
        <v>510402</v>
      </c>
      <c r="B1199" t="s">
        <v>350</v>
      </c>
      <c r="C1199" s="87">
        <v>0</v>
      </c>
      <c r="D1199" s="87">
        <v>2943.1</v>
      </c>
      <c r="E1199" s="87">
        <v>11581.5</v>
      </c>
      <c r="F1199" s="87">
        <v>-8638.4</v>
      </c>
    </row>
    <row r="1200" spans="1:6" x14ac:dyDescent="0.3">
      <c r="A1200" s="189">
        <v>5104020</v>
      </c>
      <c r="B1200" t="s">
        <v>350</v>
      </c>
      <c r="C1200" s="87">
        <v>0</v>
      </c>
      <c r="D1200" s="87">
        <v>2943.1</v>
      </c>
      <c r="E1200" s="87">
        <v>11581.5</v>
      </c>
      <c r="F1200" s="87">
        <v>-8638.4</v>
      </c>
    </row>
    <row r="1201" spans="1:6" x14ac:dyDescent="0.3">
      <c r="A1201" s="189">
        <v>510402001</v>
      </c>
      <c r="B1201" t="s">
        <v>578</v>
      </c>
      <c r="C1201" s="87">
        <v>0</v>
      </c>
      <c r="D1201" s="87">
        <v>2943.1</v>
      </c>
      <c r="E1201" s="87">
        <v>0</v>
      </c>
      <c r="F1201" s="87">
        <v>2943.1</v>
      </c>
    </row>
    <row r="1202" spans="1:6" x14ac:dyDescent="0.3">
      <c r="A1202" s="189">
        <v>51040200101</v>
      </c>
      <c r="B1202" t="s">
        <v>662</v>
      </c>
      <c r="C1202" s="87">
        <v>0</v>
      </c>
      <c r="D1202" s="87">
        <v>2943.1</v>
      </c>
      <c r="E1202" s="87">
        <v>0</v>
      </c>
      <c r="F1202" s="87">
        <v>2943.1</v>
      </c>
    </row>
    <row r="1203" spans="1:6" x14ac:dyDescent="0.3">
      <c r="A1203" s="189">
        <v>510402002</v>
      </c>
      <c r="B1203" t="s">
        <v>659</v>
      </c>
      <c r="C1203" s="87">
        <v>0</v>
      </c>
      <c r="D1203" s="87">
        <v>0</v>
      </c>
      <c r="E1203" s="87">
        <v>11581.5</v>
      </c>
      <c r="F1203" s="87">
        <v>-11581.5</v>
      </c>
    </row>
    <row r="1204" spans="1:6" x14ac:dyDescent="0.3">
      <c r="A1204" s="189">
        <v>5105</v>
      </c>
      <c r="B1204" t="s">
        <v>209</v>
      </c>
      <c r="C1204" s="87">
        <v>0</v>
      </c>
      <c r="D1204" s="87">
        <v>166898.79</v>
      </c>
      <c r="E1204" s="87">
        <v>648445.44999999995</v>
      </c>
      <c r="F1204" s="87">
        <v>-481546.66</v>
      </c>
    </row>
    <row r="1205" spans="1:6" x14ac:dyDescent="0.3">
      <c r="A1205" s="189">
        <v>510501</v>
      </c>
      <c r="B1205" t="s">
        <v>192</v>
      </c>
      <c r="C1205" s="87">
        <v>0</v>
      </c>
      <c r="D1205" s="87">
        <v>166898.79</v>
      </c>
      <c r="E1205" s="87">
        <v>648445.44999999995</v>
      </c>
      <c r="F1205" s="87">
        <v>-481546.66</v>
      </c>
    </row>
    <row r="1206" spans="1:6" x14ac:dyDescent="0.3">
      <c r="A1206" s="189">
        <v>5105010</v>
      </c>
      <c r="B1206" t="s">
        <v>192</v>
      </c>
      <c r="C1206" s="87">
        <v>0</v>
      </c>
      <c r="D1206" s="87">
        <v>166898.79</v>
      </c>
      <c r="E1206" s="87">
        <v>648445.44999999995</v>
      </c>
      <c r="F1206" s="87">
        <v>-481546.66</v>
      </c>
    </row>
    <row r="1207" spans="1:6" x14ac:dyDescent="0.3">
      <c r="A1207" s="189">
        <v>510501001</v>
      </c>
      <c r="B1207" t="s">
        <v>578</v>
      </c>
      <c r="C1207" s="87">
        <v>0</v>
      </c>
      <c r="D1207" s="87">
        <v>166898.79</v>
      </c>
      <c r="E1207" s="87">
        <v>648445.44999999995</v>
      </c>
      <c r="F1207" s="87">
        <v>-481546.66</v>
      </c>
    </row>
    <row r="1208" spans="1:6" x14ac:dyDescent="0.3">
      <c r="A1208" s="189">
        <v>51050100101</v>
      </c>
      <c r="B1208" t="s">
        <v>662</v>
      </c>
      <c r="C1208" s="87">
        <v>0</v>
      </c>
      <c r="D1208" s="87">
        <v>166898.79</v>
      </c>
      <c r="E1208" s="87">
        <v>553136.43000000005</v>
      </c>
      <c r="F1208" s="87">
        <v>-386237.64</v>
      </c>
    </row>
    <row r="1209" spans="1:6" x14ac:dyDescent="0.3">
      <c r="A1209" s="189">
        <v>51050100102</v>
      </c>
      <c r="B1209" t="s">
        <v>663</v>
      </c>
      <c r="C1209" s="87">
        <v>0</v>
      </c>
      <c r="D1209" s="87">
        <v>0</v>
      </c>
      <c r="E1209" s="87">
        <v>95309.02</v>
      </c>
      <c r="F1209" s="87">
        <v>-95309.02</v>
      </c>
    </row>
    <row r="1210" spans="1:6" x14ac:dyDescent="0.3">
      <c r="A1210" s="189">
        <v>5106</v>
      </c>
      <c r="B1210" t="s">
        <v>210</v>
      </c>
      <c r="C1210" s="87">
        <v>0</v>
      </c>
      <c r="D1210" s="87">
        <v>68769.23</v>
      </c>
      <c r="E1210" s="87">
        <v>1120314</v>
      </c>
      <c r="F1210" s="87">
        <v>-1051544.77</v>
      </c>
    </row>
    <row r="1211" spans="1:6" x14ac:dyDescent="0.3">
      <c r="A1211" s="189">
        <v>510602</v>
      </c>
      <c r="B1211" t="s">
        <v>445</v>
      </c>
      <c r="C1211" s="87">
        <v>0</v>
      </c>
      <c r="D1211" s="87">
        <v>372.27</v>
      </c>
      <c r="E1211" s="87">
        <v>3678.53</v>
      </c>
      <c r="F1211" s="87">
        <v>-3306.26</v>
      </c>
    </row>
    <row r="1212" spans="1:6" x14ac:dyDescent="0.3">
      <c r="A1212" s="189">
        <v>5106020</v>
      </c>
      <c r="B1212" t="s">
        <v>445</v>
      </c>
      <c r="C1212" s="87">
        <v>0</v>
      </c>
      <c r="D1212" s="87">
        <v>372.27</v>
      </c>
      <c r="E1212" s="87">
        <v>3678.53</v>
      </c>
      <c r="F1212" s="87">
        <v>-3306.26</v>
      </c>
    </row>
    <row r="1213" spans="1:6" x14ac:dyDescent="0.3">
      <c r="A1213" s="189">
        <v>510602001</v>
      </c>
      <c r="B1213" t="s">
        <v>578</v>
      </c>
      <c r="C1213" s="87">
        <v>0</v>
      </c>
      <c r="D1213" s="87">
        <v>372.27</v>
      </c>
      <c r="E1213" s="87">
        <v>2150.5100000000002</v>
      </c>
      <c r="F1213" s="87">
        <v>-1778.24</v>
      </c>
    </row>
    <row r="1214" spans="1:6" x14ac:dyDescent="0.3">
      <c r="A1214" s="189">
        <v>51060200101</v>
      </c>
      <c r="B1214" t="s">
        <v>662</v>
      </c>
      <c r="C1214" s="87">
        <v>0</v>
      </c>
      <c r="D1214" s="87">
        <v>372.27</v>
      </c>
      <c r="E1214" s="87">
        <v>2150.5100000000002</v>
      </c>
      <c r="F1214" s="87">
        <v>-1778.24</v>
      </c>
    </row>
    <row r="1215" spans="1:6" x14ac:dyDescent="0.3">
      <c r="A1215" s="189">
        <v>510602002</v>
      </c>
      <c r="B1215" t="s">
        <v>659</v>
      </c>
      <c r="C1215" s="87">
        <v>0</v>
      </c>
      <c r="D1215" s="87">
        <v>0</v>
      </c>
      <c r="E1215" s="87">
        <v>1528.02</v>
      </c>
      <c r="F1215" s="87">
        <v>-1528.02</v>
      </c>
    </row>
    <row r="1216" spans="1:6" x14ac:dyDescent="0.3">
      <c r="A1216" s="189">
        <v>510604</v>
      </c>
      <c r="B1216" t="s">
        <v>450</v>
      </c>
      <c r="C1216" s="87">
        <v>0</v>
      </c>
      <c r="D1216" s="87">
        <v>389.73</v>
      </c>
      <c r="E1216" s="87">
        <v>4103.3999999999996</v>
      </c>
      <c r="F1216" s="87">
        <v>-3713.67</v>
      </c>
    </row>
    <row r="1217" spans="1:6" x14ac:dyDescent="0.3">
      <c r="A1217" s="189">
        <v>5106040</v>
      </c>
      <c r="B1217" t="s">
        <v>450</v>
      </c>
      <c r="C1217" s="87">
        <v>0</v>
      </c>
      <c r="D1217" s="87">
        <v>389.73</v>
      </c>
      <c r="E1217" s="87">
        <v>4103.3999999999996</v>
      </c>
      <c r="F1217" s="87">
        <v>-3713.67</v>
      </c>
    </row>
    <row r="1218" spans="1:6" x14ac:dyDescent="0.3">
      <c r="A1218" s="189">
        <v>510604001</v>
      </c>
      <c r="B1218" t="s">
        <v>578</v>
      </c>
      <c r="C1218" s="87">
        <v>0</v>
      </c>
      <c r="D1218" s="87">
        <v>389.73</v>
      </c>
      <c r="E1218" s="87">
        <v>4103.3999999999996</v>
      </c>
      <c r="F1218" s="87">
        <v>-3713.67</v>
      </c>
    </row>
    <row r="1219" spans="1:6" x14ac:dyDescent="0.3">
      <c r="A1219" s="189">
        <v>51060400101</v>
      </c>
      <c r="B1219" t="s">
        <v>662</v>
      </c>
      <c r="C1219" s="87">
        <v>0</v>
      </c>
      <c r="D1219" s="87">
        <v>389.73</v>
      </c>
      <c r="E1219" s="87">
        <v>2179.65</v>
      </c>
      <c r="F1219" s="87">
        <v>-1789.92</v>
      </c>
    </row>
    <row r="1220" spans="1:6" x14ac:dyDescent="0.3">
      <c r="A1220" s="189">
        <v>51060400102</v>
      </c>
      <c r="B1220" t="s">
        <v>663</v>
      </c>
      <c r="C1220" s="87">
        <v>0</v>
      </c>
      <c r="D1220" s="87">
        <v>0</v>
      </c>
      <c r="E1220" s="87">
        <v>1923.75</v>
      </c>
      <c r="F1220" s="87">
        <v>-1923.75</v>
      </c>
    </row>
    <row r="1221" spans="1:6" x14ac:dyDescent="0.3">
      <c r="A1221" s="189">
        <v>510605</v>
      </c>
      <c r="B1221" t="s">
        <v>453</v>
      </c>
      <c r="C1221" s="87">
        <v>0</v>
      </c>
      <c r="D1221" s="87">
        <v>0</v>
      </c>
      <c r="E1221" s="87">
        <v>452.18</v>
      </c>
      <c r="F1221" s="87">
        <v>-452.18</v>
      </c>
    </row>
    <row r="1222" spans="1:6" x14ac:dyDescent="0.3">
      <c r="A1222" s="189">
        <v>5106050</v>
      </c>
      <c r="B1222" t="s">
        <v>453</v>
      </c>
      <c r="C1222" s="87">
        <v>0</v>
      </c>
      <c r="D1222" s="87">
        <v>0</v>
      </c>
      <c r="E1222" s="87">
        <v>452.18</v>
      </c>
      <c r="F1222" s="87">
        <v>-452.18</v>
      </c>
    </row>
    <row r="1223" spans="1:6" x14ac:dyDescent="0.3">
      <c r="A1223" s="189">
        <v>510605001</v>
      </c>
      <c r="B1223" t="s">
        <v>578</v>
      </c>
      <c r="C1223" s="87">
        <v>0</v>
      </c>
      <c r="D1223" s="87">
        <v>0</v>
      </c>
      <c r="E1223" s="87">
        <v>452.18</v>
      </c>
      <c r="F1223" s="87">
        <v>-452.18</v>
      </c>
    </row>
    <row r="1224" spans="1:6" x14ac:dyDescent="0.3">
      <c r="A1224" s="189">
        <v>51060500101</v>
      </c>
      <c r="B1224" t="s">
        <v>662</v>
      </c>
      <c r="C1224" s="87">
        <v>0</v>
      </c>
      <c r="D1224" s="87">
        <v>0</v>
      </c>
      <c r="E1224" s="87">
        <v>452.18</v>
      </c>
      <c r="F1224" s="87">
        <v>-452.18</v>
      </c>
    </row>
    <row r="1225" spans="1:6" x14ac:dyDescent="0.3">
      <c r="A1225" s="189">
        <v>510606</v>
      </c>
      <c r="B1225" t="s">
        <v>456</v>
      </c>
      <c r="C1225" s="87">
        <v>0</v>
      </c>
      <c r="D1225" s="87">
        <v>0</v>
      </c>
      <c r="E1225" s="87">
        <v>244.28</v>
      </c>
      <c r="F1225" s="87">
        <v>-244.28</v>
      </c>
    </row>
    <row r="1226" spans="1:6" x14ac:dyDescent="0.3">
      <c r="A1226" s="189">
        <v>5106060</v>
      </c>
      <c r="B1226" t="s">
        <v>456</v>
      </c>
      <c r="C1226" s="87">
        <v>0</v>
      </c>
      <c r="D1226" s="87">
        <v>0</v>
      </c>
      <c r="E1226" s="87">
        <v>244.28</v>
      </c>
      <c r="F1226" s="87">
        <v>-244.28</v>
      </c>
    </row>
    <row r="1227" spans="1:6" x14ac:dyDescent="0.3">
      <c r="A1227" s="189">
        <v>510606001</v>
      </c>
      <c r="B1227" t="s">
        <v>578</v>
      </c>
      <c r="C1227" s="87">
        <v>0</v>
      </c>
      <c r="D1227" s="87">
        <v>0</v>
      </c>
      <c r="E1227" s="87">
        <v>244.28</v>
      </c>
      <c r="F1227" s="87">
        <v>-244.28</v>
      </c>
    </row>
    <row r="1228" spans="1:6" x14ac:dyDescent="0.3">
      <c r="A1228" s="189">
        <v>51060600101</v>
      </c>
      <c r="B1228" t="s">
        <v>662</v>
      </c>
      <c r="C1228" s="87">
        <v>0</v>
      </c>
      <c r="D1228" s="87">
        <v>0</v>
      </c>
      <c r="E1228" s="87">
        <v>244.28</v>
      </c>
      <c r="F1228" s="87">
        <v>-244.28</v>
      </c>
    </row>
    <row r="1229" spans="1:6" x14ac:dyDescent="0.3">
      <c r="A1229" s="189">
        <v>510607</v>
      </c>
      <c r="B1229" t="s">
        <v>459</v>
      </c>
      <c r="C1229" s="87">
        <v>0</v>
      </c>
      <c r="D1229" s="87">
        <v>6935</v>
      </c>
      <c r="E1229" s="87">
        <v>13903.25</v>
      </c>
      <c r="F1229" s="87">
        <v>-6968.25</v>
      </c>
    </row>
    <row r="1230" spans="1:6" x14ac:dyDescent="0.3">
      <c r="A1230" s="189">
        <v>5106070</v>
      </c>
      <c r="B1230" t="s">
        <v>459</v>
      </c>
      <c r="C1230" s="87">
        <v>0</v>
      </c>
      <c r="D1230" s="87">
        <v>6935</v>
      </c>
      <c r="E1230" s="87">
        <v>13903.25</v>
      </c>
      <c r="F1230" s="87">
        <v>-6968.25</v>
      </c>
    </row>
    <row r="1231" spans="1:6" x14ac:dyDescent="0.3">
      <c r="A1231" s="189">
        <v>510607001</v>
      </c>
      <c r="B1231" t="s">
        <v>578</v>
      </c>
      <c r="C1231" s="87">
        <v>0</v>
      </c>
      <c r="D1231" s="87">
        <v>6935</v>
      </c>
      <c r="E1231" s="87">
        <v>13903.25</v>
      </c>
      <c r="F1231" s="87">
        <v>-6968.25</v>
      </c>
    </row>
    <row r="1232" spans="1:6" x14ac:dyDescent="0.3">
      <c r="A1232" s="189">
        <v>51060700101</v>
      </c>
      <c r="B1232" t="s">
        <v>662</v>
      </c>
      <c r="C1232" s="87">
        <v>0</v>
      </c>
      <c r="D1232" s="87">
        <v>6935</v>
      </c>
      <c r="E1232" s="87">
        <v>9690</v>
      </c>
      <c r="F1232" s="87">
        <v>-2755</v>
      </c>
    </row>
    <row r="1233" spans="1:6" x14ac:dyDescent="0.3">
      <c r="A1233" s="189">
        <v>51060700102</v>
      </c>
      <c r="B1233" t="s">
        <v>663</v>
      </c>
      <c r="C1233" s="87">
        <v>0</v>
      </c>
      <c r="D1233" s="87">
        <v>0</v>
      </c>
      <c r="E1233" s="87">
        <v>4213.25</v>
      </c>
      <c r="F1233" s="87">
        <v>-4213.25</v>
      </c>
    </row>
    <row r="1234" spans="1:6" x14ac:dyDescent="0.3">
      <c r="A1234" s="189">
        <v>510608</v>
      </c>
      <c r="B1234" t="s">
        <v>194</v>
      </c>
      <c r="C1234" s="87">
        <v>0</v>
      </c>
      <c r="D1234" s="87">
        <v>1714.68</v>
      </c>
      <c r="E1234" s="87">
        <v>9785</v>
      </c>
      <c r="F1234" s="87">
        <v>-8070.32</v>
      </c>
    </row>
    <row r="1235" spans="1:6" x14ac:dyDescent="0.3">
      <c r="A1235" s="189">
        <v>5106080</v>
      </c>
      <c r="B1235" t="s">
        <v>194</v>
      </c>
      <c r="C1235" s="87">
        <v>0</v>
      </c>
      <c r="D1235" s="87">
        <v>1714.68</v>
      </c>
      <c r="E1235" s="87">
        <v>9785</v>
      </c>
      <c r="F1235" s="87">
        <v>-8070.32</v>
      </c>
    </row>
    <row r="1236" spans="1:6" x14ac:dyDescent="0.3">
      <c r="A1236" s="189">
        <v>510608001</v>
      </c>
      <c r="B1236" t="s">
        <v>578</v>
      </c>
      <c r="C1236" s="87">
        <v>0</v>
      </c>
      <c r="D1236" s="87">
        <v>1714.68</v>
      </c>
      <c r="E1236" s="87">
        <v>9785</v>
      </c>
      <c r="F1236" s="87">
        <v>-8070.32</v>
      </c>
    </row>
    <row r="1237" spans="1:6" x14ac:dyDescent="0.3">
      <c r="A1237" s="189">
        <v>51060800101</v>
      </c>
      <c r="B1237" t="s">
        <v>662</v>
      </c>
      <c r="C1237" s="87">
        <v>0</v>
      </c>
      <c r="D1237" s="87">
        <v>1714.68</v>
      </c>
      <c r="E1237" s="87">
        <v>6935</v>
      </c>
      <c r="F1237" s="87">
        <v>-5220.32</v>
      </c>
    </row>
    <row r="1238" spans="1:6" x14ac:dyDescent="0.3">
      <c r="A1238" s="189">
        <v>51060800102</v>
      </c>
      <c r="B1238" t="s">
        <v>663</v>
      </c>
      <c r="C1238" s="87">
        <v>0</v>
      </c>
      <c r="D1238" s="87">
        <v>0</v>
      </c>
      <c r="E1238" s="87">
        <v>2850</v>
      </c>
      <c r="F1238" s="87">
        <v>-2850</v>
      </c>
    </row>
    <row r="1239" spans="1:6" x14ac:dyDescent="0.3">
      <c r="A1239" s="189">
        <v>510610</v>
      </c>
      <c r="B1239" t="s">
        <v>573</v>
      </c>
      <c r="C1239" s="87">
        <v>0</v>
      </c>
      <c r="D1239" s="87">
        <v>12104.84</v>
      </c>
      <c r="E1239" s="87">
        <v>78900.539999999994</v>
      </c>
      <c r="F1239" s="87">
        <v>-66795.7</v>
      </c>
    </row>
    <row r="1240" spans="1:6" x14ac:dyDescent="0.3">
      <c r="A1240" s="189">
        <v>5106100</v>
      </c>
      <c r="B1240" t="s">
        <v>573</v>
      </c>
      <c r="C1240" s="87">
        <v>0</v>
      </c>
      <c r="D1240" s="87">
        <v>12104.84</v>
      </c>
      <c r="E1240" s="87">
        <v>78900.539999999994</v>
      </c>
      <c r="F1240" s="87">
        <v>-66795.7</v>
      </c>
    </row>
    <row r="1241" spans="1:6" x14ac:dyDescent="0.3">
      <c r="A1241" s="189">
        <v>510610001</v>
      </c>
      <c r="B1241" t="s">
        <v>578</v>
      </c>
      <c r="C1241" s="87">
        <v>0</v>
      </c>
      <c r="D1241" s="87">
        <v>12104.84</v>
      </c>
      <c r="E1241" s="87">
        <v>78900.539999999994</v>
      </c>
      <c r="F1241" s="87">
        <v>-66795.7</v>
      </c>
    </row>
    <row r="1242" spans="1:6" x14ac:dyDescent="0.3">
      <c r="A1242" s="189">
        <v>51061000101</v>
      </c>
      <c r="B1242" t="s">
        <v>662</v>
      </c>
      <c r="C1242" s="87">
        <v>0</v>
      </c>
      <c r="D1242" s="87">
        <v>12104.84</v>
      </c>
      <c r="E1242" s="87">
        <v>77776.179999999993</v>
      </c>
      <c r="F1242" s="87">
        <v>-65671.34</v>
      </c>
    </row>
    <row r="1243" spans="1:6" x14ac:dyDescent="0.3">
      <c r="A1243" s="189">
        <v>51061000102</v>
      </c>
      <c r="B1243" t="s">
        <v>663</v>
      </c>
      <c r="C1243" s="87">
        <v>0</v>
      </c>
      <c r="D1243" s="87">
        <v>0</v>
      </c>
      <c r="E1243" s="87">
        <v>1124.3599999999999</v>
      </c>
      <c r="F1243" s="87">
        <v>-1124.3599999999999</v>
      </c>
    </row>
    <row r="1244" spans="1:6" x14ac:dyDescent="0.3">
      <c r="A1244" s="189">
        <v>510611</v>
      </c>
      <c r="B1244" t="s">
        <v>466</v>
      </c>
      <c r="C1244" s="87">
        <v>0</v>
      </c>
      <c r="D1244" s="87">
        <v>7118.61</v>
      </c>
      <c r="E1244" s="87">
        <v>22648.38</v>
      </c>
      <c r="F1244" s="87">
        <v>-15529.77</v>
      </c>
    </row>
    <row r="1245" spans="1:6" x14ac:dyDescent="0.3">
      <c r="A1245" s="189">
        <v>5106110</v>
      </c>
      <c r="B1245" t="s">
        <v>466</v>
      </c>
      <c r="C1245" s="87">
        <v>0</v>
      </c>
      <c r="D1245" s="87">
        <v>7118.61</v>
      </c>
      <c r="E1245" s="87">
        <v>22648.38</v>
      </c>
      <c r="F1245" s="87">
        <v>-15529.77</v>
      </c>
    </row>
    <row r="1246" spans="1:6" x14ac:dyDescent="0.3">
      <c r="A1246" s="189">
        <v>510611001</v>
      </c>
      <c r="B1246" t="s">
        <v>578</v>
      </c>
      <c r="C1246" s="87">
        <v>0</v>
      </c>
      <c r="D1246" s="87">
        <v>7118.61</v>
      </c>
      <c r="E1246" s="87">
        <v>22648.38</v>
      </c>
      <c r="F1246" s="87">
        <v>-15529.77</v>
      </c>
    </row>
    <row r="1247" spans="1:6" x14ac:dyDescent="0.3">
      <c r="A1247" s="189">
        <v>51061100101</v>
      </c>
      <c r="B1247" t="s">
        <v>662</v>
      </c>
      <c r="C1247" s="87">
        <v>0</v>
      </c>
      <c r="D1247" s="87">
        <v>7118.61</v>
      </c>
      <c r="E1247" s="87">
        <v>15443.37</v>
      </c>
      <c r="F1247" s="87">
        <v>-8324.76</v>
      </c>
    </row>
    <row r="1248" spans="1:6" x14ac:dyDescent="0.3">
      <c r="A1248" s="189">
        <v>51061100102</v>
      </c>
      <c r="B1248" t="s">
        <v>663</v>
      </c>
      <c r="C1248" s="87">
        <v>0</v>
      </c>
      <c r="D1248" s="87">
        <v>0</v>
      </c>
      <c r="E1248" s="87">
        <v>7205.01</v>
      </c>
      <c r="F1248" s="87">
        <v>-7205.01</v>
      </c>
    </row>
    <row r="1249" spans="1:6" x14ac:dyDescent="0.3">
      <c r="A1249" s="189">
        <v>510612</v>
      </c>
      <c r="B1249" t="s">
        <v>469</v>
      </c>
      <c r="C1249" s="87">
        <v>0</v>
      </c>
      <c r="D1249" s="87">
        <v>338.21</v>
      </c>
      <c r="E1249" s="87">
        <v>1992.11</v>
      </c>
      <c r="F1249" s="87">
        <v>-1653.9</v>
      </c>
    </row>
    <row r="1250" spans="1:6" x14ac:dyDescent="0.3">
      <c r="A1250" s="189">
        <v>5106120</v>
      </c>
      <c r="B1250" t="s">
        <v>469</v>
      </c>
      <c r="C1250" s="87">
        <v>0</v>
      </c>
      <c r="D1250" s="87">
        <v>338.21</v>
      </c>
      <c r="E1250" s="87">
        <v>1992.11</v>
      </c>
      <c r="F1250" s="87">
        <v>-1653.9</v>
      </c>
    </row>
    <row r="1251" spans="1:6" x14ac:dyDescent="0.3">
      <c r="A1251" s="189">
        <v>510612001</v>
      </c>
      <c r="B1251" t="s">
        <v>578</v>
      </c>
      <c r="C1251" s="87">
        <v>0</v>
      </c>
      <c r="D1251" s="87">
        <v>338.21</v>
      </c>
      <c r="E1251" s="87">
        <v>1992.11</v>
      </c>
      <c r="F1251" s="87">
        <v>-1653.9</v>
      </c>
    </row>
    <row r="1252" spans="1:6" x14ac:dyDescent="0.3">
      <c r="A1252" s="189">
        <v>51061200101</v>
      </c>
      <c r="B1252" t="s">
        <v>662</v>
      </c>
      <c r="C1252" s="87">
        <v>0</v>
      </c>
      <c r="D1252" s="87">
        <v>338.21</v>
      </c>
      <c r="E1252" s="87">
        <v>1042.1099999999999</v>
      </c>
      <c r="F1252" s="87">
        <v>-703.9</v>
      </c>
    </row>
    <row r="1253" spans="1:6" x14ac:dyDescent="0.3">
      <c r="A1253" s="189">
        <v>51061200102</v>
      </c>
      <c r="B1253" t="s">
        <v>663</v>
      </c>
      <c r="C1253" s="87">
        <v>0</v>
      </c>
      <c r="D1253" s="87">
        <v>0</v>
      </c>
      <c r="E1253" s="87">
        <v>950</v>
      </c>
      <c r="F1253" s="87">
        <v>-950</v>
      </c>
    </row>
    <row r="1254" spans="1:6" x14ac:dyDescent="0.3">
      <c r="A1254" s="189">
        <v>510614</v>
      </c>
      <c r="B1254" t="s">
        <v>472</v>
      </c>
      <c r="C1254" s="87">
        <v>0</v>
      </c>
      <c r="D1254" s="87">
        <v>0</v>
      </c>
      <c r="E1254" s="87">
        <v>28659.32</v>
      </c>
      <c r="F1254" s="87">
        <v>-28659.32</v>
      </c>
    </row>
    <row r="1255" spans="1:6" x14ac:dyDescent="0.3">
      <c r="A1255" s="189">
        <v>5106140</v>
      </c>
      <c r="B1255" t="s">
        <v>472</v>
      </c>
      <c r="C1255" s="87">
        <v>0</v>
      </c>
      <c r="D1255" s="87">
        <v>0</v>
      </c>
      <c r="E1255" s="87">
        <v>28659.32</v>
      </c>
      <c r="F1255" s="87">
        <v>-28659.32</v>
      </c>
    </row>
    <row r="1256" spans="1:6" x14ac:dyDescent="0.3">
      <c r="A1256" s="189">
        <v>510614001</v>
      </c>
      <c r="B1256" t="s">
        <v>578</v>
      </c>
      <c r="C1256" s="87">
        <v>0</v>
      </c>
      <c r="D1256" s="87">
        <v>0</v>
      </c>
      <c r="E1256" s="87">
        <v>28659.32</v>
      </c>
      <c r="F1256" s="87">
        <v>-28659.32</v>
      </c>
    </row>
    <row r="1257" spans="1:6" x14ac:dyDescent="0.3">
      <c r="A1257" s="189">
        <v>51061400101</v>
      </c>
      <c r="B1257" t="s">
        <v>662</v>
      </c>
      <c r="C1257" s="87">
        <v>0</v>
      </c>
      <c r="D1257" s="87">
        <v>0</v>
      </c>
      <c r="E1257" s="87">
        <v>26996.82</v>
      </c>
      <c r="F1257" s="87">
        <v>-26996.82</v>
      </c>
    </row>
    <row r="1258" spans="1:6" x14ac:dyDescent="0.3">
      <c r="A1258" s="189">
        <v>51061400102</v>
      </c>
      <c r="B1258" t="s">
        <v>663</v>
      </c>
      <c r="C1258" s="87">
        <v>0</v>
      </c>
      <c r="D1258" s="87">
        <v>0</v>
      </c>
      <c r="E1258" s="87">
        <v>1662.5</v>
      </c>
      <c r="F1258" s="87">
        <v>-1662.5</v>
      </c>
    </row>
    <row r="1259" spans="1:6" x14ac:dyDescent="0.3">
      <c r="A1259" s="189">
        <v>510618</v>
      </c>
      <c r="B1259" t="s">
        <v>338</v>
      </c>
      <c r="C1259" s="87">
        <v>0</v>
      </c>
      <c r="D1259" s="87">
        <v>37728.720000000001</v>
      </c>
      <c r="E1259" s="87">
        <v>226117.13</v>
      </c>
      <c r="F1259" s="87">
        <v>-188388.41</v>
      </c>
    </row>
    <row r="1260" spans="1:6" x14ac:dyDescent="0.3">
      <c r="A1260" s="189">
        <v>5106180</v>
      </c>
      <c r="B1260" t="s">
        <v>338</v>
      </c>
      <c r="C1260" s="87">
        <v>0</v>
      </c>
      <c r="D1260" s="87">
        <v>37728.720000000001</v>
      </c>
      <c r="E1260" s="87">
        <v>226117.13</v>
      </c>
      <c r="F1260" s="87">
        <v>-188388.41</v>
      </c>
    </row>
    <row r="1261" spans="1:6" x14ac:dyDescent="0.3">
      <c r="A1261" s="189">
        <v>510618001</v>
      </c>
      <c r="B1261" t="s">
        <v>578</v>
      </c>
      <c r="C1261" s="87">
        <v>0</v>
      </c>
      <c r="D1261" s="87">
        <v>37728.720000000001</v>
      </c>
      <c r="E1261" s="87">
        <v>226117.13</v>
      </c>
      <c r="F1261" s="87">
        <v>-188388.41</v>
      </c>
    </row>
    <row r="1262" spans="1:6" x14ac:dyDescent="0.3">
      <c r="A1262" s="189">
        <v>51061800101</v>
      </c>
      <c r="B1262" t="s">
        <v>662</v>
      </c>
      <c r="C1262" s="87">
        <v>0</v>
      </c>
      <c r="D1262" s="87">
        <v>37728.720000000001</v>
      </c>
      <c r="E1262" s="87">
        <v>150723.48000000001</v>
      </c>
      <c r="F1262" s="87">
        <v>-112994.76</v>
      </c>
    </row>
    <row r="1263" spans="1:6" x14ac:dyDescent="0.3">
      <c r="A1263" s="189">
        <v>51061800102</v>
      </c>
      <c r="B1263" t="s">
        <v>663</v>
      </c>
      <c r="C1263" s="87">
        <v>0</v>
      </c>
      <c r="D1263" s="87">
        <v>0</v>
      </c>
      <c r="E1263" s="87">
        <v>75393.649999999994</v>
      </c>
      <c r="F1263" s="87">
        <v>-75393.649999999994</v>
      </c>
    </row>
    <row r="1264" spans="1:6" x14ac:dyDescent="0.3">
      <c r="A1264" s="189">
        <v>510622</v>
      </c>
      <c r="B1264" t="s">
        <v>480</v>
      </c>
      <c r="C1264" s="87">
        <v>0</v>
      </c>
      <c r="D1264" s="87">
        <v>0</v>
      </c>
      <c r="E1264" s="87">
        <v>4998.92</v>
      </c>
      <c r="F1264" s="87">
        <v>-4998.92</v>
      </c>
    </row>
    <row r="1265" spans="1:6" x14ac:dyDescent="0.3">
      <c r="A1265" s="189">
        <v>5106220</v>
      </c>
      <c r="B1265" t="s">
        <v>480</v>
      </c>
      <c r="C1265" s="87">
        <v>0</v>
      </c>
      <c r="D1265" s="87">
        <v>0</v>
      </c>
      <c r="E1265" s="87">
        <v>4998.92</v>
      </c>
      <c r="F1265" s="87">
        <v>-4998.92</v>
      </c>
    </row>
    <row r="1266" spans="1:6" x14ac:dyDescent="0.3">
      <c r="A1266" s="189">
        <v>510622001</v>
      </c>
      <c r="B1266" t="s">
        <v>578</v>
      </c>
      <c r="C1266" s="87">
        <v>0</v>
      </c>
      <c r="D1266" s="87">
        <v>0</v>
      </c>
      <c r="E1266" s="87">
        <v>4998.92</v>
      </c>
      <c r="F1266" s="87">
        <v>-4998.92</v>
      </c>
    </row>
    <row r="1267" spans="1:6" x14ac:dyDescent="0.3">
      <c r="A1267" s="189">
        <v>51062200101</v>
      </c>
      <c r="B1267" t="s">
        <v>662</v>
      </c>
      <c r="C1267" s="87">
        <v>0</v>
      </c>
      <c r="D1267" s="87">
        <v>0</v>
      </c>
      <c r="E1267" s="87">
        <v>3268.46</v>
      </c>
      <c r="F1267" s="87">
        <v>-3268.46</v>
      </c>
    </row>
    <row r="1268" spans="1:6" x14ac:dyDescent="0.3">
      <c r="A1268" s="189">
        <v>51062200102</v>
      </c>
      <c r="B1268" t="s">
        <v>663</v>
      </c>
      <c r="C1268" s="87">
        <v>0</v>
      </c>
      <c r="D1268" s="87">
        <v>0</v>
      </c>
      <c r="E1268" s="87">
        <v>1730.46</v>
      </c>
      <c r="F1268" s="87">
        <v>-1730.46</v>
      </c>
    </row>
    <row r="1269" spans="1:6" x14ac:dyDescent="0.3">
      <c r="A1269" s="189">
        <v>510625</v>
      </c>
      <c r="B1269" t="s">
        <v>195</v>
      </c>
      <c r="C1269" s="87">
        <v>0</v>
      </c>
      <c r="D1269" s="87">
        <v>2067.17</v>
      </c>
      <c r="E1269" s="87">
        <v>724830.96</v>
      </c>
      <c r="F1269" s="87">
        <v>-722763.79</v>
      </c>
    </row>
    <row r="1270" spans="1:6" x14ac:dyDescent="0.3">
      <c r="A1270" s="189">
        <v>5106250</v>
      </c>
      <c r="B1270" t="s">
        <v>195</v>
      </c>
      <c r="C1270" s="87">
        <v>0</v>
      </c>
      <c r="D1270" s="87">
        <v>2067.17</v>
      </c>
      <c r="E1270" s="87">
        <v>724830.96</v>
      </c>
      <c r="F1270" s="87">
        <v>-722763.79</v>
      </c>
    </row>
    <row r="1271" spans="1:6" x14ac:dyDescent="0.3">
      <c r="A1271" s="189">
        <v>510625001</v>
      </c>
      <c r="B1271" t="s">
        <v>578</v>
      </c>
      <c r="C1271" s="87">
        <v>0</v>
      </c>
      <c r="D1271" s="87">
        <v>2067.17</v>
      </c>
      <c r="E1271" s="87">
        <v>724830.96</v>
      </c>
      <c r="F1271" s="87">
        <v>-722763.79</v>
      </c>
    </row>
    <row r="1272" spans="1:6" x14ac:dyDescent="0.3">
      <c r="A1272" s="189">
        <v>51062500101</v>
      </c>
      <c r="B1272" t="s">
        <v>662</v>
      </c>
      <c r="C1272" s="87">
        <v>0</v>
      </c>
      <c r="D1272" s="87">
        <v>0</v>
      </c>
      <c r="E1272" s="87">
        <v>670545.11</v>
      </c>
      <c r="F1272" s="87">
        <v>-670545.11</v>
      </c>
    </row>
    <row r="1273" spans="1:6" x14ac:dyDescent="0.3">
      <c r="A1273" s="189">
        <v>51062500102</v>
      </c>
      <c r="B1273" t="s">
        <v>663</v>
      </c>
      <c r="C1273" s="87">
        <v>0</v>
      </c>
      <c r="D1273" s="87">
        <v>2067.17</v>
      </c>
      <c r="E1273" s="87">
        <v>54285.85</v>
      </c>
      <c r="F1273" s="87">
        <v>-52218.68</v>
      </c>
    </row>
    <row r="1274" spans="1:6" x14ac:dyDescent="0.3">
      <c r="A1274" s="189">
        <v>5107</v>
      </c>
      <c r="B1274" t="s">
        <v>211</v>
      </c>
      <c r="C1274" s="87">
        <v>0</v>
      </c>
      <c r="D1274" s="87">
        <v>1100543.8600000001</v>
      </c>
      <c r="E1274" s="87">
        <v>2915745.48</v>
      </c>
      <c r="F1274" s="87">
        <v>-1815201.62</v>
      </c>
    </row>
    <row r="1275" spans="1:6" x14ac:dyDescent="0.3">
      <c r="A1275" s="189">
        <v>510701</v>
      </c>
      <c r="B1275" t="s">
        <v>194</v>
      </c>
      <c r="C1275" s="87">
        <v>0</v>
      </c>
      <c r="D1275" s="87">
        <v>0</v>
      </c>
      <c r="E1275" s="87">
        <v>31943.47</v>
      </c>
      <c r="F1275" s="87">
        <v>-31943.47</v>
      </c>
    </row>
    <row r="1276" spans="1:6" x14ac:dyDescent="0.3">
      <c r="A1276" s="189">
        <v>5107010</v>
      </c>
      <c r="B1276" t="s">
        <v>194</v>
      </c>
      <c r="C1276" s="87">
        <v>0</v>
      </c>
      <c r="D1276" s="87">
        <v>0</v>
      </c>
      <c r="E1276" s="87">
        <v>31943.47</v>
      </c>
      <c r="F1276" s="87">
        <v>-31943.47</v>
      </c>
    </row>
    <row r="1277" spans="1:6" x14ac:dyDescent="0.3">
      <c r="A1277" s="189">
        <v>510701002</v>
      </c>
      <c r="B1277" t="s">
        <v>726</v>
      </c>
      <c r="C1277" s="87">
        <v>0</v>
      </c>
      <c r="D1277" s="87">
        <v>0</v>
      </c>
      <c r="E1277" s="87">
        <v>31943.47</v>
      </c>
      <c r="F1277" s="87">
        <v>-31943.47</v>
      </c>
    </row>
    <row r="1278" spans="1:6" x14ac:dyDescent="0.3">
      <c r="A1278" s="189">
        <v>510702</v>
      </c>
      <c r="B1278" t="s">
        <v>197</v>
      </c>
      <c r="C1278" s="87">
        <v>0</v>
      </c>
      <c r="D1278" s="87">
        <v>1100543.8600000001</v>
      </c>
      <c r="E1278" s="87">
        <v>2883802.01</v>
      </c>
      <c r="F1278" s="87">
        <v>-1783258.15</v>
      </c>
    </row>
    <row r="1279" spans="1:6" x14ac:dyDescent="0.3">
      <c r="A1279" s="189">
        <v>5107020</v>
      </c>
      <c r="B1279" t="s">
        <v>197</v>
      </c>
      <c r="C1279" s="87">
        <v>0</v>
      </c>
      <c r="D1279" s="87">
        <v>1100543.8600000001</v>
      </c>
      <c r="E1279" s="87">
        <v>2883802.01</v>
      </c>
      <c r="F1279" s="87">
        <v>-1783258.15</v>
      </c>
    </row>
    <row r="1280" spans="1:6" x14ac:dyDescent="0.3">
      <c r="A1280" s="189">
        <v>510702001</v>
      </c>
      <c r="B1280" t="s">
        <v>575</v>
      </c>
      <c r="C1280" s="87">
        <v>0</v>
      </c>
      <c r="D1280" s="87">
        <v>1100543.8600000001</v>
      </c>
      <c r="E1280" s="87">
        <v>2883802.01</v>
      </c>
      <c r="F1280" s="87">
        <v>-1783258.15</v>
      </c>
    </row>
    <row r="1281" spans="1:6" x14ac:dyDescent="0.3">
      <c r="A1281" s="189">
        <v>51070200101</v>
      </c>
      <c r="B1281" t="s">
        <v>662</v>
      </c>
      <c r="C1281" s="87">
        <v>0</v>
      </c>
      <c r="D1281" s="87">
        <v>1100543.8600000001</v>
      </c>
      <c r="E1281" s="87">
        <v>2883802.01</v>
      </c>
      <c r="F1281" s="87">
        <v>-1783258.15</v>
      </c>
    </row>
    <row r="1282" spans="1:6" x14ac:dyDescent="0.3">
      <c r="A1282" s="189">
        <v>5199</v>
      </c>
      <c r="B1282" t="s">
        <v>233</v>
      </c>
      <c r="C1282" s="87">
        <v>0</v>
      </c>
      <c r="D1282" s="87">
        <v>13350.55</v>
      </c>
      <c r="E1282" s="87">
        <v>144416.10999999999</v>
      </c>
      <c r="F1282" s="87">
        <v>-131065.56</v>
      </c>
    </row>
    <row r="1283" spans="1:6" x14ac:dyDescent="0.3">
      <c r="A1283" s="189">
        <v>519901</v>
      </c>
      <c r="B1283" t="s">
        <v>233</v>
      </c>
      <c r="C1283" s="87">
        <v>0</v>
      </c>
      <c r="D1283" s="87">
        <v>13350.55</v>
      </c>
      <c r="E1283" s="87">
        <v>144416.10999999999</v>
      </c>
      <c r="F1283" s="87">
        <v>-131065.56</v>
      </c>
    </row>
    <row r="1284" spans="1:6" x14ac:dyDescent="0.3">
      <c r="A1284" s="189">
        <v>5199010</v>
      </c>
      <c r="B1284" t="s">
        <v>233</v>
      </c>
      <c r="C1284" s="87">
        <v>0</v>
      </c>
      <c r="D1284" s="87">
        <v>13350.55</v>
      </c>
      <c r="E1284" s="87">
        <v>144416.10999999999</v>
      </c>
      <c r="F1284" s="87">
        <v>-131065.56</v>
      </c>
    </row>
    <row r="1285" spans="1:6" x14ac:dyDescent="0.3">
      <c r="A1285" s="189">
        <v>519901004</v>
      </c>
      <c r="B1285" t="s">
        <v>208</v>
      </c>
      <c r="C1285" s="87">
        <v>0</v>
      </c>
      <c r="D1285" s="87">
        <v>6091.89</v>
      </c>
      <c r="E1285" s="87">
        <v>52076.27</v>
      </c>
      <c r="F1285" s="87">
        <v>-45984.38</v>
      </c>
    </row>
    <row r="1286" spans="1:6" x14ac:dyDescent="0.3">
      <c r="A1286" s="189">
        <v>51990100401</v>
      </c>
      <c r="B1286" t="s">
        <v>437</v>
      </c>
      <c r="C1286" s="87">
        <v>0</v>
      </c>
      <c r="D1286" s="87">
        <v>2916.29</v>
      </c>
      <c r="E1286" s="87">
        <v>24023.919999999998</v>
      </c>
      <c r="F1286" s="87">
        <v>-21107.63</v>
      </c>
    </row>
    <row r="1287" spans="1:6" x14ac:dyDescent="0.3">
      <c r="A1287" s="189">
        <v>5199010040101</v>
      </c>
      <c r="B1287" t="s">
        <v>727</v>
      </c>
      <c r="C1287" s="87">
        <v>0</v>
      </c>
      <c r="D1287" s="87">
        <v>2916.29</v>
      </c>
      <c r="E1287" s="87">
        <v>24023.919999999998</v>
      </c>
      <c r="F1287" s="87">
        <v>-21107.63</v>
      </c>
    </row>
    <row r="1288" spans="1:6" x14ac:dyDescent="0.3">
      <c r="A1288" s="189">
        <v>51990100402</v>
      </c>
      <c r="B1288" t="s">
        <v>350</v>
      </c>
      <c r="C1288" s="87">
        <v>0</v>
      </c>
      <c r="D1288" s="87">
        <v>3175.6</v>
      </c>
      <c r="E1288" s="87">
        <v>28052.35</v>
      </c>
      <c r="F1288" s="87">
        <v>-24876.75</v>
      </c>
    </row>
    <row r="1289" spans="1:6" x14ac:dyDescent="0.3">
      <c r="A1289" s="189">
        <v>5199010040201</v>
      </c>
      <c r="B1289" t="s">
        <v>728</v>
      </c>
      <c r="C1289" s="87">
        <v>0</v>
      </c>
      <c r="D1289" s="87">
        <v>3175.6</v>
      </c>
      <c r="E1289" s="87">
        <v>28052.35</v>
      </c>
      <c r="F1289" s="87">
        <v>-24876.75</v>
      </c>
    </row>
    <row r="1290" spans="1:6" x14ac:dyDescent="0.3">
      <c r="A1290" s="189">
        <v>519901005</v>
      </c>
      <c r="B1290" t="s">
        <v>209</v>
      </c>
      <c r="C1290" s="87">
        <v>0</v>
      </c>
      <c r="D1290" s="87">
        <v>5563.96</v>
      </c>
      <c r="E1290" s="87">
        <v>34129.08</v>
      </c>
      <c r="F1290" s="87">
        <v>-28565.119999999999</v>
      </c>
    </row>
    <row r="1291" spans="1:6" x14ac:dyDescent="0.3">
      <c r="A1291" s="189">
        <v>51990100501</v>
      </c>
      <c r="B1291" t="s">
        <v>192</v>
      </c>
      <c r="C1291" s="87">
        <v>0</v>
      </c>
      <c r="D1291" s="87">
        <v>5563.96</v>
      </c>
      <c r="E1291" s="87">
        <v>34129.08</v>
      </c>
      <c r="F1291" s="87">
        <v>-28565.119999999999</v>
      </c>
    </row>
    <row r="1292" spans="1:6" x14ac:dyDescent="0.3">
      <c r="A1292" s="189">
        <v>5199010050101</v>
      </c>
      <c r="B1292" t="s">
        <v>303</v>
      </c>
      <c r="C1292" s="87">
        <v>0</v>
      </c>
      <c r="D1292" s="87">
        <v>5563.96</v>
      </c>
      <c r="E1292" s="87">
        <v>34129.08</v>
      </c>
      <c r="F1292" s="87">
        <v>-28565.119999999999</v>
      </c>
    </row>
    <row r="1293" spans="1:6" x14ac:dyDescent="0.3">
      <c r="A1293" s="189">
        <v>519901006</v>
      </c>
      <c r="B1293" t="s">
        <v>210</v>
      </c>
      <c r="C1293" s="87">
        <v>0</v>
      </c>
      <c r="D1293" s="87">
        <v>1694.7</v>
      </c>
      <c r="E1293" s="87">
        <v>58210.76</v>
      </c>
      <c r="F1293" s="87">
        <v>-56516.06</v>
      </c>
    </row>
    <row r="1294" spans="1:6" x14ac:dyDescent="0.3">
      <c r="A1294" s="189">
        <v>51990100601</v>
      </c>
      <c r="B1294" t="s">
        <v>442</v>
      </c>
      <c r="C1294" s="87">
        <v>0</v>
      </c>
      <c r="D1294" s="87">
        <v>0</v>
      </c>
      <c r="E1294" s="87">
        <v>0</v>
      </c>
      <c r="F1294" s="87">
        <v>0</v>
      </c>
    </row>
    <row r="1295" spans="1:6" x14ac:dyDescent="0.3">
      <c r="A1295" s="189">
        <v>5199010060101</v>
      </c>
      <c r="B1295" t="s">
        <v>729</v>
      </c>
      <c r="C1295" s="87">
        <v>0</v>
      </c>
      <c r="D1295" s="87">
        <v>0</v>
      </c>
      <c r="E1295" s="87">
        <v>0</v>
      </c>
      <c r="F1295" s="87">
        <v>0</v>
      </c>
    </row>
    <row r="1296" spans="1:6" x14ac:dyDescent="0.3">
      <c r="A1296" s="189">
        <v>51990100602</v>
      </c>
      <c r="B1296" t="s">
        <v>445</v>
      </c>
      <c r="C1296" s="87">
        <v>0</v>
      </c>
      <c r="D1296" s="87">
        <v>19.59</v>
      </c>
      <c r="E1296" s="87">
        <v>301.19</v>
      </c>
      <c r="F1296" s="87">
        <v>-281.60000000000002</v>
      </c>
    </row>
    <row r="1297" spans="1:6" x14ac:dyDescent="0.3">
      <c r="A1297" s="189">
        <v>5199010060201</v>
      </c>
      <c r="B1297" t="s">
        <v>304</v>
      </c>
      <c r="C1297" s="87">
        <v>0</v>
      </c>
      <c r="D1297" s="87">
        <v>19.59</v>
      </c>
      <c r="E1297" s="87">
        <v>301.19</v>
      </c>
      <c r="F1297" s="87">
        <v>-281.60000000000002</v>
      </c>
    </row>
    <row r="1298" spans="1:6" x14ac:dyDescent="0.3">
      <c r="A1298" s="189">
        <v>51990100603</v>
      </c>
      <c r="B1298" t="s">
        <v>343</v>
      </c>
      <c r="C1298" s="87">
        <v>0</v>
      </c>
      <c r="D1298" s="87">
        <v>0</v>
      </c>
      <c r="E1298" s="87">
        <v>0</v>
      </c>
      <c r="F1298" s="87">
        <v>0</v>
      </c>
    </row>
    <row r="1299" spans="1:6" x14ac:dyDescent="0.3">
      <c r="A1299" s="189">
        <v>5199010060301</v>
      </c>
      <c r="B1299" t="s">
        <v>730</v>
      </c>
      <c r="C1299" s="87">
        <v>0</v>
      </c>
      <c r="D1299" s="87">
        <v>0</v>
      </c>
      <c r="E1299" s="87">
        <v>0</v>
      </c>
      <c r="F1299" s="87">
        <v>0</v>
      </c>
    </row>
    <row r="1300" spans="1:6" x14ac:dyDescent="0.3">
      <c r="A1300" s="189">
        <v>51990100604</v>
      </c>
      <c r="B1300" t="s">
        <v>450</v>
      </c>
      <c r="C1300" s="87">
        <v>0</v>
      </c>
      <c r="D1300" s="87">
        <v>20.51</v>
      </c>
      <c r="E1300" s="87">
        <v>215.97</v>
      </c>
      <c r="F1300" s="87">
        <v>-195.46</v>
      </c>
    </row>
    <row r="1301" spans="1:6" x14ac:dyDescent="0.3">
      <c r="A1301" s="189">
        <v>5199010060401</v>
      </c>
      <c r="B1301" t="s">
        <v>731</v>
      </c>
      <c r="C1301" s="87">
        <v>0</v>
      </c>
      <c r="D1301" s="87">
        <v>20.51</v>
      </c>
      <c r="E1301" s="87">
        <v>215.97</v>
      </c>
      <c r="F1301" s="87">
        <v>-195.46</v>
      </c>
    </row>
    <row r="1302" spans="1:6" x14ac:dyDescent="0.3">
      <c r="A1302" s="189">
        <v>51990100605</v>
      </c>
      <c r="B1302" t="s">
        <v>453</v>
      </c>
      <c r="C1302" s="87">
        <v>0</v>
      </c>
      <c r="D1302" s="87">
        <v>0</v>
      </c>
      <c r="E1302" s="87">
        <v>23.8</v>
      </c>
      <c r="F1302" s="87">
        <v>-23.8</v>
      </c>
    </row>
    <row r="1303" spans="1:6" x14ac:dyDescent="0.3">
      <c r="A1303" s="189">
        <v>5199010060501</v>
      </c>
      <c r="B1303" t="s">
        <v>732</v>
      </c>
      <c r="C1303" s="87">
        <v>0</v>
      </c>
      <c r="D1303" s="87">
        <v>0</v>
      </c>
      <c r="E1303" s="87">
        <v>23.8</v>
      </c>
      <c r="F1303" s="87">
        <v>-23.8</v>
      </c>
    </row>
    <row r="1304" spans="1:6" x14ac:dyDescent="0.3">
      <c r="A1304" s="189">
        <v>51990100606</v>
      </c>
      <c r="B1304" t="s">
        <v>456</v>
      </c>
      <c r="C1304" s="87">
        <v>0</v>
      </c>
      <c r="D1304" s="87">
        <v>0</v>
      </c>
      <c r="E1304" s="87">
        <v>12.86</v>
      </c>
      <c r="F1304" s="87">
        <v>-12.86</v>
      </c>
    </row>
    <row r="1305" spans="1:6" x14ac:dyDescent="0.3">
      <c r="A1305" s="189">
        <v>5199010060601</v>
      </c>
      <c r="B1305" t="s">
        <v>823</v>
      </c>
      <c r="C1305" s="87">
        <v>0</v>
      </c>
      <c r="D1305" s="87">
        <v>0</v>
      </c>
      <c r="E1305" s="87">
        <v>12.86</v>
      </c>
      <c r="F1305" s="87">
        <v>-12.86</v>
      </c>
    </row>
    <row r="1306" spans="1:6" x14ac:dyDescent="0.3">
      <c r="A1306" s="189">
        <v>51990100607</v>
      </c>
      <c r="B1306" t="s">
        <v>459</v>
      </c>
      <c r="C1306" s="87">
        <v>0</v>
      </c>
      <c r="D1306" s="87">
        <v>365</v>
      </c>
      <c r="E1306" s="87">
        <v>543.75</v>
      </c>
      <c r="F1306" s="87">
        <v>-178.75</v>
      </c>
    </row>
    <row r="1307" spans="1:6" x14ac:dyDescent="0.3">
      <c r="A1307" s="189">
        <v>5199010060701</v>
      </c>
      <c r="B1307" t="s">
        <v>733</v>
      </c>
      <c r="C1307" s="87">
        <v>0</v>
      </c>
      <c r="D1307" s="87">
        <v>365</v>
      </c>
      <c r="E1307" s="87">
        <v>543.75</v>
      </c>
      <c r="F1307" s="87">
        <v>-178.75</v>
      </c>
    </row>
    <row r="1308" spans="1:6" x14ac:dyDescent="0.3">
      <c r="A1308" s="189">
        <v>51990100608</v>
      </c>
      <c r="B1308" t="s">
        <v>194</v>
      </c>
      <c r="C1308" s="87">
        <v>0</v>
      </c>
      <c r="D1308" s="87">
        <v>90.25</v>
      </c>
      <c r="E1308" s="87">
        <v>515</v>
      </c>
      <c r="F1308" s="87">
        <v>-424.75</v>
      </c>
    </row>
    <row r="1309" spans="1:6" x14ac:dyDescent="0.3">
      <c r="A1309" s="189">
        <v>5199010060801</v>
      </c>
      <c r="B1309" t="s">
        <v>305</v>
      </c>
      <c r="C1309" s="87">
        <v>0</v>
      </c>
      <c r="D1309" s="87">
        <v>90.25</v>
      </c>
      <c r="E1309" s="87">
        <v>515</v>
      </c>
      <c r="F1309" s="87">
        <v>-424.75</v>
      </c>
    </row>
    <row r="1310" spans="1:6" x14ac:dyDescent="0.3">
      <c r="A1310" s="189">
        <v>51990100610</v>
      </c>
      <c r="B1310" t="s">
        <v>573</v>
      </c>
      <c r="C1310" s="87">
        <v>0</v>
      </c>
      <c r="D1310" s="87">
        <v>184.42</v>
      </c>
      <c r="E1310" s="87">
        <v>3957.79</v>
      </c>
      <c r="F1310" s="87">
        <v>-3773.37</v>
      </c>
    </row>
    <row r="1311" spans="1:6" x14ac:dyDescent="0.3">
      <c r="A1311" s="189">
        <v>5199010061001</v>
      </c>
      <c r="B1311" t="s">
        <v>306</v>
      </c>
      <c r="C1311" s="87">
        <v>0</v>
      </c>
      <c r="D1311" s="87">
        <v>184.42</v>
      </c>
      <c r="E1311" s="87">
        <v>3957.79</v>
      </c>
      <c r="F1311" s="87">
        <v>-3773.37</v>
      </c>
    </row>
    <row r="1312" spans="1:6" x14ac:dyDescent="0.3">
      <c r="A1312" s="189">
        <v>51990100611</v>
      </c>
      <c r="B1312" t="s">
        <v>466</v>
      </c>
      <c r="C1312" s="87">
        <v>0</v>
      </c>
      <c r="D1312" s="87">
        <v>368.66</v>
      </c>
      <c r="E1312" s="87">
        <v>1192.03</v>
      </c>
      <c r="F1312" s="87">
        <v>-823.37</v>
      </c>
    </row>
    <row r="1313" spans="1:6" x14ac:dyDescent="0.3">
      <c r="A1313" s="189">
        <v>5199010061101</v>
      </c>
      <c r="B1313" t="s">
        <v>734</v>
      </c>
      <c r="C1313" s="87">
        <v>0</v>
      </c>
      <c r="D1313" s="87">
        <v>368.66</v>
      </c>
      <c r="E1313" s="87">
        <v>1192.03</v>
      </c>
      <c r="F1313" s="87">
        <v>-823.37</v>
      </c>
    </row>
    <row r="1314" spans="1:6" x14ac:dyDescent="0.3">
      <c r="A1314" s="189">
        <v>51990100612</v>
      </c>
      <c r="B1314" t="s">
        <v>469</v>
      </c>
      <c r="C1314" s="87">
        <v>0</v>
      </c>
      <c r="D1314" s="87">
        <v>17.8</v>
      </c>
      <c r="E1314" s="87">
        <v>104.84</v>
      </c>
      <c r="F1314" s="87">
        <v>-87.04</v>
      </c>
    </row>
    <row r="1315" spans="1:6" x14ac:dyDescent="0.3">
      <c r="A1315" s="189">
        <v>5199010061201</v>
      </c>
      <c r="B1315" t="s">
        <v>361</v>
      </c>
      <c r="C1315" s="87">
        <v>0</v>
      </c>
      <c r="D1315" s="87">
        <v>0</v>
      </c>
      <c r="E1315" s="87">
        <v>68.28</v>
      </c>
      <c r="F1315" s="87">
        <v>-68.28</v>
      </c>
    </row>
    <row r="1316" spans="1:6" x14ac:dyDescent="0.3">
      <c r="A1316" s="189">
        <v>51990100618</v>
      </c>
      <c r="B1316" t="s">
        <v>338</v>
      </c>
      <c r="C1316" s="87">
        <v>0</v>
      </c>
      <c r="D1316" s="87">
        <v>519.66999999999996</v>
      </c>
      <c r="E1316" s="87">
        <v>11423</v>
      </c>
      <c r="F1316" s="87">
        <v>-10903.33</v>
      </c>
    </row>
    <row r="1317" spans="1:6" x14ac:dyDescent="0.3">
      <c r="A1317" s="189">
        <v>5199010061801</v>
      </c>
      <c r="B1317" t="s">
        <v>735</v>
      </c>
      <c r="C1317" s="87">
        <v>0</v>
      </c>
      <c r="D1317" s="87">
        <v>0</v>
      </c>
      <c r="E1317" s="87">
        <v>4985.87</v>
      </c>
      <c r="F1317" s="87">
        <v>-4985.87</v>
      </c>
    </row>
    <row r="1318" spans="1:6" x14ac:dyDescent="0.3">
      <c r="A1318" s="189">
        <v>51990100622</v>
      </c>
      <c r="B1318" t="s">
        <v>480</v>
      </c>
      <c r="C1318" s="87">
        <v>0</v>
      </c>
      <c r="D1318" s="87">
        <v>0</v>
      </c>
      <c r="E1318" s="87">
        <v>263.14</v>
      </c>
      <c r="F1318" s="87">
        <v>-263.14</v>
      </c>
    </row>
    <row r="1319" spans="1:6" x14ac:dyDescent="0.3">
      <c r="A1319" s="189">
        <v>5199010062201</v>
      </c>
      <c r="B1319" t="s">
        <v>736</v>
      </c>
      <c r="C1319" s="87">
        <v>0</v>
      </c>
      <c r="D1319" s="87">
        <v>0</v>
      </c>
      <c r="E1319" s="87">
        <v>263.14</v>
      </c>
      <c r="F1319" s="87">
        <v>-263.14</v>
      </c>
    </row>
    <row r="1320" spans="1:6" x14ac:dyDescent="0.3">
      <c r="A1320" s="189">
        <v>51990100625</v>
      </c>
      <c r="B1320" t="s">
        <v>195</v>
      </c>
      <c r="C1320" s="87">
        <v>0</v>
      </c>
      <c r="D1320" s="87">
        <v>108.8</v>
      </c>
      <c r="E1320" s="87">
        <v>39657.39</v>
      </c>
      <c r="F1320" s="87">
        <v>-39548.589999999997</v>
      </c>
    </row>
    <row r="1321" spans="1:6" x14ac:dyDescent="0.3">
      <c r="A1321" s="189">
        <v>5199010062501</v>
      </c>
      <c r="B1321" t="s">
        <v>307</v>
      </c>
      <c r="C1321" s="87">
        <v>0</v>
      </c>
      <c r="D1321" s="87">
        <v>108.8</v>
      </c>
      <c r="E1321" s="87">
        <v>39657.39</v>
      </c>
      <c r="F1321" s="87">
        <v>-39548.589999999997</v>
      </c>
    </row>
    <row r="1322" spans="1:6" x14ac:dyDescent="0.3">
      <c r="A1322" s="189">
        <v>5199010070101</v>
      </c>
      <c r="B1322" t="s">
        <v>737</v>
      </c>
      <c r="C1322" s="87">
        <v>0</v>
      </c>
      <c r="D1322" s="87">
        <v>0</v>
      </c>
      <c r="E1322" s="87">
        <v>0</v>
      </c>
      <c r="F1322" s="87">
        <v>0</v>
      </c>
    </row>
    <row r="1323" spans="1:6" x14ac:dyDescent="0.3">
      <c r="A1323" s="189">
        <v>52</v>
      </c>
      <c r="B1323" t="s">
        <v>308</v>
      </c>
      <c r="C1323" s="87">
        <v>0</v>
      </c>
      <c r="D1323" s="87">
        <v>149505.79</v>
      </c>
      <c r="E1323" s="87">
        <v>2024310.28</v>
      </c>
      <c r="F1323" s="87">
        <v>-1874804.49</v>
      </c>
    </row>
    <row r="1324" spans="1:6" x14ac:dyDescent="0.3">
      <c r="A1324" s="189">
        <v>5204</v>
      </c>
      <c r="B1324" t="s">
        <v>225</v>
      </c>
      <c r="C1324" s="87">
        <v>0</v>
      </c>
      <c r="D1324" s="87">
        <v>40884.17</v>
      </c>
      <c r="E1324" s="87">
        <v>726837.57</v>
      </c>
      <c r="F1324" s="87">
        <v>-685953.4</v>
      </c>
    </row>
    <row r="1325" spans="1:6" x14ac:dyDescent="0.3">
      <c r="A1325" s="189">
        <v>520401</v>
      </c>
      <c r="B1325" t="s">
        <v>437</v>
      </c>
      <c r="C1325" s="87">
        <v>0</v>
      </c>
      <c r="D1325" s="87">
        <v>40884.17</v>
      </c>
      <c r="E1325" s="87">
        <v>726837.57</v>
      </c>
      <c r="F1325" s="87">
        <v>-685953.4</v>
      </c>
    </row>
    <row r="1326" spans="1:6" x14ac:dyDescent="0.3">
      <c r="A1326" s="189">
        <v>5204010</v>
      </c>
      <c r="B1326" t="s">
        <v>437</v>
      </c>
      <c r="C1326" s="87">
        <v>0</v>
      </c>
      <c r="D1326" s="87">
        <v>40884.17</v>
      </c>
      <c r="E1326" s="87">
        <v>726837.57</v>
      </c>
      <c r="F1326" s="87">
        <v>-685953.4</v>
      </c>
    </row>
    <row r="1327" spans="1:6" x14ac:dyDescent="0.3">
      <c r="A1327" s="189">
        <v>520401001</v>
      </c>
      <c r="B1327" t="s">
        <v>355</v>
      </c>
      <c r="C1327" s="87">
        <v>0</v>
      </c>
      <c r="D1327" s="87">
        <v>40884.17</v>
      </c>
      <c r="E1327" s="87">
        <v>477662.41</v>
      </c>
      <c r="F1327" s="87">
        <v>-436778.23999999999</v>
      </c>
    </row>
    <row r="1328" spans="1:6" x14ac:dyDescent="0.3">
      <c r="A1328" s="189">
        <v>520401002</v>
      </c>
      <c r="B1328" t="s">
        <v>572</v>
      </c>
      <c r="C1328" s="87">
        <v>0</v>
      </c>
      <c r="D1328" s="87">
        <v>0</v>
      </c>
      <c r="E1328" s="87">
        <v>249175.16</v>
      </c>
      <c r="F1328" s="87">
        <v>-249175.16</v>
      </c>
    </row>
    <row r="1329" spans="1:6" x14ac:dyDescent="0.3">
      <c r="A1329" s="189">
        <v>5205</v>
      </c>
      <c r="B1329" t="s">
        <v>226</v>
      </c>
      <c r="C1329" s="87">
        <v>0</v>
      </c>
      <c r="D1329" s="87">
        <v>0</v>
      </c>
      <c r="E1329" s="87">
        <v>280918.83</v>
      </c>
      <c r="F1329" s="87">
        <v>-280918.83</v>
      </c>
    </row>
    <row r="1330" spans="1:6" x14ac:dyDescent="0.3">
      <c r="A1330" s="189">
        <v>520501</v>
      </c>
      <c r="B1330" t="s">
        <v>192</v>
      </c>
      <c r="C1330" s="87">
        <v>0</v>
      </c>
      <c r="D1330" s="87">
        <v>0</v>
      </c>
      <c r="E1330" s="87">
        <v>280918.83</v>
      </c>
      <c r="F1330" s="87">
        <v>-280918.83</v>
      </c>
    </row>
    <row r="1331" spans="1:6" x14ac:dyDescent="0.3">
      <c r="A1331" s="189">
        <v>5205010</v>
      </c>
      <c r="B1331" t="s">
        <v>192</v>
      </c>
      <c r="C1331" s="87">
        <v>0</v>
      </c>
      <c r="D1331" s="87">
        <v>0</v>
      </c>
      <c r="E1331" s="87">
        <v>280918.83</v>
      </c>
      <c r="F1331" s="87">
        <v>-280918.83</v>
      </c>
    </row>
    <row r="1332" spans="1:6" x14ac:dyDescent="0.3">
      <c r="A1332" s="189">
        <v>520501001</v>
      </c>
      <c r="B1332" t="s">
        <v>355</v>
      </c>
      <c r="C1332" s="87">
        <v>0</v>
      </c>
      <c r="D1332" s="87">
        <v>0</v>
      </c>
      <c r="E1332" s="87">
        <v>278969.43</v>
      </c>
      <c r="F1332" s="87">
        <v>-278969.43</v>
      </c>
    </row>
    <row r="1333" spans="1:6" x14ac:dyDescent="0.3">
      <c r="A1333" s="189">
        <v>520501002</v>
      </c>
      <c r="B1333" t="s">
        <v>572</v>
      </c>
      <c r="C1333" s="87">
        <v>0</v>
      </c>
      <c r="D1333" s="87">
        <v>0</v>
      </c>
      <c r="E1333" s="87">
        <v>1949.4</v>
      </c>
      <c r="F1333" s="87">
        <v>-1949.4</v>
      </c>
    </row>
    <row r="1334" spans="1:6" x14ac:dyDescent="0.3">
      <c r="A1334" s="189">
        <v>5206</v>
      </c>
      <c r="B1334" t="s">
        <v>227</v>
      </c>
      <c r="C1334" s="87">
        <v>0</v>
      </c>
      <c r="D1334" s="87">
        <v>73498.679999999993</v>
      </c>
      <c r="E1334" s="87">
        <v>271283.68</v>
      </c>
      <c r="F1334" s="87">
        <v>-197785</v>
      </c>
    </row>
    <row r="1335" spans="1:6" x14ac:dyDescent="0.3">
      <c r="A1335" s="189">
        <v>520602</v>
      </c>
      <c r="B1335" t="s">
        <v>445</v>
      </c>
      <c r="C1335" s="87">
        <v>0</v>
      </c>
      <c r="D1335" s="87">
        <v>0</v>
      </c>
      <c r="E1335" s="87">
        <v>7993.2</v>
      </c>
      <c r="F1335" s="87">
        <v>-7993.2</v>
      </c>
    </row>
    <row r="1336" spans="1:6" x14ac:dyDescent="0.3">
      <c r="A1336" s="189">
        <v>5206020</v>
      </c>
      <c r="B1336" t="s">
        <v>445</v>
      </c>
      <c r="C1336" s="87">
        <v>0</v>
      </c>
      <c r="D1336" s="87">
        <v>0</v>
      </c>
      <c r="E1336" s="87">
        <v>7993.2</v>
      </c>
      <c r="F1336" s="87">
        <v>-7993.2</v>
      </c>
    </row>
    <row r="1337" spans="1:6" x14ac:dyDescent="0.3">
      <c r="A1337" s="189">
        <v>520602001</v>
      </c>
      <c r="B1337" t="s">
        <v>355</v>
      </c>
      <c r="C1337" s="87">
        <v>0</v>
      </c>
      <c r="D1337" s="87">
        <v>0</v>
      </c>
      <c r="E1337" s="87">
        <v>5047.74</v>
      </c>
      <c r="F1337" s="87">
        <v>-5047.74</v>
      </c>
    </row>
    <row r="1338" spans="1:6" x14ac:dyDescent="0.3">
      <c r="A1338" s="189">
        <v>520602002</v>
      </c>
      <c r="B1338" t="s">
        <v>572</v>
      </c>
      <c r="C1338" s="87">
        <v>0</v>
      </c>
      <c r="D1338" s="87">
        <v>0</v>
      </c>
      <c r="E1338" s="87">
        <v>2945.46</v>
      </c>
      <c r="F1338" s="87">
        <v>-2945.46</v>
      </c>
    </row>
    <row r="1339" spans="1:6" x14ac:dyDescent="0.3">
      <c r="A1339" s="189">
        <v>520604</v>
      </c>
      <c r="B1339" t="s">
        <v>450</v>
      </c>
      <c r="C1339" s="87">
        <v>0</v>
      </c>
      <c r="D1339" s="87">
        <v>0</v>
      </c>
      <c r="E1339" s="87">
        <v>3805.78</v>
      </c>
      <c r="F1339" s="87">
        <v>-3805.78</v>
      </c>
    </row>
    <row r="1340" spans="1:6" x14ac:dyDescent="0.3">
      <c r="A1340" s="189">
        <v>5206040</v>
      </c>
      <c r="B1340" t="s">
        <v>450</v>
      </c>
      <c r="C1340" s="87">
        <v>0</v>
      </c>
      <c r="D1340" s="87">
        <v>0</v>
      </c>
      <c r="E1340" s="87">
        <v>3805.78</v>
      </c>
      <c r="F1340" s="87">
        <v>-3805.78</v>
      </c>
    </row>
    <row r="1341" spans="1:6" x14ac:dyDescent="0.3">
      <c r="A1341" s="189">
        <v>520604001</v>
      </c>
      <c r="B1341" t="s">
        <v>355</v>
      </c>
      <c r="C1341" s="87">
        <v>0</v>
      </c>
      <c r="D1341" s="87">
        <v>0</v>
      </c>
      <c r="E1341" s="87">
        <v>3805.78</v>
      </c>
      <c r="F1341" s="87">
        <v>-3805.78</v>
      </c>
    </row>
    <row r="1342" spans="1:6" x14ac:dyDescent="0.3">
      <c r="A1342" s="189">
        <v>520605</v>
      </c>
      <c r="B1342" t="s">
        <v>453</v>
      </c>
      <c r="C1342" s="87">
        <v>0</v>
      </c>
      <c r="D1342" s="87">
        <v>0</v>
      </c>
      <c r="E1342" s="87">
        <v>3517.57</v>
      </c>
      <c r="F1342" s="87">
        <v>-3517.57</v>
      </c>
    </row>
    <row r="1343" spans="1:6" x14ac:dyDescent="0.3">
      <c r="A1343" s="189">
        <v>5206050</v>
      </c>
      <c r="B1343" t="s">
        <v>453</v>
      </c>
      <c r="C1343" s="87">
        <v>0</v>
      </c>
      <c r="D1343" s="87">
        <v>0</v>
      </c>
      <c r="E1343" s="87">
        <v>3517.57</v>
      </c>
      <c r="F1343" s="87">
        <v>-3517.57</v>
      </c>
    </row>
    <row r="1344" spans="1:6" x14ac:dyDescent="0.3">
      <c r="A1344" s="189">
        <v>520605001</v>
      </c>
      <c r="B1344" t="s">
        <v>824</v>
      </c>
      <c r="C1344" s="87">
        <v>0</v>
      </c>
      <c r="D1344" s="87">
        <v>0</v>
      </c>
      <c r="E1344" s="87">
        <v>3517.57</v>
      </c>
      <c r="F1344" s="87">
        <v>-3517.57</v>
      </c>
    </row>
    <row r="1345" spans="1:6" x14ac:dyDescent="0.3">
      <c r="A1345" s="189">
        <v>520606</v>
      </c>
      <c r="B1345" t="s">
        <v>456</v>
      </c>
      <c r="C1345" s="87">
        <v>0</v>
      </c>
      <c r="D1345" s="87">
        <v>0</v>
      </c>
      <c r="E1345" s="87">
        <v>2987.77</v>
      </c>
      <c r="F1345" s="87">
        <v>-2987.77</v>
      </c>
    </row>
    <row r="1346" spans="1:6" x14ac:dyDescent="0.3">
      <c r="A1346" s="189">
        <v>5206060</v>
      </c>
      <c r="B1346" t="s">
        <v>456</v>
      </c>
      <c r="C1346" s="87">
        <v>0</v>
      </c>
      <c r="D1346" s="87">
        <v>0</v>
      </c>
      <c r="E1346" s="87">
        <v>2987.77</v>
      </c>
      <c r="F1346" s="87">
        <v>-2987.77</v>
      </c>
    </row>
    <row r="1347" spans="1:6" x14ac:dyDescent="0.3">
      <c r="A1347" s="189">
        <v>520606001</v>
      </c>
      <c r="B1347" t="s">
        <v>825</v>
      </c>
      <c r="C1347" s="87">
        <v>0</v>
      </c>
      <c r="D1347" s="87">
        <v>0</v>
      </c>
      <c r="E1347" s="87">
        <v>2987.77</v>
      </c>
      <c r="F1347" s="87">
        <v>-2987.77</v>
      </c>
    </row>
    <row r="1348" spans="1:6" x14ac:dyDescent="0.3">
      <c r="A1348" s="189">
        <v>520607</v>
      </c>
      <c r="B1348" t="s">
        <v>459</v>
      </c>
      <c r="C1348" s="87">
        <v>0</v>
      </c>
      <c r="D1348" s="87">
        <v>0</v>
      </c>
      <c r="E1348" s="87">
        <v>6461.54</v>
      </c>
      <c r="F1348" s="87">
        <v>-6461.54</v>
      </c>
    </row>
    <row r="1349" spans="1:6" x14ac:dyDescent="0.3">
      <c r="A1349" s="189">
        <v>5206070</v>
      </c>
      <c r="B1349" t="s">
        <v>459</v>
      </c>
      <c r="C1349" s="87">
        <v>0</v>
      </c>
      <c r="D1349" s="87">
        <v>0</v>
      </c>
      <c r="E1349" s="87">
        <v>6461.54</v>
      </c>
      <c r="F1349" s="87">
        <v>-6461.54</v>
      </c>
    </row>
    <row r="1350" spans="1:6" x14ac:dyDescent="0.3">
      <c r="A1350" s="189">
        <v>520607001</v>
      </c>
      <c r="B1350" t="s">
        <v>826</v>
      </c>
      <c r="C1350" s="87">
        <v>0</v>
      </c>
      <c r="D1350" s="87">
        <v>0</v>
      </c>
      <c r="E1350" s="87">
        <v>6461.54</v>
      </c>
      <c r="F1350" s="87">
        <v>-6461.54</v>
      </c>
    </row>
    <row r="1351" spans="1:6" x14ac:dyDescent="0.3">
      <c r="A1351" s="189">
        <v>520608</v>
      </c>
      <c r="B1351" t="s">
        <v>194</v>
      </c>
      <c r="C1351" s="87">
        <v>0</v>
      </c>
      <c r="D1351" s="87">
        <v>0</v>
      </c>
      <c r="E1351" s="87">
        <v>8647.1</v>
      </c>
      <c r="F1351" s="87">
        <v>-8647.1</v>
      </c>
    </row>
    <row r="1352" spans="1:6" x14ac:dyDescent="0.3">
      <c r="A1352" s="189">
        <v>5206080</v>
      </c>
      <c r="B1352" t="s">
        <v>194</v>
      </c>
      <c r="C1352" s="87">
        <v>0</v>
      </c>
      <c r="D1352" s="87">
        <v>0</v>
      </c>
      <c r="E1352" s="87">
        <v>8647.1</v>
      </c>
      <c r="F1352" s="87">
        <v>-8647.1</v>
      </c>
    </row>
    <row r="1353" spans="1:6" x14ac:dyDescent="0.3">
      <c r="A1353" s="189">
        <v>520608001</v>
      </c>
      <c r="B1353" t="s">
        <v>827</v>
      </c>
      <c r="C1353" s="87">
        <v>0</v>
      </c>
      <c r="D1353" s="87">
        <v>0</v>
      </c>
      <c r="E1353" s="87">
        <v>3547.38</v>
      </c>
      <c r="F1353" s="87">
        <v>-3547.38</v>
      </c>
    </row>
    <row r="1354" spans="1:6" x14ac:dyDescent="0.3">
      <c r="A1354" s="189">
        <v>520608002</v>
      </c>
      <c r="B1354" t="s">
        <v>828</v>
      </c>
      <c r="C1354" s="87">
        <v>0</v>
      </c>
      <c r="D1354" s="87">
        <v>0</v>
      </c>
      <c r="E1354" s="87">
        <v>5099.72</v>
      </c>
      <c r="F1354" s="87">
        <v>-5099.72</v>
      </c>
    </row>
    <row r="1355" spans="1:6" x14ac:dyDescent="0.3">
      <c r="A1355" s="189">
        <v>520610</v>
      </c>
      <c r="B1355" t="s">
        <v>573</v>
      </c>
      <c r="C1355" s="87">
        <v>0</v>
      </c>
      <c r="D1355" s="87">
        <v>0</v>
      </c>
      <c r="E1355" s="87">
        <v>37032.68</v>
      </c>
      <c r="F1355" s="87">
        <v>-37032.68</v>
      </c>
    </row>
    <row r="1356" spans="1:6" x14ac:dyDescent="0.3">
      <c r="A1356" s="189">
        <v>5206100</v>
      </c>
      <c r="B1356" t="s">
        <v>573</v>
      </c>
      <c r="C1356" s="87">
        <v>0</v>
      </c>
      <c r="D1356" s="87">
        <v>0</v>
      </c>
      <c r="E1356" s="87">
        <v>37032.68</v>
      </c>
      <c r="F1356" s="87">
        <v>-37032.68</v>
      </c>
    </row>
    <row r="1357" spans="1:6" x14ac:dyDescent="0.3">
      <c r="A1357" s="189">
        <v>520610001</v>
      </c>
      <c r="B1357" t="s">
        <v>355</v>
      </c>
      <c r="C1357" s="87">
        <v>0</v>
      </c>
      <c r="D1357" s="87">
        <v>0</v>
      </c>
      <c r="E1357" s="87">
        <v>37032.68</v>
      </c>
      <c r="F1357" s="87">
        <v>-37032.68</v>
      </c>
    </row>
    <row r="1358" spans="1:6" x14ac:dyDescent="0.3">
      <c r="A1358" s="189">
        <v>520611</v>
      </c>
      <c r="B1358" t="s">
        <v>466</v>
      </c>
      <c r="C1358" s="87">
        <v>0</v>
      </c>
      <c r="D1358" s="87">
        <v>0</v>
      </c>
      <c r="E1358" s="87">
        <v>40625.56</v>
      </c>
      <c r="F1358" s="87">
        <v>-40625.56</v>
      </c>
    </row>
    <row r="1359" spans="1:6" x14ac:dyDescent="0.3">
      <c r="A1359" s="189">
        <v>5206110</v>
      </c>
      <c r="B1359" t="s">
        <v>466</v>
      </c>
      <c r="C1359" s="87">
        <v>0</v>
      </c>
      <c r="D1359" s="87">
        <v>0</v>
      </c>
      <c r="E1359" s="87">
        <v>40625.56</v>
      </c>
      <c r="F1359" s="87">
        <v>-40625.56</v>
      </c>
    </row>
    <row r="1360" spans="1:6" x14ac:dyDescent="0.3">
      <c r="A1360" s="189">
        <v>520611001</v>
      </c>
      <c r="B1360" t="s">
        <v>355</v>
      </c>
      <c r="C1360" s="87">
        <v>0</v>
      </c>
      <c r="D1360" s="87">
        <v>0</v>
      </c>
      <c r="E1360" s="87">
        <v>40625.56</v>
      </c>
      <c r="F1360" s="87">
        <v>-40625.56</v>
      </c>
    </row>
    <row r="1361" spans="1:6" x14ac:dyDescent="0.3">
      <c r="A1361" s="189">
        <v>520612</v>
      </c>
      <c r="B1361" t="s">
        <v>469</v>
      </c>
      <c r="C1361" s="87">
        <v>0</v>
      </c>
      <c r="D1361" s="87">
        <v>0</v>
      </c>
      <c r="E1361" s="87">
        <v>1256.78</v>
      </c>
      <c r="F1361" s="87">
        <v>-1256.78</v>
      </c>
    </row>
    <row r="1362" spans="1:6" x14ac:dyDescent="0.3">
      <c r="A1362" s="189">
        <v>5206120</v>
      </c>
      <c r="B1362" t="s">
        <v>469</v>
      </c>
      <c r="C1362" s="87">
        <v>0</v>
      </c>
      <c r="D1362" s="87">
        <v>0</v>
      </c>
      <c r="E1362" s="87">
        <v>1256.78</v>
      </c>
      <c r="F1362" s="87">
        <v>-1256.78</v>
      </c>
    </row>
    <row r="1363" spans="1:6" x14ac:dyDescent="0.3">
      <c r="A1363" s="189">
        <v>520612001</v>
      </c>
      <c r="B1363" t="s">
        <v>355</v>
      </c>
      <c r="C1363" s="87">
        <v>0</v>
      </c>
      <c r="D1363" s="87">
        <v>0</v>
      </c>
      <c r="E1363" s="87">
        <v>1256.78</v>
      </c>
      <c r="F1363" s="87">
        <v>-1256.78</v>
      </c>
    </row>
    <row r="1364" spans="1:6" x14ac:dyDescent="0.3">
      <c r="A1364" s="189">
        <v>520614</v>
      </c>
      <c r="B1364" t="s">
        <v>472</v>
      </c>
      <c r="C1364" s="87">
        <v>0</v>
      </c>
      <c r="D1364" s="87">
        <v>0</v>
      </c>
      <c r="E1364" s="87">
        <v>15104.04</v>
      </c>
      <c r="F1364" s="87">
        <v>-15104.04</v>
      </c>
    </row>
    <row r="1365" spans="1:6" x14ac:dyDescent="0.3">
      <c r="A1365" s="189">
        <v>5206140</v>
      </c>
      <c r="B1365" t="s">
        <v>472</v>
      </c>
      <c r="C1365" s="87">
        <v>0</v>
      </c>
      <c r="D1365" s="87">
        <v>0</v>
      </c>
      <c r="E1365" s="87">
        <v>15104.04</v>
      </c>
      <c r="F1365" s="87">
        <v>-15104.04</v>
      </c>
    </row>
    <row r="1366" spans="1:6" x14ac:dyDescent="0.3">
      <c r="A1366" s="189">
        <v>520614001</v>
      </c>
      <c r="B1366" t="s">
        <v>355</v>
      </c>
      <c r="C1366" s="87">
        <v>0</v>
      </c>
      <c r="D1366" s="87">
        <v>0</v>
      </c>
      <c r="E1366" s="87">
        <v>15104.04</v>
      </c>
      <c r="F1366" s="87">
        <v>-15104.04</v>
      </c>
    </row>
    <row r="1367" spans="1:6" x14ac:dyDescent="0.3">
      <c r="A1367" s="189">
        <v>520615</v>
      </c>
      <c r="B1367" t="s">
        <v>342</v>
      </c>
      <c r="C1367" s="87">
        <v>0</v>
      </c>
      <c r="D1367" s="87">
        <v>0</v>
      </c>
      <c r="E1367" s="87">
        <v>132.18</v>
      </c>
      <c r="F1367" s="87">
        <v>-132.18</v>
      </c>
    </row>
    <row r="1368" spans="1:6" x14ac:dyDescent="0.3">
      <c r="A1368" s="189">
        <v>5206150</v>
      </c>
      <c r="B1368" t="s">
        <v>342</v>
      </c>
      <c r="C1368" s="87">
        <v>0</v>
      </c>
      <c r="D1368" s="87">
        <v>0</v>
      </c>
      <c r="E1368" s="87">
        <v>132.18</v>
      </c>
      <c r="F1368" s="87">
        <v>-132.18</v>
      </c>
    </row>
    <row r="1369" spans="1:6" x14ac:dyDescent="0.3">
      <c r="A1369" s="189">
        <v>520615001</v>
      </c>
      <c r="B1369" t="s">
        <v>355</v>
      </c>
      <c r="C1369" s="87">
        <v>0</v>
      </c>
      <c r="D1369" s="87">
        <v>0</v>
      </c>
      <c r="E1369" s="87">
        <v>132.18</v>
      </c>
      <c r="F1369" s="87">
        <v>-132.18</v>
      </c>
    </row>
    <row r="1370" spans="1:6" x14ac:dyDescent="0.3">
      <c r="A1370" s="189">
        <v>520618</v>
      </c>
      <c r="B1370" t="s">
        <v>338</v>
      </c>
      <c r="C1370" s="87">
        <v>0</v>
      </c>
      <c r="D1370" s="87">
        <v>13473.12</v>
      </c>
      <c r="E1370" s="87">
        <v>80551.8</v>
      </c>
      <c r="F1370" s="87">
        <v>-67078.679999999993</v>
      </c>
    </row>
    <row r="1371" spans="1:6" x14ac:dyDescent="0.3">
      <c r="A1371" s="189">
        <v>5206180</v>
      </c>
      <c r="B1371" t="s">
        <v>338</v>
      </c>
      <c r="C1371" s="87">
        <v>0</v>
      </c>
      <c r="D1371" s="87">
        <v>13473.12</v>
      </c>
      <c r="E1371" s="87">
        <v>80551.8</v>
      </c>
      <c r="F1371" s="87">
        <v>-67078.679999999993</v>
      </c>
    </row>
    <row r="1372" spans="1:6" x14ac:dyDescent="0.3">
      <c r="A1372" s="189">
        <v>520618001</v>
      </c>
      <c r="B1372" t="s">
        <v>355</v>
      </c>
      <c r="C1372" s="87">
        <v>0</v>
      </c>
      <c r="D1372" s="87">
        <v>13473.12</v>
      </c>
      <c r="E1372" s="87">
        <v>80551.8</v>
      </c>
      <c r="F1372" s="87">
        <v>-67078.679999999993</v>
      </c>
    </row>
    <row r="1373" spans="1:6" x14ac:dyDescent="0.3">
      <c r="A1373" s="189">
        <v>520622</v>
      </c>
      <c r="B1373" t="s">
        <v>480</v>
      </c>
      <c r="C1373" s="87">
        <v>0</v>
      </c>
      <c r="D1373" s="87">
        <v>0</v>
      </c>
      <c r="E1373" s="87">
        <v>3297.71</v>
      </c>
      <c r="F1373" s="87">
        <v>-3297.71</v>
      </c>
    </row>
    <row r="1374" spans="1:6" x14ac:dyDescent="0.3">
      <c r="A1374" s="189">
        <v>5206220</v>
      </c>
      <c r="B1374" t="s">
        <v>480</v>
      </c>
      <c r="C1374" s="87">
        <v>0</v>
      </c>
      <c r="D1374" s="87">
        <v>0</v>
      </c>
      <c r="E1374" s="87">
        <v>3297.71</v>
      </c>
      <c r="F1374" s="87">
        <v>-3297.71</v>
      </c>
    </row>
    <row r="1375" spans="1:6" x14ac:dyDescent="0.3">
      <c r="A1375" s="189">
        <v>520622001</v>
      </c>
      <c r="B1375" t="s">
        <v>355</v>
      </c>
      <c r="C1375" s="87">
        <v>0</v>
      </c>
      <c r="D1375" s="87">
        <v>0</v>
      </c>
      <c r="E1375" s="87">
        <v>3297.71</v>
      </c>
      <c r="F1375" s="87">
        <v>-3297.71</v>
      </c>
    </row>
    <row r="1376" spans="1:6" x14ac:dyDescent="0.3">
      <c r="A1376" s="189">
        <v>520625</v>
      </c>
      <c r="B1376" t="s">
        <v>195</v>
      </c>
      <c r="C1376" s="87">
        <v>0</v>
      </c>
      <c r="D1376" s="87">
        <v>60025.56</v>
      </c>
      <c r="E1376" s="87">
        <v>59869.97</v>
      </c>
      <c r="F1376" s="87">
        <v>155.59</v>
      </c>
    </row>
    <row r="1377" spans="1:6" x14ac:dyDescent="0.3">
      <c r="A1377" s="189">
        <v>5206250</v>
      </c>
      <c r="B1377" t="s">
        <v>195</v>
      </c>
      <c r="C1377" s="87">
        <v>0</v>
      </c>
      <c r="D1377" s="87">
        <v>60025.56</v>
      </c>
      <c r="E1377" s="87">
        <v>59869.97</v>
      </c>
      <c r="F1377" s="87">
        <v>155.59</v>
      </c>
    </row>
    <row r="1378" spans="1:6" x14ac:dyDescent="0.3">
      <c r="A1378" s="189">
        <v>520625001</v>
      </c>
      <c r="B1378" t="s">
        <v>355</v>
      </c>
      <c r="C1378" s="87">
        <v>0</v>
      </c>
      <c r="D1378" s="87">
        <v>60025.56</v>
      </c>
      <c r="E1378" s="87">
        <v>59869.97</v>
      </c>
      <c r="F1378" s="87">
        <v>155.59</v>
      </c>
    </row>
    <row r="1379" spans="1:6" x14ac:dyDescent="0.3">
      <c r="A1379" s="189">
        <v>5207</v>
      </c>
      <c r="B1379" t="s">
        <v>228</v>
      </c>
      <c r="C1379" s="87">
        <v>0</v>
      </c>
      <c r="D1379" s="87">
        <v>0</v>
      </c>
      <c r="E1379" s="87">
        <v>604738.80000000005</v>
      </c>
      <c r="F1379" s="87">
        <v>-604738.80000000005</v>
      </c>
    </row>
    <row r="1380" spans="1:6" x14ac:dyDescent="0.3">
      <c r="A1380" s="189">
        <v>520702</v>
      </c>
      <c r="B1380" t="s">
        <v>197</v>
      </c>
      <c r="C1380" s="87">
        <v>0</v>
      </c>
      <c r="D1380" s="87">
        <v>0</v>
      </c>
      <c r="E1380" s="87">
        <v>604738.80000000005</v>
      </c>
      <c r="F1380" s="87">
        <v>-604738.80000000005</v>
      </c>
    </row>
    <row r="1381" spans="1:6" x14ac:dyDescent="0.3">
      <c r="A1381" s="189">
        <v>5207020</v>
      </c>
      <c r="B1381" t="s">
        <v>197</v>
      </c>
      <c r="C1381" s="87">
        <v>0</v>
      </c>
      <c r="D1381" s="87">
        <v>0</v>
      </c>
      <c r="E1381" s="87">
        <v>604738.80000000005</v>
      </c>
      <c r="F1381" s="87">
        <v>-604738.80000000005</v>
      </c>
    </row>
    <row r="1382" spans="1:6" x14ac:dyDescent="0.3">
      <c r="A1382" s="189">
        <v>520702001</v>
      </c>
      <c r="B1382" t="s">
        <v>575</v>
      </c>
      <c r="C1382" s="87">
        <v>0</v>
      </c>
      <c r="D1382" s="87">
        <v>0</v>
      </c>
      <c r="E1382" s="87">
        <v>578210.93000000005</v>
      </c>
      <c r="F1382" s="87">
        <v>-578210.93000000005</v>
      </c>
    </row>
    <row r="1383" spans="1:6" x14ac:dyDescent="0.3">
      <c r="A1383" s="189">
        <v>520702002</v>
      </c>
      <c r="B1383" t="s">
        <v>576</v>
      </c>
      <c r="C1383" s="87">
        <v>0</v>
      </c>
      <c r="D1383" s="87">
        <v>0</v>
      </c>
      <c r="E1383" s="87">
        <v>26527.87</v>
      </c>
      <c r="F1383" s="87">
        <v>-26527.87</v>
      </c>
    </row>
    <row r="1384" spans="1:6" x14ac:dyDescent="0.3">
      <c r="A1384" s="189">
        <v>5209</v>
      </c>
      <c r="B1384" t="s">
        <v>229</v>
      </c>
      <c r="C1384" s="87">
        <v>0</v>
      </c>
      <c r="D1384" s="87">
        <v>35122.94</v>
      </c>
      <c r="E1384" s="87">
        <v>140531.4</v>
      </c>
      <c r="F1384" s="87">
        <v>-105408.46</v>
      </c>
    </row>
    <row r="1385" spans="1:6" x14ac:dyDescent="0.3">
      <c r="A1385" s="189">
        <v>520904</v>
      </c>
      <c r="B1385" t="s">
        <v>219</v>
      </c>
      <c r="C1385" s="87">
        <v>0</v>
      </c>
      <c r="D1385" s="87">
        <v>0</v>
      </c>
      <c r="E1385" s="87">
        <v>88327.12</v>
      </c>
      <c r="F1385" s="87">
        <v>-88327.12</v>
      </c>
    </row>
    <row r="1386" spans="1:6" x14ac:dyDescent="0.3">
      <c r="A1386" s="189">
        <v>5209040</v>
      </c>
      <c r="B1386" t="s">
        <v>219</v>
      </c>
      <c r="C1386" s="87">
        <v>0</v>
      </c>
      <c r="D1386" s="87">
        <v>0</v>
      </c>
      <c r="E1386" s="87">
        <v>88327.12</v>
      </c>
      <c r="F1386" s="87">
        <v>-88327.12</v>
      </c>
    </row>
    <row r="1387" spans="1:6" x14ac:dyDescent="0.3">
      <c r="A1387" s="189">
        <v>520904001</v>
      </c>
      <c r="B1387" t="s">
        <v>829</v>
      </c>
      <c r="C1387" s="87">
        <v>0</v>
      </c>
      <c r="D1387" s="87">
        <v>0</v>
      </c>
      <c r="E1387" s="87">
        <v>85687.48</v>
      </c>
      <c r="F1387" s="87">
        <v>-85687.48</v>
      </c>
    </row>
    <row r="1388" spans="1:6" x14ac:dyDescent="0.3">
      <c r="A1388" s="189">
        <v>520904002</v>
      </c>
      <c r="B1388" t="s">
        <v>830</v>
      </c>
      <c r="C1388" s="87">
        <v>0</v>
      </c>
      <c r="D1388" s="87">
        <v>0</v>
      </c>
      <c r="E1388" s="87">
        <v>2639.64</v>
      </c>
      <c r="F1388" s="87">
        <v>-2639.64</v>
      </c>
    </row>
    <row r="1389" spans="1:6" x14ac:dyDescent="0.3">
      <c r="A1389" s="189">
        <v>520905</v>
      </c>
      <c r="B1389" t="s">
        <v>192</v>
      </c>
      <c r="C1389" s="87">
        <v>0</v>
      </c>
      <c r="D1389" s="87">
        <v>35122.94</v>
      </c>
      <c r="E1389" s="87">
        <v>35783.69</v>
      </c>
      <c r="F1389" s="87">
        <v>-660.75</v>
      </c>
    </row>
    <row r="1390" spans="1:6" x14ac:dyDescent="0.3">
      <c r="A1390" s="189">
        <v>5209050</v>
      </c>
      <c r="B1390" t="s">
        <v>192</v>
      </c>
      <c r="C1390" s="87">
        <v>0</v>
      </c>
      <c r="D1390" s="87">
        <v>35122.94</v>
      </c>
      <c r="E1390" s="87">
        <v>35783.69</v>
      </c>
      <c r="F1390" s="87">
        <v>-660.75</v>
      </c>
    </row>
    <row r="1391" spans="1:6" x14ac:dyDescent="0.3">
      <c r="A1391" s="189">
        <v>520905001</v>
      </c>
      <c r="B1391" t="s">
        <v>192</v>
      </c>
      <c r="C1391" s="87">
        <v>0</v>
      </c>
      <c r="D1391" s="87">
        <v>35122.94</v>
      </c>
      <c r="E1391" s="87">
        <v>35783.69</v>
      </c>
      <c r="F1391" s="87">
        <v>-660.75</v>
      </c>
    </row>
    <row r="1392" spans="1:6" x14ac:dyDescent="0.3">
      <c r="A1392" s="189">
        <v>52090500101</v>
      </c>
      <c r="B1392" t="s">
        <v>578</v>
      </c>
      <c r="C1392" s="87">
        <v>0</v>
      </c>
      <c r="D1392" s="87">
        <v>35122.94</v>
      </c>
      <c r="E1392" s="87">
        <v>35122.94</v>
      </c>
      <c r="F1392" s="87">
        <v>0</v>
      </c>
    </row>
    <row r="1393" spans="1:6" x14ac:dyDescent="0.3">
      <c r="A1393" s="189">
        <v>520906</v>
      </c>
      <c r="B1393" t="s">
        <v>210</v>
      </c>
      <c r="C1393" s="87">
        <v>0</v>
      </c>
      <c r="D1393" s="87">
        <v>0</v>
      </c>
      <c r="E1393" s="87">
        <v>13870.89</v>
      </c>
      <c r="F1393" s="87">
        <v>-13870.89</v>
      </c>
    </row>
    <row r="1394" spans="1:6" x14ac:dyDescent="0.3">
      <c r="A1394" s="189">
        <v>5209060</v>
      </c>
      <c r="B1394" t="s">
        <v>210</v>
      </c>
      <c r="C1394" s="87">
        <v>0</v>
      </c>
      <c r="D1394" s="87">
        <v>0</v>
      </c>
      <c r="E1394" s="87">
        <v>13870.89</v>
      </c>
      <c r="F1394" s="87">
        <v>-13870.89</v>
      </c>
    </row>
    <row r="1395" spans="1:6" x14ac:dyDescent="0.3">
      <c r="A1395" s="189">
        <v>520906008</v>
      </c>
      <c r="B1395" t="s">
        <v>194</v>
      </c>
      <c r="C1395" s="87">
        <v>0</v>
      </c>
      <c r="D1395" s="87">
        <v>0</v>
      </c>
      <c r="E1395" s="87">
        <v>13870.89</v>
      </c>
      <c r="F1395" s="87">
        <v>-13870.89</v>
      </c>
    </row>
    <row r="1396" spans="1:6" x14ac:dyDescent="0.3">
      <c r="A1396" s="189">
        <v>520907</v>
      </c>
      <c r="B1396" t="s">
        <v>309</v>
      </c>
      <c r="C1396" s="87">
        <v>0</v>
      </c>
      <c r="D1396" s="87">
        <v>0</v>
      </c>
      <c r="E1396" s="87">
        <v>2549.6999999999998</v>
      </c>
      <c r="F1396" s="87">
        <v>-2549.6999999999998</v>
      </c>
    </row>
    <row r="1397" spans="1:6" x14ac:dyDescent="0.3">
      <c r="A1397" s="189">
        <v>5209070</v>
      </c>
      <c r="B1397" t="s">
        <v>309</v>
      </c>
      <c r="C1397" s="87">
        <v>0</v>
      </c>
      <c r="D1397" s="87">
        <v>0</v>
      </c>
      <c r="E1397" s="87">
        <v>2549.6999999999998</v>
      </c>
      <c r="F1397" s="87">
        <v>-2549.6999999999998</v>
      </c>
    </row>
    <row r="1398" spans="1:6" x14ac:dyDescent="0.3">
      <c r="A1398" s="189">
        <v>520907002</v>
      </c>
      <c r="B1398" t="s">
        <v>197</v>
      </c>
      <c r="C1398" s="87">
        <v>0</v>
      </c>
      <c r="D1398" s="87">
        <v>0</v>
      </c>
      <c r="E1398" s="87">
        <v>2549.6999999999998</v>
      </c>
      <c r="F1398" s="87">
        <v>-2549.6999999999998</v>
      </c>
    </row>
    <row r="1399" spans="1:6" x14ac:dyDescent="0.3">
      <c r="A1399" s="189">
        <v>54</v>
      </c>
      <c r="B1399" t="s">
        <v>348</v>
      </c>
      <c r="C1399" s="87">
        <v>0</v>
      </c>
      <c r="D1399" s="87">
        <v>0</v>
      </c>
      <c r="E1399" s="87">
        <v>14208.08</v>
      </c>
      <c r="F1399" s="87">
        <v>-14208.08</v>
      </c>
    </row>
    <row r="1400" spans="1:6" x14ac:dyDescent="0.3">
      <c r="A1400" s="189">
        <v>5404</v>
      </c>
      <c r="B1400" t="s">
        <v>208</v>
      </c>
      <c r="C1400" s="87">
        <v>0</v>
      </c>
      <c r="D1400" s="87">
        <v>0</v>
      </c>
      <c r="E1400" s="87">
        <v>6850.03</v>
      </c>
      <c r="F1400" s="87">
        <v>-6850.03</v>
      </c>
    </row>
    <row r="1401" spans="1:6" x14ac:dyDescent="0.3">
      <c r="A1401" s="189">
        <v>540401</v>
      </c>
      <c r="B1401" t="s">
        <v>437</v>
      </c>
      <c r="C1401" s="87">
        <v>0</v>
      </c>
      <c r="D1401" s="87">
        <v>0</v>
      </c>
      <c r="E1401" s="87">
        <v>6850.03</v>
      </c>
      <c r="F1401" s="87">
        <v>-6850.03</v>
      </c>
    </row>
    <row r="1402" spans="1:6" x14ac:dyDescent="0.3">
      <c r="A1402" s="189">
        <v>5404010</v>
      </c>
      <c r="B1402" t="s">
        <v>437</v>
      </c>
      <c r="C1402" s="87">
        <v>0</v>
      </c>
      <c r="D1402" s="87">
        <v>0</v>
      </c>
      <c r="E1402" s="87">
        <v>6850.03</v>
      </c>
      <c r="F1402" s="87">
        <v>-6850.03</v>
      </c>
    </row>
    <row r="1403" spans="1:6" x14ac:dyDescent="0.3">
      <c r="A1403" s="189">
        <v>540401004</v>
      </c>
      <c r="B1403" t="s">
        <v>347</v>
      </c>
      <c r="C1403" s="87">
        <v>0</v>
      </c>
      <c r="D1403" s="87">
        <v>0</v>
      </c>
      <c r="E1403" s="87">
        <v>6850.03</v>
      </c>
      <c r="F1403" s="87">
        <v>-6850.03</v>
      </c>
    </row>
    <row r="1404" spans="1:6" x14ac:dyDescent="0.3">
      <c r="A1404" s="189">
        <v>54040100401</v>
      </c>
      <c r="B1404" t="s">
        <v>738</v>
      </c>
      <c r="C1404" s="87">
        <v>0</v>
      </c>
      <c r="D1404" s="87">
        <v>0</v>
      </c>
      <c r="E1404" s="87">
        <v>6850.03</v>
      </c>
      <c r="F1404" s="87">
        <v>-6850.03</v>
      </c>
    </row>
    <row r="1405" spans="1:6" x14ac:dyDescent="0.3">
      <c r="A1405" s="189">
        <v>5407</v>
      </c>
      <c r="B1405" t="s">
        <v>211</v>
      </c>
      <c r="C1405" s="87">
        <v>0</v>
      </c>
      <c r="D1405" s="87">
        <v>0</v>
      </c>
      <c r="E1405" s="87">
        <v>7358.05</v>
      </c>
      <c r="F1405" s="87">
        <v>-7358.05</v>
      </c>
    </row>
    <row r="1406" spans="1:6" x14ac:dyDescent="0.3">
      <c r="A1406" s="189">
        <v>540702</v>
      </c>
      <c r="B1406" t="s">
        <v>197</v>
      </c>
      <c r="C1406" s="87">
        <v>0</v>
      </c>
      <c r="D1406" s="87">
        <v>0</v>
      </c>
      <c r="E1406" s="87">
        <v>7358.05</v>
      </c>
      <c r="F1406" s="87">
        <v>-7358.05</v>
      </c>
    </row>
    <row r="1407" spans="1:6" x14ac:dyDescent="0.3">
      <c r="A1407" s="189">
        <v>5407020</v>
      </c>
      <c r="B1407" t="s">
        <v>197</v>
      </c>
      <c r="C1407" s="87">
        <v>0</v>
      </c>
      <c r="D1407" s="87">
        <v>0</v>
      </c>
      <c r="E1407" s="87">
        <v>7358.05</v>
      </c>
      <c r="F1407" s="87">
        <v>-7358.05</v>
      </c>
    </row>
    <row r="1408" spans="1:6" x14ac:dyDescent="0.3">
      <c r="A1408" s="189">
        <v>540702004</v>
      </c>
      <c r="B1408" t="s">
        <v>657</v>
      </c>
      <c r="C1408" s="87">
        <v>0</v>
      </c>
      <c r="D1408" s="87">
        <v>0</v>
      </c>
      <c r="E1408" s="87">
        <v>7358.05</v>
      </c>
      <c r="F1408" s="87">
        <v>-7358.05</v>
      </c>
    </row>
    <row r="1409" spans="1:6" x14ac:dyDescent="0.3">
      <c r="A1409" s="189">
        <v>54070200401</v>
      </c>
      <c r="B1409" t="s">
        <v>738</v>
      </c>
      <c r="C1409" s="87">
        <v>0</v>
      </c>
      <c r="D1409" s="87">
        <v>0</v>
      </c>
      <c r="E1409" s="87">
        <v>7358.05</v>
      </c>
      <c r="F1409" s="87">
        <v>-7358.05</v>
      </c>
    </row>
    <row r="1410" spans="1:6" x14ac:dyDescent="0.3">
      <c r="A1410" s="189">
        <v>55</v>
      </c>
      <c r="B1410" t="s">
        <v>310</v>
      </c>
      <c r="C1410" s="87">
        <v>0</v>
      </c>
      <c r="D1410" s="87">
        <v>135658.79</v>
      </c>
      <c r="E1410" s="87">
        <v>648187.46</v>
      </c>
      <c r="F1410" s="87">
        <v>-512528.67</v>
      </c>
    </row>
    <row r="1411" spans="1:6" x14ac:dyDescent="0.3">
      <c r="A1411" s="189">
        <v>5504</v>
      </c>
      <c r="B1411" t="s">
        <v>208</v>
      </c>
      <c r="C1411" s="87">
        <v>0</v>
      </c>
      <c r="D1411" s="87">
        <v>0</v>
      </c>
      <c r="E1411" s="87">
        <v>0</v>
      </c>
      <c r="F1411" s="87">
        <v>0</v>
      </c>
    </row>
    <row r="1412" spans="1:6" x14ac:dyDescent="0.3">
      <c r="A1412" s="189">
        <v>550401</v>
      </c>
      <c r="B1412" t="s">
        <v>437</v>
      </c>
      <c r="C1412" s="87">
        <v>0</v>
      </c>
      <c r="D1412" s="87">
        <v>0</v>
      </c>
      <c r="E1412" s="87">
        <v>0</v>
      </c>
      <c r="F1412" s="87">
        <v>0</v>
      </c>
    </row>
    <row r="1413" spans="1:6" x14ac:dyDescent="0.3">
      <c r="A1413" s="189">
        <v>5504010</v>
      </c>
      <c r="B1413" t="s">
        <v>437</v>
      </c>
      <c r="C1413" s="87">
        <v>0</v>
      </c>
      <c r="D1413" s="87">
        <v>0</v>
      </c>
      <c r="E1413" s="87">
        <v>0</v>
      </c>
      <c r="F1413" s="87">
        <v>0</v>
      </c>
    </row>
    <row r="1414" spans="1:6" x14ac:dyDescent="0.3">
      <c r="A1414" s="189">
        <v>550401001</v>
      </c>
      <c r="B1414" t="s">
        <v>347</v>
      </c>
      <c r="C1414" s="87">
        <v>0</v>
      </c>
      <c r="D1414" s="87">
        <v>0</v>
      </c>
      <c r="E1414" s="87">
        <v>0</v>
      </c>
      <c r="F1414" s="87">
        <v>0</v>
      </c>
    </row>
    <row r="1415" spans="1:6" x14ac:dyDescent="0.3">
      <c r="A1415" s="189">
        <v>55040100104</v>
      </c>
      <c r="B1415" t="s">
        <v>347</v>
      </c>
      <c r="C1415" s="87">
        <v>0</v>
      </c>
      <c r="D1415" s="87">
        <v>0</v>
      </c>
      <c r="E1415" s="87">
        <v>0</v>
      </c>
      <c r="F1415" s="87">
        <v>0</v>
      </c>
    </row>
    <row r="1416" spans="1:6" x14ac:dyDescent="0.3">
      <c r="A1416" s="189">
        <v>5506</v>
      </c>
      <c r="B1416" t="s">
        <v>210</v>
      </c>
      <c r="C1416" s="87">
        <v>0</v>
      </c>
      <c r="D1416" s="87">
        <v>0</v>
      </c>
      <c r="E1416" s="87">
        <v>198792.62</v>
      </c>
      <c r="F1416" s="87">
        <v>-198792.62</v>
      </c>
    </row>
    <row r="1417" spans="1:6" x14ac:dyDescent="0.3">
      <c r="A1417" s="189">
        <v>550610</v>
      </c>
      <c r="B1417" t="s">
        <v>349</v>
      </c>
      <c r="C1417" s="87">
        <v>0</v>
      </c>
      <c r="D1417" s="87">
        <v>0</v>
      </c>
      <c r="E1417" s="87">
        <v>0</v>
      </c>
      <c r="F1417" s="87">
        <v>0</v>
      </c>
    </row>
    <row r="1418" spans="1:6" x14ac:dyDescent="0.3">
      <c r="A1418" s="189">
        <v>5506100</v>
      </c>
      <c r="B1418" t="s">
        <v>349</v>
      </c>
      <c r="C1418" s="87">
        <v>0</v>
      </c>
      <c r="D1418" s="87">
        <v>0</v>
      </c>
      <c r="E1418" s="87">
        <v>0</v>
      </c>
      <c r="F1418" s="87">
        <v>0</v>
      </c>
    </row>
    <row r="1419" spans="1:6" x14ac:dyDescent="0.3">
      <c r="A1419" s="189">
        <v>550610001</v>
      </c>
      <c r="B1419" t="s">
        <v>349</v>
      </c>
      <c r="C1419" s="87">
        <v>0</v>
      </c>
      <c r="D1419" s="87">
        <v>0</v>
      </c>
      <c r="E1419" s="87">
        <v>0</v>
      </c>
      <c r="F1419" s="87">
        <v>0</v>
      </c>
    </row>
    <row r="1420" spans="1:6" x14ac:dyDescent="0.3">
      <c r="A1420" s="189">
        <v>55061000104</v>
      </c>
      <c r="B1420" t="s">
        <v>347</v>
      </c>
      <c r="C1420" s="87">
        <v>0</v>
      </c>
      <c r="D1420" s="87">
        <v>0</v>
      </c>
      <c r="E1420" s="87">
        <v>0</v>
      </c>
      <c r="F1420" s="87">
        <v>0</v>
      </c>
    </row>
    <row r="1421" spans="1:6" x14ac:dyDescent="0.3">
      <c r="A1421" s="189">
        <v>550614</v>
      </c>
      <c r="B1421" t="s">
        <v>472</v>
      </c>
      <c r="C1421" s="87">
        <v>0</v>
      </c>
      <c r="D1421" s="87">
        <v>0</v>
      </c>
      <c r="E1421" s="87">
        <v>0</v>
      </c>
      <c r="F1421" s="87">
        <v>0</v>
      </c>
    </row>
    <row r="1422" spans="1:6" x14ac:dyDescent="0.3">
      <c r="A1422" s="189">
        <v>5506140</v>
      </c>
      <c r="B1422" t="s">
        <v>472</v>
      </c>
      <c r="C1422" s="87">
        <v>0</v>
      </c>
      <c r="D1422" s="87">
        <v>0</v>
      </c>
      <c r="E1422" s="87">
        <v>0</v>
      </c>
      <c r="F1422" s="87">
        <v>0</v>
      </c>
    </row>
    <row r="1423" spans="1:6" x14ac:dyDescent="0.3">
      <c r="A1423" s="189">
        <v>550614001</v>
      </c>
      <c r="B1423" t="s">
        <v>347</v>
      </c>
      <c r="C1423" s="87">
        <v>0</v>
      </c>
      <c r="D1423" s="87">
        <v>0</v>
      </c>
      <c r="E1423" s="87">
        <v>0</v>
      </c>
      <c r="F1423" s="87">
        <v>0</v>
      </c>
    </row>
    <row r="1424" spans="1:6" x14ac:dyDescent="0.3">
      <c r="A1424" s="189">
        <v>55061400104</v>
      </c>
      <c r="B1424" t="s">
        <v>347</v>
      </c>
      <c r="C1424" s="87">
        <v>0</v>
      </c>
      <c r="D1424" s="87">
        <v>0</v>
      </c>
      <c r="E1424" s="87">
        <v>0</v>
      </c>
      <c r="F1424" s="87">
        <v>0</v>
      </c>
    </row>
    <row r="1425" spans="1:6" x14ac:dyDescent="0.3">
      <c r="A1425" s="189">
        <v>550618</v>
      </c>
      <c r="B1425" t="s">
        <v>338</v>
      </c>
      <c r="C1425" s="87">
        <v>0</v>
      </c>
      <c r="D1425" s="87">
        <v>0</v>
      </c>
      <c r="E1425" s="87">
        <v>8437.5</v>
      </c>
      <c r="F1425" s="87">
        <v>-8437.5</v>
      </c>
    </row>
    <row r="1426" spans="1:6" x14ac:dyDescent="0.3">
      <c r="A1426" s="189">
        <v>5506180</v>
      </c>
      <c r="B1426" t="s">
        <v>338</v>
      </c>
      <c r="C1426" s="87">
        <v>0</v>
      </c>
      <c r="D1426" s="87">
        <v>0</v>
      </c>
      <c r="E1426" s="87">
        <v>8437.5</v>
      </c>
      <c r="F1426" s="87">
        <v>-8437.5</v>
      </c>
    </row>
    <row r="1427" spans="1:6" x14ac:dyDescent="0.3">
      <c r="A1427" s="189">
        <v>550618001</v>
      </c>
      <c r="B1427" t="s">
        <v>347</v>
      </c>
      <c r="C1427" s="87">
        <v>0</v>
      </c>
      <c r="D1427" s="87">
        <v>0</v>
      </c>
      <c r="E1427" s="87">
        <v>8437.5</v>
      </c>
      <c r="F1427" s="87">
        <v>-8437.5</v>
      </c>
    </row>
    <row r="1428" spans="1:6" x14ac:dyDescent="0.3">
      <c r="A1428" s="189">
        <v>55061800104</v>
      </c>
      <c r="B1428" t="s">
        <v>347</v>
      </c>
      <c r="C1428" s="87">
        <v>0</v>
      </c>
      <c r="D1428" s="87">
        <v>0</v>
      </c>
      <c r="E1428" s="87">
        <v>8437.5</v>
      </c>
      <c r="F1428" s="87">
        <v>-8437.5</v>
      </c>
    </row>
    <row r="1429" spans="1:6" x14ac:dyDescent="0.3">
      <c r="A1429" s="189">
        <v>550625</v>
      </c>
      <c r="B1429" t="s">
        <v>483</v>
      </c>
      <c r="C1429" s="87">
        <v>0</v>
      </c>
      <c r="D1429" s="87">
        <v>0</v>
      </c>
      <c r="E1429" s="87">
        <v>190355.12</v>
      </c>
      <c r="F1429" s="87">
        <v>-190355.12</v>
      </c>
    </row>
    <row r="1430" spans="1:6" x14ac:dyDescent="0.3">
      <c r="A1430" s="189">
        <v>5506250</v>
      </c>
      <c r="B1430" t="s">
        <v>483</v>
      </c>
      <c r="C1430" s="87">
        <v>0</v>
      </c>
      <c r="D1430" s="87">
        <v>0</v>
      </c>
      <c r="E1430" s="87">
        <v>190355.12</v>
      </c>
      <c r="F1430" s="87">
        <v>-190355.12</v>
      </c>
    </row>
    <row r="1431" spans="1:6" x14ac:dyDescent="0.3">
      <c r="A1431" s="189">
        <v>550625001</v>
      </c>
      <c r="B1431" t="s">
        <v>347</v>
      </c>
      <c r="C1431" s="87">
        <v>0</v>
      </c>
      <c r="D1431" s="87">
        <v>0</v>
      </c>
      <c r="E1431" s="87">
        <v>190355.12</v>
      </c>
      <c r="F1431" s="87">
        <v>-190355.12</v>
      </c>
    </row>
    <row r="1432" spans="1:6" x14ac:dyDescent="0.3">
      <c r="A1432" s="189">
        <v>55062500104</v>
      </c>
      <c r="B1432" t="s">
        <v>347</v>
      </c>
      <c r="C1432" s="87">
        <v>0</v>
      </c>
      <c r="D1432" s="87">
        <v>0</v>
      </c>
      <c r="E1432" s="87">
        <v>190355.12</v>
      </c>
      <c r="F1432" s="87">
        <v>-190355.12</v>
      </c>
    </row>
    <row r="1433" spans="1:6" x14ac:dyDescent="0.3">
      <c r="A1433" s="189">
        <v>5507</v>
      </c>
      <c r="B1433" t="s">
        <v>211</v>
      </c>
      <c r="C1433" s="87">
        <v>0</v>
      </c>
      <c r="D1433" s="87">
        <v>135658.79</v>
      </c>
      <c r="E1433" s="87">
        <v>449394.84</v>
      </c>
      <c r="F1433" s="87">
        <v>-313736.05</v>
      </c>
    </row>
    <row r="1434" spans="1:6" x14ac:dyDescent="0.3">
      <c r="A1434" s="189">
        <v>550702</v>
      </c>
      <c r="B1434" t="s">
        <v>197</v>
      </c>
      <c r="C1434" s="87">
        <v>0</v>
      </c>
      <c r="D1434" s="87">
        <v>135658.79</v>
      </c>
      <c r="E1434" s="87">
        <v>449394.84</v>
      </c>
      <c r="F1434" s="87">
        <v>-313736.05</v>
      </c>
    </row>
    <row r="1435" spans="1:6" x14ac:dyDescent="0.3">
      <c r="A1435" s="189">
        <v>5507020</v>
      </c>
      <c r="B1435" t="s">
        <v>197</v>
      </c>
      <c r="C1435" s="87">
        <v>0</v>
      </c>
      <c r="D1435" s="87">
        <v>135658.79</v>
      </c>
      <c r="E1435" s="87">
        <v>449394.84</v>
      </c>
      <c r="F1435" s="87">
        <v>-313736.05</v>
      </c>
    </row>
    <row r="1436" spans="1:6" x14ac:dyDescent="0.3">
      <c r="A1436" s="189">
        <v>550702004</v>
      </c>
      <c r="B1436" t="s">
        <v>657</v>
      </c>
      <c r="C1436" s="87">
        <v>0</v>
      </c>
      <c r="D1436" s="87">
        <v>135658.79</v>
      </c>
      <c r="E1436" s="87">
        <v>449394.84</v>
      </c>
      <c r="F1436" s="87">
        <v>-313736.05</v>
      </c>
    </row>
    <row r="1437" spans="1:6" x14ac:dyDescent="0.3">
      <c r="A1437" s="189">
        <v>56</v>
      </c>
      <c r="B1437" t="s">
        <v>265</v>
      </c>
      <c r="C1437" s="87">
        <v>0</v>
      </c>
      <c r="D1437" s="87">
        <v>0</v>
      </c>
      <c r="E1437" s="87">
        <v>14716.1</v>
      </c>
      <c r="F1437" s="87">
        <v>-14716.1</v>
      </c>
    </row>
    <row r="1438" spans="1:6" x14ac:dyDescent="0.3">
      <c r="A1438" s="189">
        <v>5607</v>
      </c>
      <c r="B1438" t="s">
        <v>211</v>
      </c>
      <c r="C1438" s="87">
        <v>0</v>
      </c>
      <c r="D1438" s="87">
        <v>0</v>
      </c>
      <c r="E1438" s="87">
        <v>14716.1</v>
      </c>
      <c r="F1438" s="87">
        <v>-14716.1</v>
      </c>
    </row>
    <row r="1439" spans="1:6" x14ac:dyDescent="0.3">
      <c r="A1439" s="189">
        <v>560702</v>
      </c>
      <c r="B1439" t="s">
        <v>197</v>
      </c>
      <c r="C1439" s="87">
        <v>0</v>
      </c>
      <c r="D1439" s="87">
        <v>0</v>
      </c>
      <c r="E1439" s="87">
        <v>14716.1</v>
      </c>
      <c r="F1439" s="87">
        <v>-14716.1</v>
      </c>
    </row>
    <row r="1440" spans="1:6" x14ac:dyDescent="0.3">
      <c r="A1440" s="189">
        <v>5607020</v>
      </c>
      <c r="B1440" t="s">
        <v>197</v>
      </c>
      <c r="C1440" s="87">
        <v>0</v>
      </c>
      <c r="D1440" s="87">
        <v>0</v>
      </c>
      <c r="E1440" s="87">
        <v>14716.1</v>
      </c>
      <c r="F1440" s="87">
        <v>-14716.1</v>
      </c>
    </row>
    <row r="1441" spans="1:6" x14ac:dyDescent="0.3">
      <c r="A1441" s="189">
        <v>560702001</v>
      </c>
      <c r="B1441" t="s">
        <v>575</v>
      </c>
      <c r="C1441" s="87">
        <v>0</v>
      </c>
      <c r="D1441" s="87">
        <v>0</v>
      </c>
      <c r="E1441" s="87">
        <v>14716.1</v>
      </c>
      <c r="F1441" s="87">
        <v>-14716.1</v>
      </c>
    </row>
    <row r="1442" spans="1:6" x14ac:dyDescent="0.3">
      <c r="A1442" s="189">
        <v>57</v>
      </c>
      <c r="B1442" t="s">
        <v>32</v>
      </c>
      <c r="C1442" s="87">
        <v>0</v>
      </c>
      <c r="D1442" s="87">
        <v>80508.83</v>
      </c>
      <c r="E1442" s="87">
        <v>482612.15</v>
      </c>
      <c r="F1442" s="87">
        <v>-402103.32</v>
      </c>
    </row>
    <row r="1443" spans="1:6" x14ac:dyDescent="0.3">
      <c r="A1443" s="189">
        <v>5701</v>
      </c>
      <c r="B1443" t="s">
        <v>33</v>
      </c>
      <c r="C1443" s="87">
        <v>0</v>
      </c>
      <c r="D1443" s="87">
        <v>18773.169999999998</v>
      </c>
      <c r="E1443" s="87">
        <v>168045.93</v>
      </c>
      <c r="F1443" s="87">
        <v>-149272.76</v>
      </c>
    </row>
    <row r="1444" spans="1:6" x14ac:dyDescent="0.3">
      <c r="A1444" s="189">
        <v>570101</v>
      </c>
      <c r="B1444" t="s">
        <v>739</v>
      </c>
      <c r="C1444" s="87">
        <v>0</v>
      </c>
      <c r="D1444" s="87">
        <v>18773.169999999998</v>
      </c>
      <c r="E1444" s="87">
        <v>168045.93</v>
      </c>
      <c r="F1444" s="87">
        <v>-149272.76</v>
      </c>
    </row>
    <row r="1445" spans="1:6" x14ac:dyDescent="0.3">
      <c r="A1445" s="189">
        <v>5701010</v>
      </c>
      <c r="B1445" t="s">
        <v>739</v>
      </c>
      <c r="C1445" s="87">
        <v>0</v>
      </c>
      <c r="D1445" s="87">
        <v>18773.169999999998</v>
      </c>
      <c r="E1445" s="87">
        <v>168045.93</v>
      </c>
      <c r="F1445" s="87">
        <v>-149272.76</v>
      </c>
    </row>
    <row r="1446" spans="1:6" x14ac:dyDescent="0.3">
      <c r="A1446" s="189">
        <v>570101001</v>
      </c>
      <c r="B1446" t="s">
        <v>685</v>
      </c>
      <c r="C1446" s="87">
        <v>0</v>
      </c>
      <c r="D1446" s="87">
        <v>18773.169999999998</v>
      </c>
      <c r="E1446" s="87">
        <v>159577.26</v>
      </c>
      <c r="F1446" s="87">
        <v>-140804.09</v>
      </c>
    </row>
    <row r="1447" spans="1:6" x14ac:dyDescent="0.3">
      <c r="A1447" s="189">
        <v>57010100101</v>
      </c>
      <c r="B1447" t="s">
        <v>740</v>
      </c>
      <c r="C1447" s="87">
        <v>0</v>
      </c>
      <c r="D1447" s="87">
        <v>22.91</v>
      </c>
      <c r="E1447" s="87">
        <v>84845.37</v>
      </c>
      <c r="F1447" s="87">
        <v>-84822.46</v>
      </c>
    </row>
    <row r="1448" spans="1:6" x14ac:dyDescent="0.3">
      <c r="A1448" s="189">
        <v>57010100102</v>
      </c>
      <c r="B1448" t="s">
        <v>741</v>
      </c>
      <c r="C1448" s="87">
        <v>0</v>
      </c>
      <c r="D1448" s="87">
        <v>18750.259999999998</v>
      </c>
      <c r="E1448" s="87">
        <v>74731.89</v>
      </c>
      <c r="F1448" s="87">
        <v>-55981.63</v>
      </c>
    </row>
    <row r="1449" spans="1:6" x14ac:dyDescent="0.3">
      <c r="A1449" s="189">
        <v>570101002</v>
      </c>
      <c r="B1449" t="s">
        <v>233</v>
      </c>
      <c r="C1449" s="87">
        <v>0</v>
      </c>
      <c r="D1449" s="87">
        <v>0</v>
      </c>
      <c r="E1449" s="87">
        <v>8468.67</v>
      </c>
      <c r="F1449" s="87">
        <v>-8468.67</v>
      </c>
    </row>
    <row r="1450" spans="1:6" x14ac:dyDescent="0.3">
      <c r="A1450" s="189">
        <v>57010100201</v>
      </c>
      <c r="B1450" t="s">
        <v>804</v>
      </c>
      <c r="C1450" s="87">
        <v>0</v>
      </c>
      <c r="D1450" s="87">
        <v>0</v>
      </c>
      <c r="E1450" s="87">
        <v>8468.67</v>
      </c>
      <c r="F1450" s="87">
        <v>-8468.67</v>
      </c>
    </row>
    <row r="1451" spans="1:6" x14ac:dyDescent="0.3">
      <c r="A1451" s="189">
        <v>5702</v>
      </c>
      <c r="B1451" t="s">
        <v>34</v>
      </c>
      <c r="C1451" s="87">
        <v>0</v>
      </c>
      <c r="D1451" s="87">
        <v>61706.61</v>
      </c>
      <c r="E1451" s="87">
        <v>221538.69</v>
      </c>
      <c r="F1451" s="87">
        <v>-159832.07999999999</v>
      </c>
    </row>
    <row r="1452" spans="1:6" x14ac:dyDescent="0.3">
      <c r="A1452" s="189">
        <v>570201</v>
      </c>
      <c r="B1452" t="s">
        <v>742</v>
      </c>
      <c r="C1452" s="87">
        <v>0</v>
      </c>
      <c r="D1452" s="87">
        <v>9881.39</v>
      </c>
      <c r="E1452" s="87">
        <v>41817.58</v>
      </c>
      <c r="F1452" s="87">
        <v>-31936.19</v>
      </c>
    </row>
    <row r="1453" spans="1:6" x14ac:dyDescent="0.3">
      <c r="A1453" s="189">
        <v>5702011</v>
      </c>
      <c r="B1453" t="s">
        <v>743</v>
      </c>
      <c r="C1453" s="87">
        <v>0</v>
      </c>
      <c r="D1453" s="87">
        <v>9881.39</v>
      </c>
      <c r="E1453" s="87">
        <v>41817.58</v>
      </c>
      <c r="F1453" s="87">
        <v>-31936.19</v>
      </c>
    </row>
    <row r="1454" spans="1:6" x14ac:dyDescent="0.3">
      <c r="A1454" s="189">
        <v>570201101</v>
      </c>
      <c r="B1454" t="s">
        <v>743</v>
      </c>
      <c r="C1454" s="87">
        <v>0</v>
      </c>
      <c r="D1454" s="87">
        <v>9881.39</v>
      </c>
      <c r="E1454" s="87">
        <v>41817.58</v>
      </c>
      <c r="F1454" s="87">
        <v>-31936.19</v>
      </c>
    </row>
    <row r="1455" spans="1:6" x14ac:dyDescent="0.3">
      <c r="A1455" s="189">
        <v>570202</v>
      </c>
      <c r="B1455" t="s">
        <v>744</v>
      </c>
      <c r="C1455" s="87">
        <v>0</v>
      </c>
      <c r="D1455" s="87">
        <v>31916.639999999999</v>
      </c>
      <c r="E1455" s="87">
        <v>111221.4</v>
      </c>
      <c r="F1455" s="87">
        <v>-79304.759999999995</v>
      </c>
    </row>
    <row r="1456" spans="1:6" x14ac:dyDescent="0.3">
      <c r="A1456" s="189">
        <v>5702021</v>
      </c>
      <c r="B1456" t="s">
        <v>685</v>
      </c>
      <c r="C1456" s="87">
        <v>0</v>
      </c>
      <c r="D1456" s="87">
        <v>31916.639999999999</v>
      </c>
      <c r="E1456" s="87">
        <v>111221.4</v>
      </c>
      <c r="F1456" s="87">
        <v>-79304.759999999995</v>
      </c>
    </row>
    <row r="1457" spans="1:6" x14ac:dyDescent="0.3">
      <c r="A1457" s="189">
        <v>570202101</v>
      </c>
      <c r="B1457" t="s">
        <v>743</v>
      </c>
      <c r="C1457" s="87">
        <v>0</v>
      </c>
      <c r="D1457" s="87">
        <v>31916.639999999999</v>
      </c>
      <c r="E1457" s="87">
        <v>111221.4</v>
      </c>
      <c r="F1457" s="87">
        <v>-79304.759999999995</v>
      </c>
    </row>
    <row r="1458" spans="1:6" x14ac:dyDescent="0.3">
      <c r="A1458" s="189">
        <v>570204</v>
      </c>
      <c r="B1458" t="s">
        <v>745</v>
      </c>
      <c r="C1458" s="87">
        <v>0</v>
      </c>
      <c r="D1458" s="87">
        <v>475.63</v>
      </c>
      <c r="E1458" s="87">
        <v>951.26</v>
      </c>
      <c r="F1458" s="87">
        <v>-475.63</v>
      </c>
    </row>
    <row r="1459" spans="1:6" x14ac:dyDescent="0.3">
      <c r="A1459" s="189">
        <v>5702041</v>
      </c>
      <c r="B1459" t="s">
        <v>745</v>
      </c>
      <c r="C1459" s="87">
        <v>0</v>
      </c>
      <c r="D1459" s="87">
        <v>475.63</v>
      </c>
      <c r="E1459" s="87">
        <v>951.26</v>
      </c>
      <c r="F1459" s="87">
        <v>-475.63</v>
      </c>
    </row>
    <row r="1460" spans="1:6" x14ac:dyDescent="0.3">
      <c r="A1460" s="189">
        <v>570204101</v>
      </c>
      <c r="B1460" t="s">
        <v>743</v>
      </c>
      <c r="C1460" s="87">
        <v>0</v>
      </c>
      <c r="D1460" s="87">
        <v>475.63</v>
      </c>
      <c r="E1460" s="87">
        <v>951.26</v>
      </c>
      <c r="F1460" s="87">
        <v>-475.63</v>
      </c>
    </row>
    <row r="1461" spans="1:6" x14ac:dyDescent="0.3">
      <c r="A1461" s="189">
        <v>570205</v>
      </c>
      <c r="B1461" t="s">
        <v>746</v>
      </c>
      <c r="C1461" s="87">
        <v>0</v>
      </c>
      <c r="D1461" s="87">
        <v>19432.95</v>
      </c>
      <c r="E1461" s="87">
        <v>67548.45</v>
      </c>
      <c r="F1461" s="87">
        <v>-48115.5</v>
      </c>
    </row>
    <row r="1462" spans="1:6" x14ac:dyDescent="0.3">
      <c r="A1462" s="189">
        <v>5702051</v>
      </c>
      <c r="B1462" t="s">
        <v>747</v>
      </c>
      <c r="C1462" s="87">
        <v>0</v>
      </c>
      <c r="D1462" s="87">
        <v>19432.95</v>
      </c>
      <c r="E1462" s="87">
        <v>67548.45</v>
      </c>
      <c r="F1462" s="87">
        <v>-48115.5</v>
      </c>
    </row>
    <row r="1463" spans="1:6" x14ac:dyDescent="0.3">
      <c r="A1463" s="189">
        <v>570205101</v>
      </c>
      <c r="B1463" t="s">
        <v>748</v>
      </c>
      <c r="C1463" s="87">
        <v>0</v>
      </c>
      <c r="D1463" s="87">
        <v>19432.95</v>
      </c>
      <c r="E1463" s="87">
        <v>67548.45</v>
      </c>
      <c r="F1463" s="87">
        <v>-48115.5</v>
      </c>
    </row>
    <row r="1464" spans="1:6" x14ac:dyDescent="0.3">
      <c r="A1464" s="189">
        <v>5703</v>
      </c>
      <c r="B1464" t="s">
        <v>239</v>
      </c>
      <c r="C1464" s="87">
        <v>0</v>
      </c>
      <c r="D1464" s="87">
        <v>0</v>
      </c>
      <c r="E1464" s="87">
        <v>92848.59</v>
      </c>
      <c r="F1464" s="87">
        <v>-92848.59</v>
      </c>
    </row>
    <row r="1465" spans="1:6" x14ac:dyDescent="0.3">
      <c r="A1465" s="189">
        <v>570301</v>
      </c>
      <c r="B1465" t="s">
        <v>749</v>
      </c>
      <c r="C1465" s="87">
        <v>0</v>
      </c>
      <c r="D1465" s="87">
        <v>0</v>
      </c>
      <c r="E1465" s="87">
        <v>10981.5</v>
      </c>
      <c r="F1465" s="87">
        <v>-10981.5</v>
      </c>
    </row>
    <row r="1466" spans="1:6" x14ac:dyDescent="0.3">
      <c r="A1466" s="189">
        <v>5703010</v>
      </c>
      <c r="B1466" t="s">
        <v>749</v>
      </c>
      <c r="C1466" s="87">
        <v>0</v>
      </c>
      <c r="D1466" s="87">
        <v>0</v>
      </c>
      <c r="E1466" s="87">
        <v>10981.5</v>
      </c>
      <c r="F1466" s="87">
        <v>-10981.5</v>
      </c>
    </row>
    <row r="1467" spans="1:6" x14ac:dyDescent="0.3">
      <c r="A1467" s="189">
        <v>570301001</v>
      </c>
      <c r="B1467" t="s">
        <v>685</v>
      </c>
      <c r="C1467" s="87">
        <v>0</v>
      </c>
      <c r="D1467" s="87">
        <v>0</v>
      </c>
      <c r="E1467" s="87">
        <v>10981.5</v>
      </c>
      <c r="F1467" s="87">
        <v>-10981.5</v>
      </c>
    </row>
    <row r="1468" spans="1:6" x14ac:dyDescent="0.3">
      <c r="A1468" s="189">
        <v>570303</v>
      </c>
      <c r="B1468" t="s">
        <v>685</v>
      </c>
      <c r="C1468" s="87">
        <v>0</v>
      </c>
      <c r="D1468" s="87">
        <v>0</v>
      </c>
      <c r="E1468" s="87">
        <v>81867.09</v>
      </c>
      <c r="F1468" s="87">
        <v>-81867.09</v>
      </c>
    </row>
    <row r="1469" spans="1:6" x14ac:dyDescent="0.3">
      <c r="A1469" s="189">
        <v>5703030</v>
      </c>
      <c r="B1469" t="s">
        <v>685</v>
      </c>
      <c r="C1469" s="87">
        <v>0</v>
      </c>
      <c r="D1469" s="87">
        <v>0</v>
      </c>
      <c r="E1469" s="87">
        <v>81867.09</v>
      </c>
      <c r="F1469" s="87">
        <v>-81867.09</v>
      </c>
    </row>
    <row r="1470" spans="1:6" x14ac:dyDescent="0.3">
      <c r="A1470" s="189">
        <v>570303002</v>
      </c>
      <c r="B1470" t="s">
        <v>750</v>
      </c>
      <c r="C1470" s="87">
        <v>0</v>
      </c>
      <c r="D1470" s="87">
        <v>0</v>
      </c>
      <c r="E1470" s="87">
        <v>81867.09</v>
      </c>
      <c r="F1470" s="87">
        <v>-81867.09</v>
      </c>
    </row>
    <row r="1471" spans="1:6" x14ac:dyDescent="0.3">
      <c r="A1471" s="189">
        <v>5706</v>
      </c>
      <c r="B1471" t="s">
        <v>62</v>
      </c>
      <c r="C1471" s="87">
        <v>0</v>
      </c>
      <c r="D1471" s="87">
        <v>29.05</v>
      </c>
      <c r="E1471" s="87">
        <v>178.94</v>
      </c>
      <c r="F1471" s="87">
        <v>-149.88999999999999</v>
      </c>
    </row>
    <row r="1472" spans="1:6" x14ac:dyDescent="0.3">
      <c r="A1472" s="189">
        <v>570601</v>
      </c>
      <c r="B1472" t="s">
        <v>805</v>
      </c>
      <c r="C1472" s="87">
        <v>0</v>
      </c>
      <c r="D1472" s="87">
        <v>0.01</v>
      </c>
      <c r="E1472" s="87">
        <v>0.01</v>
      </c>
      <c r="F1472" s="87">
        <v>0</v>
      </c>
    </row>
    <row r="1473" spans="1:6" x14ac:dyDescent="0.3">
      <c r="A1473" s="189">
        <v>5706010</v>
      </c>
      <c r="B1473" t="s">
        <v>805</v>
      </c>
      <c r="C1473" s="87">
        <v>0</v>
      </c>
      <c r="D1473" s="87">
        <v>0.01</v>
      </c>
      <c r="E1473" s="87">
        <v>0.01</v>
      </c>
      <c r="F1473" s="87">
        <v>0</v>
      </c>
    </row>
    <row r="1474" spans="1:6" x14ac:dyDescent="0.3">
      <c r="A1474" s="189">
        <v>570601001</v>
      </c>
      <c r="B1474" t="s">
        <v>805</v>
      </c>
      <c r="C1474" s="87">
        <v>0</v>
      </c>
      <c r="D1474" s="87">
        <v>0.01</v>
      </c>
      <c r="E1474" s="87">
        <v>0.01</v>
      </c>
      <c r="F1474" s="87">
        <v>0</v>
      </c>
    </row>
    <row r="1475" spans="1:6" x14ac:dyDescent="0.3">
      <c r="A1475" s="189">
        <v>570603</v>
      </c>
      <c r="B1475" t="s">
        <v>751</v>
      </c>
      <c r="C1475" s="87">
        <v>0</v>
      </c>
      <c r="D1475" s="87">
        <v>29.04</v>
      </c>
      <c r="E1475" s="87">
        <v>178.93</v>
      </c>
      <c r="F1475" s="87">
        <v>-149.88999999999999</v>
      </c>
    </row>
    <row r="1476" spans="1:6" x14ac:dyDescent="0.3">
      <c r="A1476" s="189">
        <v>5706030</v>
      </c>
      <c r="B1476" t="s">
        <v>751</v>
      </c>
      <c r="C1476" s="87">
        <v>0</v>
      </c>
      <c r="D1476" s="87">
        <v>29.04</v>
      </c>
      <c r="E1476" s="87">
        <v>178.89</v>
      </c>
      <c r="F1476" s="87">
        <v>-149.85</v>
      </c>
    </row>
    <row r="1477" spans="1:6" x14ac:dyDescent="0.3">
      <c r="A1477" s="189">
        <v>570603001</v>
      </c>
      <c r="B1477" t="s">
        <v>751</v>
      </c>
      <c r="C1477" s="87">
        <v>0</v>
      </c>
      <c r="D1477" s="87">
        <v>29.04</v>
      </c>
      <c r="E1477" s="87">
        <v>178.89</v>
      </c>
      <c r="F1477" s="87">
        <v>-149.85</v>
      </c>
    </row>
    <row r="1478" spans="1:6" x14ac:dyDescent="0.3">
      <c r="A1478" s="189">
        <v>58</v>
      </c>
      <c r="B1478" t="s">
        <v>186</v>
      </c>
      <c r="C1478" s="87">
        <v>0</v>
      </c>
      <c r="D1478" s="87">
        <v>0</v>
      </c>
      <c r="E1478" s="87">
        <v>73952.45</v>
      </c>
      <c r="F1478" s="87">
        <v>-73952.45</v>
      </c>
    </row>
    <row r="1479" spans="1:6" x14ac:dyDescent="0.3">
      <c r="A1479" s="189">
        <v>5801</v>
      </c>
      <c r="B1479" t="s">
        <v>240</v>
      </c>
      <c r="C1479" s="87">
        <v>0</v>
      </c>
      <c r="D1479" s="87">
        <v>0</v>
      </c>
      <c r="E1479" s="87">
        <v>18511.150000000001</v>
      </c>
      <c r="F1479" s="87">
        <v>-18511.150000000001</v>
      </c>
    </row>
    <row r="1480" spans="1:6" x14ac:dyDescent="0.3">
      <c r="A1480" s="189">
        <v>580101</v>
      </c>
      <c r="B1480" t="s">
        <v>178</v>
      </c>
      <c r="C1480" s="87">
        <v>0</v>
      </c>
      <c r="D1480" s="87">
        <v>0</v>
      </c>
      <c r="E1480" s="87">
        <v>18511.150000000001</v>
      </c>
      <c r="F1480" s="87">
        <v>-18511.150000000001</v>
      </c>
    </row>
    <row r="1481" spans="1:6" x14ac:dyDescent="0.3">
      <c r="A1481" s="189">
        <v>5802</v>
      </c>
      <c r="B1481" t="s">
        <v>806</v>
      </c>
      <c r="C1481" s="87">
        <v>0</v>
      </c>
      <c r="D1481" s="87">
        <v>0</v>
      </c>
      <c r="E1481" s="87">
        <v>55441.3</v>
      </c>
      <c r="F1481" s="87">
        <v>-55441.3</v>
      </c>
    </row>
    <row r="1482" spans="1:6" x14ac:dyDescent="0.3">
      <c r="A1482" s="189">
        <v>580209</v>
      </c>
      <c r="B1482" t="s">
        <v>807</v>
      </c>
      <c r="C1482" s="87">
        <v>0</v>
      </c>
      <c r="D1482" s="87">
        <v>0</v>
      </c>
      <c r="E1482" s="87">
        <v>55441.3</v>
      </c>
      <c r="F1482" s="87">
        <v>-55441.3</v>
      </c>
    </row>
    <row r="1483" spans="1:6" x14ac:dyDescent="0.3">
      <c r="A1483" s="189">
        <v>5802090</v>
      </c>
      <c r="B1483" t="s">
        <v>807</v>
      </c>
      <c r="C1483" s="87">
        <v>0</v>
      </c>
      <c r="D1483" s="87">
        <v>0</v>
      </c>
      <c r="E1483" s="87">
        <v>55441.3</v>
      </c>
      <c r="F1483" s="87">
        <v>-55441.3</v>
      </c>
    </row>
    <row r="1484" spans="1:6" x14ac:dyDescent="0.3">
      <c r="A1484" s="189">
        <v>580209001</v>
      </c>
      <c r="B1484" t="s">
        <v>808</v>
      </c>
      <c r="C1484" s="87">
        <v>0</v>
      </c>
      <c r="D1484" s="87">
        <v>0</v>
      </c>
      <c r="E1484" s="87">
        <v>55441.3</v>
      </c>
      <c r="F1484" s="87">
        <v>-55441.3</v>
      </c>
    </row>
    <row r="1485" spans="1:6" x14ac:dyDescent="0.3">
      <c r="A1485" s="189">
        <v>59</v>
      </c>
      <c r="B1485" t="s">
        <v>35</v>
      </c>
      <c r="C1485" s="87">
        <v>0</v>
      </c>
      <c r="D1485" s="87">
        <v>90222.52</v>
      </c>
      <c r="E1485" s="87">
        <v>256018.93</v>
      </c>
      <c r="F1485" s="87">
        <v>-165796.41</v>
      </c>
    </row>
    <row r="1486" spans="1:6" x14ac:dyDescent="0.3">
      <c r="A1486" s="189">
        <v>5901</v>
      </c>
      <c r="B1486" t="s">
        <v>36</v>
      </c>
      <c r="C1486" s="87">
        <v>0</v>
      </c>
      <c r="D1486" s="87">
        <v>36921.31</v>
      </c>
      <c r="E1486" s="87">
        <v>202717.72</v>
      </c>
      <c r="F1486" s="87">
        <v>-165796.41</v>
      </c>
    </row>
    <row r="1487" spans="1:6" x14ac:dyDescent="0.3">
      <c r="A1487" s="189">
        <v>590104</v>
      </c>
      <c r="B1487" t="s">
        <v>752</v>
      </c>
      <c r="C1487" s="87">
        <v>0</v>
      </c>
      <c r="D1487" s="87">
        <v>36913.83</v>
      </c>
      <c r="E1487" s="87">
        <v>202652.72</v>
      </c>
      <c r="F1487" s="87">
        <v>-165738.89000000001</v>
      </c>
    </row>
    <row r="1488" spans="1:6" x14ac:dyDescent="0.3">
      <c r="A1488" s="189">
        <v>5901040</v>
      </c>
      <c r="B1488" t="s">
        <v>752</v>
      </c>
      <c r="C1488" s="87">
        <v>0</v>
      </c>
      <c r="D1488" s="87">
        <v>36913.83</v>
      </c>
      <c r="E1488" s="87">
        <v>202652.72</v>
      </c>
      <c r="F1488" s="87">
        <v>-165738.89000000001</v>
      </c>
    </row>
    <row r="1489" spans="1:6" x14ac:dyDescent="0.3">
      <c r="A1489" s="189">
        <v>590104001</v>
      </c>
      <c r="B1489" t="s">
        <v>753</v>
      </c>
      <c r="C1489" s="87">
        <v>0</v>
      </c>
      <c r="D1489" s="87">
        <v>36913.83</v>
      </c>
      <c r="E1489" s="87">
        <v>202652.72</v>
      </c>
      <c r="F1489" s="87">
        <v>-165738.89000000001</v>
      </c>
    </row>
    <row r="1490" spans="1:6" x14ac:dyDescent="0.3">
      <c r="A1490" s="189">
        <v>590109</v>
      </c>
      <c r="B1490" t="s">
        <v>831</v>
      </c>
      <c r="C1490" s="87">
        <v>0</v>
      </c>
      <c r="D1490" s="87">
        <v>7.48</v>
      </c>
      <c r="E1490" s="87">
        <v>65</v>
      </c>
      <c r="F1490" s="87">
        <v>-57.52</v>
      </c>
    </row>
    <row r="1491" spans="1:6" x14ac:dyDescent="0.3">
      <c r="A1491" s="189">
        <v>5902</v>
      </c>
      <c r="B1491" t="s">
        <v>37</v>
      </c>
      <c r="C1491" s="87">
        <v>0</v>
      </c>
      <c r="D1491" s="87">
        <v>53301.21</v>
      </c>
      <c r="E1491" s="87">
        <v>53301.21</v>
      </c>
      <c r="F1491" s="87">
        <v>0</v>
      </c>
    </row>
    <row r="1492" spans="1:6" x14ac:dyDescent="0.3">
      <c r="A1492" s="189">
        <v>590209</v>
      </c>
      <c r="B1492" t="s">
        <v>754</v>
      </c>
      <c r="C1492" s="87">
        <v>0</v>
      </c>
      <c r="D1492" s="87">
        <v>53301.21</v>
      </c>
      <c r="E1492" s="87">
        <v>53301.21</v>
      </c>
      <c r="F1492" s="87">
        <v>0</v>
      </c>
    </row>
    <row r="1493" spans="1:6" x14ac:dyDescent="0.3">
      <c r="A1493" s="189">
        <v>6</v>
      </c>
      <c r="B1493" t="s">
        <v>241</v>
      </c>
      <c r="C1493" s="87">
        <v>3278679680</v>
      </c>
      <c r="D1493" s="87">
        <v>2105046310</v>
      </c>
      <c r="E1493" s="87">
        <v>2270584544</v>
      </c>
      <c r="F1493" s="87">
        <v>3113141445</v>
      </c>
    </row>
    <row r="1494" spans="1:6" x14ac:dyDescent="0.3">
      <c r="A1494" s="189">
        <v>61</v>
      </c>
      <c r="B1494" t="s">
        <v>182</v>
      </c>
      <c r="C1494" s="87">
        <v>3081825556</v>
      </c>
      <c r="D1494" s="87">
        <v>2086811800</v>
      </c>
      <c r="E1494" s="87">
        <v>2270584544</v>
      </c>
      <c r="F1494" s="87">
        <v>2898052811</v>
      </c>
    </row>
    <row r="1495" spans="1:6" x14ac:dyDescent="0.3">
      <c r="A1495" s="189">
        <v>6101</v>
      </c>
      <c r="B1495" t="s">
        <v>311</v>
      </c>
      <c r="C1495" s="87">
        <v>1647365608</v>
      </c>
      <c r="D1495" s="87">
        <v>1787001635</v>
      </c>
      <c r="E1495" s="87">
        <v>1850067176</v>
      </c>
      <c r="F1495" s="87">
        <v>1584300067</v>
      </c>
    </row>
    <row r="1496" spans="1:6" x14ac:dyDescent="0.3">
      <c r="A1496" s="189">
        <v>610104</v>
      </c>
      <c r="B1496" t="s">
        <v>242</v>
      </c>
      <c r="C1496" s="87">
        <v>573742291.70000005</v>
      </c>
      <c r="D1496" s="87">
        <v>651455672.20000005</v>
      </c>
      <c r="E1496" s="87">
        <v>573742291.60000002</v>
      </c>
      <c r="F1496" s="87">
        <v>651455672.20000005</v>
      </c>
    </row>
    <row r="1497" spans="1:6" x14ac:dyDescent="0.3">
      <c r="A1497" s="189">
        <v>6101041</v>
      </c>
      <c r="B1497" t="s">
        <v>285</v>
      </c>
      <c r="C1497" s="87">
        <v>573742291.70000005</v>
      </c>
      <c r="D1497" s="87">
        <v>651455672.20000005</v>
      </c>
      <c r="E1497" s="87">
        <v>573742291.60000002</v>
      </c>
      <c r="F1497" s="87">
        <v>651455672.20000005</v>
      </c>
    </row>
    <row r="1498" spans="1:6" x14ac:dyDescent="0.3">
      <c r="A1498" s="189">
        <v>610105</v>
      </c>
      <c r="B1498" t="s">
        <v>235</v>
      </c>
      <c r="C1498" s="87">
        <v>182196119.19999999</v>
      </c>
      <c r="D1498" s="87">
        <v>247973504.69999999</v>
      </c>
      <c r="E1498" s="87">
        <v>182196119.19999999</v>
      </c>
      <c r="F1498" s="87">
        <v>247973504.69999999</v>
      </c>
    </row>
    <row r="1499" spans="1:6" x14ac:dyDescent="0.3">
      <c r="A1499" s="189">
        <v>6101051</v>
      </c>
      <c r="B1499" t="s">
        <v>192</v>
      </c>
      <c r="C1499" s="87">
        <v>182196119.19999999</v>
      </c>
      <c r="D1499" s="87">
        <v>247973504.69999999</v>
      </c>
      <c r="E1499" s="87">
        <v>182196119.19999999</v>
      </c>
      <c r="F1499" s="87">
        <v>247973504.69999999</v>
      </c>
    </row>
    <row r="1500" spans="1:6" x14ac:dyDescent="0.3">
      <c r="A1500" s="189">
        <v>610106</v>
      </c>
      <c r="B1500" t="s">
        <v>200</v>
      </c>
      <c r="C1500" s="87">
        <v>891427196.79999995</v>
      </c>
      <c r="D1500" s="87">
        <v>887572458.10000002</v>
      </c>
      <c r="E1500" s="87">
        <v>1094128765</v>
      </c>
      <c r="F1500" s="87">
        <v>684870889.70000005</v>
      </c>
    </row>
    <row r="1501" spans="1:6" x14ac:dyDescent="0.3">
      <c r="A1501" s="189">
        <v>6101061</v>
      </c>
      <c r="B1501" t="s">
        <v>312</v>
      </c>
      <c r="C1501" s="87">
        <v>891427196.79999995</v>
      </c>
      <c r="D1501" s="87">
        <v>887572458.10000002</v>
      </c>
      <c r="E1501" s="87">
        <v>1094128765</v>
      </c>
      <c r="F1501" s="87">
        <v>684870889.70000005</v>
      </c>
    </row>
    <row r="1502" spans="1:6" x14ac:dyDescent="0.3">
      <c r="A1502" s="189">
        <v>610106101</v>
      </c>
      <c r="B1502" t="s">
        <v>442</v>
      </c>
      <c r="C1502" s="87">
        <v>1701850</v>
      </c>
      <c r="D1502" s="87">
        <v>1696850</v>
      </c>
      <c r="E1502" s="87">
        <v>1721850</v>
      </c>
      <c r="F1502" s="87">
        <v>1676850</v>
      </c>
    </row>
    <row r="1503" spans="1:6" x14ac:dyDescent="0.3">
      <c r="A1503" s="189">
        <v>610106104</v>
      </c>
      <c r="B1503" t="s">
        <v>450</v>
      </c>
      <c r="C1503" s="87">
        <v>1107538.6399999999</v>
      </c>
      <c r="D1503" s="87">
        <v>1532538.64</v>
      </c>
      <c r="E1503" s="87">
        <v>1121077.28</v>
      </c>
      <c r="F1503" s="87">
        <v>1519000</v>
      </c>
    </row>
    <row r="1504" spans="1:6" x14ac:dyDescent="0.3">
      <c r="A1504" s="189">
        <v>610106105</v>
      </c>
      <c r="B1504" t="s">
        <v>755</v>
      </c>
      <c r="C1504" s="87">
        <v>622850</v>
      </c>
      <c r="D1504" s="87">
        <v>687675.02</v>
      </c>
      <c r="E1504" s="87">
        <v>808525.02</v>
      </c>
      <c r="F1504" s="87">
        <v>502000</v>
      </c>
    </row>
    <row r="1505" spans="1:6" x14ac:dyDescent="0.3">
      <c r="A1505" s="189">
        <v>610106106</v>
      </c>
      <c r="B1505" t="s">
        <v>456</v>
      </c>
      <c r="C1505" s="87">
        <v>3391428.57</v>
      </c>
      <c r="D1505" s="87">
        <v>3402857.14</v>
      </c>
      <c r="E1505" s="87">
        <v>3391428.57</v>
      </c>
      <c r="F1505" s="87">
        <v>3402857.14</v>
      </c>
    </row>
    <row r="1506" spans="1:6" x14ac:dyDescent="0.3">
      <c r="A1506" s="189">
        <v>610106107</v>
      </c>
      <c r="B1506" t="s">
        <v>459</v>
      </c>
      <c r="C1506" s="87">
        <v>3336400</v>
      </c>
      <c r="D1506" s="87">
        <v>3416400</v>
      </c>
      <c r="E1506" s="87">
        <v>3336400</v>
      </c>
      <c r="F1506" s="87">
        <v>3416400</v>
      </c>
    </row>
    <row r="1507" spans="1:6" x14ac:dyDescent="0.3">
      <c r="A1507" s="189">
        <v>610106108</v>
      </c>
      <c r="B1507" t="s">
        <v>194</v>
      </c>
      <c r="C1507" s="87">
        <v>1013600</v>
      </c>
      <c r="D1507" s="87">
        <v>1223600</v>
      </c>
      <c r="E1507" s="87">
        <v>1013600</v>
      </c>
      <c r="F1507" s="87">
        <v>1223600</v>
      </c>
    </row>
    <row r="1508" spans="1:6" x14ac:dyDescent="0.3">
      <c r="A1508" s="189">
        <v>610106109</v>
      </c>
      <c r="B1508" t="s">
        <v>756</v>
      </c>
      <c r="C1508" s="87">
        <v>2000000</v>
      </c>
      <c r="D1508" s="87">
        <v>2000000</v>
      </c>
      <c r="E1508" s="87">
        <v>2000000</v>
      </c>
      <c r="F1508" s="87">
        <v>2000000</v>
      </c>
    </row>
    <row r="1509" spans="1:6" x14ac:dyDescent="0.3">
      <c r="A1509" s="189">
        <v>610106110</v>
      </c>
      <c r="B1509" t="s">
        <v>573</v>
      </c>
      <c r="C1509" s="87">
        <v>47278430.189999998</v>
      </c>
      <c r="D1509" s="87">
        <v>39952024.369999997</v>
      </c>
      <c r="E1509" s="87">
        <v>47278430.189999998</v>
      </c>
      <c r="F1509" s="87">
        <v>39952024.369999997</v>
      </c>
    </row>
    <row r="1510" spans="1:6" x14ac:dyDescent="0.3">
      <c r="A1510" s="189">
        <v>610106111</v>
      </c>
      <c r="B1510" t="s">
        <v>757</v>
      </c>
      <c r="C1510" s="87">
        <v>34001403.310000002</v>
      </c>
      <c r="D1510" s="87">
        <v>34395813.32</v>
      </c>
      <c r="E1510" s="87">
        <v>36035254.140000001</v>
      </c>
      <c r="F1510" s="87">
        <v>32361962.489999998</v>
      </c>
    </row>
    <row r="1511" spans="1:6" x14ac:dyDescent="0.3">
      <c r="A1511" s="189">
        <v>610106112</v>
      </c>
      <c r="B1511" t="s">
        <v>469</v>
      </c>
      <c r="C1511" s="87">
        <v>1328250</v>
      </c>
      <c r="D1511" s="87">
        <v>1378250</v>
      </c>
      <c r="E1511" s="87">
        <v>1328250</v>
      </c>
      <c r="F1511" s="87">
        <v>1378250</v>
      </c>
    </row>
    <row r="1512" spans="1:6" x14ac:dyDescent="0.3">
      <c r="A1512" s="189">
        <v>610106114</v>
      </c>
      <c r="B1512" t="s">
        <v>472</v>
      </c>
      <c r="C1512" s="87">
        <v>18312339</v>
      </c>
      <c r="D1512" s="87">
        <v>18840394.170000002</v>
      </c>
      <c r="E1512" s="87">
        <v>18351342.98</v>
      </c>
      <c r="F1512" s="87">
        <v>18801390.190000001</v>
      </c>
    </row>
    <row r="1513" spans="1:6" x14ac:dyDescent="0.3">
      <c r="A1513" s="189">
        <v>610106115</v>
      </c>
      <c r="B1513" t="s">
        <v>342</v>
      </c>
      <c r="C1513" s="87">
        <v>305000</v>
      </c>
      <c r="D1513" s="87">
        <v>305000</v>
      </c>
      <c r="E1513" s="87">
        <v>305000</v>
      </c>
      <c r="F1513" s="87">
        <v>305000</v>
      </c>
    </row>
    <row r="1514" spans="1:6" x14ac:dyDescent="0.3">
      <c r="A1514" s="189">
        <v>610106118</v>
      </c>
      <c r="B1514" t="s">
        <v>338</v>
      </c>
      <c r="C1514" s="87">
        <v>55474162.969999999</v>
      </c>
      <c r="D1514" s="87">
        <v>60046846.659999996</v>
      </c>
      <c r="E1514" s="87">
        <v>55474162.969999999</v>
      </c>
      <c r="F1514" s="87">
        <v>60046846.659999996</v>
      </c>
    </row>
    <row r="1515" spans="1:6" x14ac:dyDescent="0.3">
      <c r="A1515" s="189">
        <v>610106122</v>
      </c>
      <c r="B1515" t="s">
        <v>480</v>
      </c>
      <c r="C1515" s="87">
        <v>13053944.140000001</v>
      </c>
      <c r="D1515" s="87">
        <v>8194208.8099999996</v>
      </c>
      <c r="E1515" s="87">
        <v>13463444.140000001</v>
      </c>
      <c r="F1515" s="87">
        <v>7784708.8099999996</v>
      </c>
    </row>
    <row r="1516" spans="1:6" x14ac:dyDescent="0.3">
      <c r="A1516" s="189">
        <v>610106125</v>
      </c>
      <c r="B1516" t="s">
        <v>195</v>
      </c>
      <c r="C1516" s="87">
        <v>708500000</v>
      </c>
      <c r="D1516" s="87">
        <v>710500000</v>
      </c>
      <c r="E1516" s="87">
        <v>908500000</v>
      </c>
      <c r="F1516" s="87">
        <v>510500000</v>
      </c>
    </row>
    <row r="1517" spans="1:6" x14ac:dyDescent="0.3">
      <c r="A1517" s="189">
        <v>6102</v>
      </c>
      <c r="B1517" t="s">
        <v>243</v>
      </c>
      <c r="C1517" s="87">
        <v>206264113.09999999</v>
      </c>
      <c r="D1517" s="87">
        <v>239442247.5</v>
      </c>
      <c r="E1517" s="87">
        <v>206264113.09999999</v>
      </c>
      <c r="F1517" s="87">
        <v>239442247.5</v>
      </c>
    </row>
    <row r="1518" spans="1:6" x14ac:dyDescent="0.3">
      <c r="A1518" s="189">
        <v>610202</v>
      </c>
      <c r="B1518" t="s">
        <v>244</v>
      </c>
      <c r="C1518" s="87">
        <v>206264113.09999999</v>
      </c>
      <c r="D1518" s="87">
        <v>239442247.5</v>
      </c>
      <c r="E1518" s="87">
        <v>206264113.09999999</v>
      </c>
      <c r="F1518" s="87">
        <v>239442247.5</v>
      </c>
    </row>
    <row r="1519" spans="1:6" x14ac:dyDescent="0.3">
      <c r="A1519" s="189">
        <v>6102021</v>
      </c>
      <c r="B1519" t="s">
        <v>758</v>
      </c>
      <c r="C1519" s="87">
        <v>206264113.09999999</v>
      </c>
      <c r="D1519" s="87">
        <v>239442247.5</v>
      </c>
      <c r="E1519" s="87">
        <v>206264113.09999999</v>
      </c>
      <c r="F1519" s="87">
        <v>239442247.5</v>
      </c>
    </row>
    <row r="1520" spans="1:6" x14ac:dyDescent="0.3">
      <c r="A1520" s="189">
        <v>6103</v>
      </c>
      <c r="B1520" t="s">
        <v>313</v>
      </c>
      <c r="C1520" s="87">
        <v>50850473.829999998</v>
      </c>
      <c r="D1520" s="87">
        <v>1870976.32</v>
      </c>
      <c r="E1520" s="87">
        <v>9947.94</v>
      </c>
      <c r="F1520" s="87">
        <v>52711502.210000001</v>
      </c>
    </row>
    <row r="1521" spans="1:6" x14ac:dyDescent="0.3">
      <c r="A1521" s="189">
        <v>610304</v>
      </c>
      <c r="B1521" t="s">
        <v>242</v>
      </c>
      <c r="C1521" s="87">
        <v>50850473.829999998</v>
      </c>
      <c r="D1521" s="87">
        <v>1720976.32</v>
      </c>
      <c r="E1521" s="87">
        <v>9947.94</v>
      </c>
      <c r="F1521" s="87">
        <v>52561502.210000001</v>
      </c>
    </row>
    <row r="1522" spans="1:6" x14ac:dyDescent="0.3">
      <c r="A1522" s="189">
        <v>6103041</v>
      </c>
      <c r="B1522" t="s">
        <v>285</v>
      </c>
      <c r="C1522" s="87">
        <v>50850473.829999998</v>
      </c>
      <c r="D1522" s="87">
        <v>1720976.32</v>
      </c>
      <c r="E1522" s="87">
        <v>9947.94</v>
      </c>
      <c r="F1522" s="87">
        <v>52561502.210000001</v>
      </c>
    </row>
    <row r="1523" spans="1:6" x14ac:dyDescent="0.3">
      <c r="A1523" s="189">
        <v>610306</v>
      </c>
      <c r="B1523" t="s">
        <v>200</v>
      </c>
      <c r="C1523" s="87">
        <v>0</v>
      </c>
      <c r="D1523" s="87">
        <v>150000</v>
      </c>
      <c r="E1523" s="87">
        <v>0</v>
      </c>
      <c r="F1523" s="87">
        <v>150000</v>
      </c>
    </row>
    <row r="1524" spans="1:6" x14ac:dyDescent="0.3">
      <c r="A1524" s="189">
        <v>6103061</v>
      </c>
      <c r="B1524" t="s">
        <v>312</v>
      </c>
      <c r="C1524" s="87">
        <v>0</v>
      </c>
      <c r="D1524" s="87">
        <v>150000</v>
      </c>
      <c r="E1524" s="87">
        <v>0</v>
      </c>
      <c r="F1524" s="87">
        <v>150000</v>
      </c>
    </row>
    <row r="1525" spans="1:6" x14ac:dyDescent="0.3">
      <c r="A1525" s="189">
        <v>610306102</v>
      </c>
      <c r="B1525" t="s">
        <v>445</v>
      </c>
      <c r="C1525" s="87">
        <v>0</v>
      </c>
      <c r="D1525" s="87">
        <v>150000</v>
      </c>
      <c r="E1525" s="87">
        <v>0</v>
      </c>
      <c r="F1525" s="87">
        <v>150000</v>
      </c>
    </row>
    <row r="1526" spans="1:6" x14ac:dyDescent="0.3">
      <c r="A1526" s="189">
        <v>6104</v>
      </c>
      <c r="B1526" t="s">
        <v>245</v>
      </c>
      <c r="C1526" s="87">
        <v>6484927.6600000001</v>
      </c>
      <c r="D1526" s="87">
        <v>2088864.95</v>
      </c>
      <c r="E1526" s="87">
        <v>0</v>
      </c>
      <c r="F1526" s="87">
        <v>8573792.6099999994</v>
      </c>
    </row>
    <row r="1527" spans="1:6" x14ac:dyDescent="0.3">
      <c r="A1527" s="189">
        <v>610402</v>
      </c>
      <c r="B1527" t="s">
        <v>244</v>
      </c>
      <c r="C1527" s="87">
        <v>6484927.6600000001</v>
      </c>
      <c r="D1527" s="87">
        <v>2088864.95</v>
      </c>
      <c r="E1527" s="87">
        <v>0</v>
      </c>
      <c r="F1527" s="87">
        <v>8573792.6099999994</v>
      </c>
    </row>
    <row r="1528" spans="1:6" x14ac:dyDescent="0.3">
      <c r="A1528" s="189">
        <v>6104021</v>
      </c>
      <c r="B1528" t="s">
        <v>758</v>
      </c>
      <c r="C1528" s="87">
        <v>6484927.6600000001</v>
      </c>
      <c r="D1528" s="87">
        <v>2088864.95</v>
      </c>
      <c r="E1528" s="87">
        <v>0</v>
      </c>
      <c r="F1528" s="87">
        <v>8573792.6099999994</v>
      </c>
    </row>
    <row r="1529" spans="1:6" x14ac:dyDescent="0.3">
      <c r="A1529" s="189">
        <v>6106</v>
      </c>
      <c r="B1529" t="s">
        <v>314</v>
      </c>
      <c r="C1529" s="87">
        <v>1074817819</v>
      </c>
      <c r="D1529" s="87">
        <v>26618978.98</v>
      </c>
      <c r="E1529" s="87">
        <v>213905769.30000001</v>
      </c>
      <c r="F1529" s="87">
        <v>887531028.70000005</v>
      </c>
    </row>
    <row r="1530" spans="1:6" x14ac:dyDescent="0.3">
      <c r="A1530" s="189">
        <v>610604</v>
      </c>
      <c r="B1530" t="s">
        <v>246</v>
      </c>
      <c r="C1530" s="87">
        <v>286446162.30000001</v>
      </c>
      <c r="D1530" s="87">
        <v>24512070</v>
      </c>
      <c r="E1530" s="87">
        <v>1327059.32</v>
      </c>
      <c r="F1530" s="87">
        <v>309631173</v>
      </c>
    </row>
    <row r="1531" spans="1:6" x14ac:dyDescent="0.3">
      <c r="A1531" s="189">
        <v>6106041</v>
      </c>
      <c r="B1531" t="s">
        <v>285</v>
      </c>
      <c r="C1531" s="87">
        <v>286446162.30000001</v>
      </c>
      <c r="D1531" s="87">
        <v>24512070</v>
      </c>
      <c r="E1531" s="87">
        <v>1327059.32</v>
      </c>
      <c r="F1531" s="87">
        <v>309631173</v>
      </c>
    </row>
    <row r="1532" spans="1:6" x14ac:dyDescent="0.3">
      <c r="A1532" s="189">
        <v>610606</v>
      </c>
      <c r="B1532" t="s">
        <v>247</v>
      </c>
      <c r="C1532" s="87">
        <v>788371656.70000005</v>
      </c>
      <c r="D1532" s="87">
        <v>2106908.98</v>
      </c>
      <c r="E1532" s="87">
        <v>212578710</v>
      </c>
      <c r="F1532" s="87">
        <v>577899855.70000005</v>
      </c>
    </row>
    <row r="1533" spans="1:6" x14ac:dyDescent="0.3">
      <c r="A1533" s="189">
        <v>6106061</v>
      </c>
      <c r="B1533" t="s">
        <v>312</v>
      </c>
      <c r="C1533" s="87">
        <v>788371656.70000005</v>
      </c>
      <c r="D1533" s="87">
        <v>2106908.98</v>
      </c>
      <c r="E1533" s="87">
        <v>212578710</v>
      </c>
      <c r="F1533" s="87">
        <v>577899855.70000005</v>
      </c>
    </row>
    <row r="1534" spans="1:6" x14ac:dyDescent="0.3">
      <c r="A1534" s="189">
        <v>610606106</v>
      </c>
      <c r="B1534" t="s">
        <v>456</v>
      </c>
      <c r="C1534" s="87">
        <v>3177500</v>
      </c>
      <c r="D1534" s="87">
        <v>0</v>
      </c>
      <c r="E1534" s="87">
        <v>0</v>
      </c>
      <c r="F1534" s="87">
        <v>3177500</v>
      </c>
    </row>
    <row r="1535" spans="1:6" x14ac:dyDescent="0.3">
      <c r="A1535" s="189">
        <v>610606109</v>
      </c>
      <c r="B1535" t="s">
        <v>756</v>
      </c>
      <c r="C1535" s="87">
        <v>2000000</v>
      </c>
      <c r="D1535" s="87">
        <v>0</v>
      </c>
      <c r="E1535" s="87">
        <v>0</v>
      </c>
      <c r="F1535" s="87">
        <v>2000000</v>
      </c>
    </row>
    <row r="1536" spans="1:6" x14ac:dyDescent="0.3">
      <c r="A1536" s="189">
        <v>610606110</v>
      </c>
      <c r="B1536" t="s">
        <v>573</v>
      </c>
      <c r="C1536" s="87">
        <v>21277420</v>
      </c>
      <c r="D1536" s="87">
        <v>0</v>
      </c>
      <c r="E1536" s="87">
        <v>10638710</v>
      </c>
      <c r="F1536" s="87">
        <v>10638710</v>
      </c>
    </row>
    <row r="1537" spans="1:6" x14ac:dyDescent="0.3">
      <c r="A1537" s="189">
        <v>610606111</v>
      </c>
      <c r="B1537" t="s">
        <v>757</v>
      </c>
      <c r="C1537" s="87">
        <v>4834367.26</v>
      </c>
      <c r="D1537" s="87">
        <v>0</v>
      </c>
      <c r="E1537" s="87">
        <v>0</v>
      </c>
      <c r="F1537" s="87">
        <v>4834367.26</v>
      </c>
    </row>
    <row r="1538" spans="1:6" x14ac:dyDescent="0.3">
      <c r="A1538" s="189">
        <v>610606114</v>
      </c>
      <c r="B1538" t="s">
        <v>472</v>
      </c>
      <c r="C1538" s="87">
        <v>4132369.47</v>
      </c>
      <c r="D1538" s="87">
        <v>106908.98</v>
      </c>
      <c r="E1538" s="87">
        <v>0</v>
      </c>
      <c r="F1538" s="87">
        <v>4239278.45</v>
      </c>
    </row>
    <row r="1539" spans="1:6" x14ac:dyDescent="0.3">
      <c r="A1539" s="189">
        <v>610606118</v>
      </c>
      <c r="B1539" t="s">
        <v>338</v>
      </c>
      <c r="C1539" s="87">
        <v>44450000</v>
      </c>
      <c r="D1539" s="87">
        <v>0</v>
      </c>
      <c r="E1539" s="87">
        <v>1940000</v>
      </c>
      <c r="F1539" s="87">
        <v>42510000</v>
      </c>
    </row>
    <row r="1540" spans="1:6" x14ac:dyDescent="0.3">
      <c r="A1540" s="189">
        <v>610606125</v>
      </c>
      <c r="B1540" t="s">
        <v>195</v>
      </c>
      <c r="C1540" s="87">
        <v>708500000</v>
      </c>
      <c r="D1540" s="87">
        <v>2000000</v>
      </c>
      <c r="E1540" s="87">
        <v>200000000</v>
      </c>
      <c r="F1540" s="87">
        <v>510500000</v>
      </c>
    </row>
    <row r="1541" spans="1:6" x14ac:dyDescent="0.3">
      <c r="A1541" s="189">
        <v>6109</v>
      </c>
      <c r="B1541" t="s">
        <v>315</v>
      </c>
      <c r="C1541" s="87">
        <v>93042614.519999996</v>
      </c>
      <c r="D1541" s="87">
        <v>28744664.510000002</v>
      </c>
      <c r="E1541" s="87">
        <v>337537.94</v>
      </c>
      <c r="F1541" s="87">
        <v>121449741.09999999</v>
      </c>
    </row>
    <row r="1542" spans="1:6" x14ac:dyDescent="0.3">
      <c r="A1542" s="189">
        <v>610902</v>
      </c>
      <c r="B1542" t="s">
        <v>244</v>
      </c>
      <c r="C1542" s="87">
        <v>93042614.519999996</v>
      </c>
      <c r="D1542" s="87">
        <v>28744664.510000002</v>
      </c>
      <c r="E1542" s="87">
        <v>337537.94</v>
      </c>
      <c r="F1542" s="87">
        <v>121449741.09999999</v>
      </c>
    </row>
    <row r="1543" spans="1:6" x14ac:dyDescent="0.3">
      <c r="A1543" s="189">
        <v>6109021</v>
      </c>
      <c r="B1543" t="s">
        <v>758</v>
      </c>
      <c r="C1543" s="87">
        <v>93042614.519999996</v>
      </c>
      <c r="D1543" s="87">
        <v>28744664.510000002</v>
      </c>
      <c r="E1543" s="87">
        <v>337537.94</v>
      </c>
      <c r="F1543" s="87">
        <v>121449741.09999999</v>
      </c>
    </row>
    <row r="1544" spans="1:6" x14ac:dyDescent="0.3">
      <c r="A1544" s="189">
        <v>6115</v>
      </c>
      <c r="B1544" t="s">
        <v>316</v>
      </c>
      <c r="C1544" s="87">
        <v>3000000</v>
      </c>
      <c r="D1544" s="87">
        <v>1044432.49</v>
      </c>
      <c r="E1544" s="87">
        <v>0</v>
      </c>
      <c r="F1544" s="87">
        <v>4044432.49</v>
      </c>
    </row>
    <row r="1545" spans="1:6" x14ac:dyDescent="0.3">
      <c r="A1545" s="189">
        <v>611502</v>
      </c>
      <c r="B1545" t="s">
        <v>244</v>
      </c>
      <c r="C1545" s="87">
        <v>3000000</v>
      </c>
      <c r="D1545" s="87">
        <v>1044432.49</v>
      </c>
      <c r="E1545" s="87">
        <v>0</v>
      </c>
      <c r="F1545" s="87">
        <v>4044432.49</v>
      </c>
    </row>
    <row r="1546" spans="1:6" x14ac:dyDescent="0.3">
      <c r="A1546" s="189">
        <v>6115021</v>
      </c>
      <c r="B1546" t="s">
        <v>758</v>
      </c>
      <c r="C1546" s="87">
        <v>3000000</v>
      </c>
      <c r="D1546" s="87">
        <v>1044432.49</v>
      </c>
      <c r="E1546" s="87">
        <v>0</v>
      </c>
      <c r="F1546" s="87">
        <v>4044432.49</v>
      </c>
    </row>
    <row r="1547" spans="1:6" x14ac:dyDescent="0.3">
      <c r="A1547" s="189">
        <v>62</v>
      </c>
      <c r="B1547" t="s">
        <v>183</v>
      </c>
      <c r="C1547" s="87">
        <v>196854124.19999999</v>
      </c>
      <c r="D1547" s="87">
        <v>18234509.739999998</v>
      </c>
      <c r="E1547" s="87">
        <v>0</v>
      </c>
      <c r="F1547" s="87">
        <v>215088633.90000001</v>
      </c>
    </row>
    <row r="1548" spans="1:6" x14ac:dyDescent="0.3">
      <c r="A1548" s="189">
        <v>6201</v>
      </c>
      <c r="B1548" t="s">
        <v>183</v>
      </c>
      <c r="C1548" s="87">
        <v>196854124.19999999</v>
      </c>
      <c r="D1548" s="87">
        <v>18234509.739999998</v>
      </c>
      <c r="E1548" s="87">
        <v>0</v>
      </c>
      <c r="F1548" s="87">
        <v>215088633.90000001</v>
      </c>
    </row>
    <row r="1549" spans="1:6" x14ac:dyDescent="0.3">
      <c r="A1549" s="189">
        <v>620102</v>
      </c>
      <c r="B1549" t="s">
        <v>197</v>
      </c>
      <c r="C1549" s="87">
        <v>196854124.19999999</v>
      </c>
      <c r="D1549" s="87">
        <v>18234509.739999998</v>
      </c>
      <c r="E1549" s="87">
        <v>0</v>
      </c>
      <c r="F1549" s="87">
        <v>215088633.90000001</v>
      </c>
    </row>
    <row r="1550" spans="1:6" x14ac:dyDescent="0.3">
      <c r="A1550" s="189">
        <v>6201021</v>
      </c>
      <c r="B1550" t="s">
        <v>758</v>
      </c>
      <c r="C1550" s="87">
        <v>196854124.19999999</v>
      </c>
      <c r="D1550" s="87">
        <v>18234509.739999998</v>
      </c>
      <c r="E1550" s="87">
        <v>0</v>
      </c>
      <c r="F1550" s="87">
        <v>215088633.90000001</v>
      </c>
    </row>
    <row r="1551" spans="1:6" x14ac:dyDescent="0.3">
      <c r="A1551" s="189">
        <v>7</v>
      </c>
      <c r="B1551" t="s">
        <v>248</v>
      </c>
      <c r="C1551" s="87">
        <v>-3278679680</v>
      </c>
      <c r="D1551" s="87">
        <v>2512022403</v>
      </c>
      <c r="E1551" s="87">
        <v>2346484168</v>
      </c>
      <c r="F1551" s="87">
        <v>-3113141445</v>
      </c>
    </row>
    <row r="1552" spans="1:6" x14ac:dyDescent="0.3">
      <c r="A1552" s="189">
        <v>71</v>
      </c>
      <c r="B1552" t="s">
        <v>248</v>
      </c>
      <c r="C1552" s="87">
        <v>-3271930939</v>
      </c>
      <c r="D1552" s="87">
        <v>2505273662</v>
      </c>
      <c r="E1552" s="87">
        <v>1757885320</v>
      </c>
      <c r="F1552" s="87">
        <v>-2524542597</v>
      </c>
    </row>
    <row r="1553" spans="1:6" x14ac:dyDescent="0.3">
      <c r="A1553" s="189">
        <v>72</v>
      </c>
      <c r="B1553" t="s">
        <v>317</v>
      </c>
      <c r="C1553" s="87">
        <v>-6748741.0599999996</v>
      </c>
      <c r="D1553" s="87">
        <v>6748741.0599999996</v>
      </c>
      <c r="E1553" s="87">
        <v>588598847.60000002</v>
      </c>
      <c r="F1553" s="87">
        <v>-588598847.60000002</v>
      </c>
    </row>
    <row r="1554" spans="1:6" x14ac:dyDescent="0.3">
      <c r="A1554" s="189">
        <v>8</v>
      </c>
      <c r="B1554" t="s">
        <v>38</v>
      </c>
      <c r="C1554" s="87">
        <v>737316243.60000002</v>
      </c>
      <c r="D1554" s="87">
        <v>22194870.07</v>
      </c>
      <c r="E1554" s="87">
        <v>15130643.460000001</v>
      </c>
      <c r="F1554" s="87">
        <v>744380470.20000005</v>
      </c>
    </row>
    <row r="1555" spans="1:6" x14ac:dyDescent="0.3">
      <c r="A1555" s="189">
        <v>81</v>
      </c>
      <c r="B1555" t="s">
        <v>39</v>
      </c>
      <c r="C1555" s="87">
        <v>737316243.60000002</v>
      </c>
      <c r="D1555" s="87">
        <v>22194870.07</v>
      </c>
      <c r="E1555" s="87">
        <v>15130643.460000001</v>
      </c>
      <c r="F1555" s="87">
        <v>744380470.20000005</v>
      </c>
    </row>
    <row r="1556" spans="1:6" x14ac:dyDescent="0.3">
      <c r="A1556" s="189">
        <v>8101</v>
      </c>
      <c r="B1556" t="s">
        <v>249</v>
      </c>
      <c r="C1556" s="87">
        <v>677364495.89999998</v>
      </c>
      <c r="D1556" s="87">
        <v>19657195</v>
      </c>
      <c r="E1556" s="87">
        <v>10855291</v>
      </c>
      <c r="F1556" s="87">
        <v>686166399.89999998</v>
      </c>
    </row>
    <row r="1557" spans="1:6" x14ac:dyDescent="0.3">
      <c r="A1557" s="189">
        <v>810101</v>
      </c>
      <c r="B1557" t="s">
        <v>250</v>
      </c>
      <c r="C1557" s="87">
        <v>461645000</v>
      </c>
      <c r="D1557" s="87">
        <v>16665000</v>
      </c>
      <c r="E1557" s="87">
        <v>7564000</v>
      </c>
      <c r="F1557" s="87">
        <v>470746000</v>
      </c>
    </row>
    <row r="1558" spans="1:6" x14ac:dyDescent="0.3">
      <c r="A1558" s="189">
        <v>8101010</v>
      </c>
      <c r="B1558" t="s">
        <v>250</v>
      </c>
      <c r="C1558" s="87">
        <v>461645000</v>
      </c>
      <c r="D1558" s="87">
        <v>16665000</v>
      </c>
      <c r="E1558" s="87">
        <v>7564000</v>
      </c>
      <c r="F1558" s="87">
        <v>470746000</v>
      </c>
    </row>
    <row r="1559" spans="1:6" x14ac:dyDescent="0.3">
      <c r="A1559" s="189">
        <v>810102</v>
      </c>
      <c r="B1559" t="s">
        <v>251</v>
      </c>
      <c r="C1559" s="87">
        <v>177388913.90000001</v>
      </c>
      <c r="D1559" s="87">
        <v>0</v>
      </c>
      <c r="E1559" s="87">
        <v>1581010</v>
      </c>
      <c r="F1559" s="87">
        <v>175807903.90000001</v>
      </c>
    </row>
    <row r="1560" spans="1:6" x14ac:dyDescent="0.3">
      <c r="A1560" s="189">
        <v>8101020</v>
      </c>
      <c r="B1560" t="s">
        <v>251</v>
      </c>
      <c r="C1560" s="87">
        <v>177388913.90000001</v>
      </c>
      <c r="D1560" s="87">
        <v>0</v>
      </c>
      <c r="E1560" s="87">
        <v>1581010</v>
      </c>
      <c r="F1560" s="87">
        <v>175807903.90000001</v>
      </c>
    </row>
    <row r="1561" spans="1:6" x14ac:dyDescent="0.3">
      <c r="A1561" s="189">
        <v>810102006</v>
      </c>
      <c r="B1561" t="s">
        <v>759</v>
      </c>
      <c r="C1561" s="87">
        <v>142222880</v>
      </c>
      <c r="D1561" s="87">
        <v>0</v>
      </c>
      <c r="E1561" s="87">
        <v>1581010</v>
      </c>
      <c r="F1561" s="87">
        <v>140641870</v>
      </c>
    </row>
    <row r="1562" spans="1:6" x14ac:dyDescent="0.3">
      <c r="A1562" s="189">
        <v>810102014</v>
      </c>
      <c r="B1562" t="s">
        <v>760</v>
      </c>
      <c r="C1562" s="87">
        <v>35000000</v>
      </c>
      <c r="D1562" s="87">
        <v>0</v>
      </c>
      <c r="E1562" s="87">
        <v>0</v>
      </c>
      <c r="F1562" s="87">
        <v>35000000</v>
      </c>
    </row>
    <row r="1563" spans="1:6" x14ac:dyDescent="0.3">
      <c r="A1563" s="189">
        <v>810102016</v>
      </c>
      <c r="B1563" t="s">
        <v>761</v>
      </c>
      <c r="C1563" s="87">
        <v>166033.92000000001</v>
      </c>
      <c r="D1563" s="87">
        <v>0</v>
      </c>
      <c r="E1563" s="87">
        <v>0</v>
      </c>
      <c r="F1563" s="87">
        <v>166033.92000000001</v>
      </c>
    </row>
    <row r="1564" spans="1:6" x14ac:dyDescent="0.3">
      <c r="A1564" s="189">
        <v>810104</v>
      </c>
      <c r="B1564" t="s">
        <v>213</v>
      </c>
      <c r="C1564" s="87">
        <v>31942212</v>
      </c>
      <c r="D1564" s="87">
        <v>2627202</v>
      </c>
      <c r="E1564" s="87">
        <v>1559001</v>
      </c>
      <c r="F1564" s="87">
        <v>33010413</v>
      </c>
    </row>
    <row r="1565" spans="1:6" x14ac:dyDescent="0.3">
      <c r="A1565" s="189">
        <v>8101040</v>
      </c>
      <c r="B1565" t="s">
        <v>213</v>
      </c>
      <c r="C1565" s="87">
        <v>31942212</v>
      </c>
      <c r="D1565" s="87">
        <v>2627202</v>
      </c>
      <c r="E1565" s="87">
        <v>1559001</v>
      </c>
      <c r="F1565" s="87">
        <v>33010413</v>
      </c>
    </row>
    <row r="1566" spans="1:6" x14ac:dyDescent="0.3">
      <c r="A1566" s="189">
        <v>810105</v>
      </c>
      <c r="B1566" t="s">
        <v>252</v>
      </c>
      <c r="C1566" s="87">
        <v>6388370</v>
      </c>
      <c r="D1566" s="87">
        <v>364993</v>
      </c>
      <c r="E1566" s="87">
        <v>151280</v>
      </c>
      <c r="F1566" s="87">
        <v>6602083</v>
      </c>
    </row>
    <row r="1567" spans="1:6" x14ac:dyDescent="0.3">
      <c r="A1567" s="189">
        <v>8101050</v>
      </c>
      <c r="B1567" t="s">
        <v>252</v>
      </c>
      <c r="C1567" s="87">
        <v>6388370</v>
      </c>
      <c r="D1567" s="87">
        <v>364993</v>
      </c>
      <c r="E1567" s="87">
        <v>151280</v>
      </c>
      <c r="F1567" s="87">
        <v>6602083</v>
      </c>
    </row>
    <row r="1568" spans="1:6" x14ac:dyDescent="0.3">
      <c r="A1568" s="189">
        <v>8102</v>
      </c>
      <c r="B1568" t="s">
        <v>253</v>
      </c>
      <c r="C1568" s="87">
        <v>5264816.28</v>
      </c>
      <c r="D1568" s="87">
        <v>411675.07</v>
      </c>
      <c r="E1568" s="87">
        <v>394133.74</v>
      </c>
      <c r="F1568" s="87">
        <v>5282357.6100000003</v>
      </c>
    </row>
    <row r="1569" spans="1:6" x14ac:dyDescent="0.3">
      <c r="A1569" s="189">
        <v>810201</v>
      </c>
      <c r="B1569" t="s">
        <v>254</v>
      </c>
      <c r="C1569" s="87">
        <v>3946478.03</v>
      </c>
      <c r="D1569" s="87">
        <v>411675.07</v>
      </c>
      <c r="E1569" s="87">
        <v>394133.74</v>
      </c>
      <c r="F1569" s="87">
        <v>3964019.36</v>
      </c>
    </row>
    <row r="1570" spans="1:6" x14ac:dyDescent="0.3">
      <c r="A1570" s="189">
        <v>8102010</v>
      </c>
      <c r="B1570" t="s">
        <v>254</v>
      </c>
      <c r="C1570" s="87">
        <v>3946478.03</v>
      </c>
      <c r="D1570" s="87">
        <v>411675.07</v>
      </c>
      <c r="E1570" s="87">
        <v>394133.74</v>
      </c>
      <c r="F1570" s="87">
        <v>3964019.36</v>
      </c>
    </row>
    <row r="1571" spans="1:6" x14ac:dyDescent="0.3">
      <c r="A1571" s="189">
        <v>810201001</v>
      </c>
      <c r="B1571" t="s">
        <v>762</v>
      </c>
      <c r="C1571" s="87">
        <v>3946478.03</v>
      </c>
      <c r="D1571" s="87">
        <v>411675.07</v>
      </c>
      <c r="E1571" s="87">
        <v>394133.74</v>
      </c>
      <c r="F1571" s="87">
        <v>3964019.36</v>
      </c>
    </row>
    <row r="1572" spans="1:6" x14ac:dyDescent="0.3">
      <c r="A1572" s="189">
        <v>810202</v>
      </c>
      <c r="B1572" t="s">
        <v>266</v>
      </c>
      <c r="C1572" s="87">
        <v>618441.37</v>
      </c>
      <c r="D1572" s="87">
        <v>0</v>
      </c>
      <c r="E1572" s="87">
        <v>0</v>
      </c>
      <c r="F1572" s="87">
        <v>618441.37</v>
      </c>
    </row>
    <row r="1573" spans="1:6" x14ac:dyDescent="0.3">
      <c r="A1573" s="189">
        <v>8102020</v>
      </c>
      <c r="B1573" t="s">
        <v>266</v>
      </c>
      <c r="C1573" s="87">
        <v>618441.37</v>
      </c>
      <c r="D1573" s="87">
        <v>0</v>
      </c>
      <c r="E1573" s="87">
        <v>0</v>
      </c>
      <c r="F1573" s="87">
        <v>618441.37</v>
      </c>
    </row>
    <row r="1574" spans="1:6" x14ac:dyDescent="0.3">
      <c r="A1574" s="189">
        <v>810203</v>
      </c>
      <c r="B1574" t="s">
        <v>267</v>
      </c>
      <c r="C1574" s="87">
        <v>699896.88</v>
      </c>
      <c r="D1574" s="87">
        <v>0</v>
      </c>
      <c r="E1574" s="87">
        <v>0</v>
      </c>
      <c r="F1574" s="87">
        <v>699896.88</v>
      </c>
    </row>
    <row r="1575" spans="1:6" x14ac:dyDescent="0.3">
      <c r="A1575" s="189">
        <v>8102030</v>
      </c>
      <c r="B1575" t="s">
        <v>267</v>
      </c>
      <c r="C1575" s="87">
        <v>699896.88</v>
      </c>
      <c r="D1575" s="87">
        <v>0</v>
      </c>
      <c r="E1575" s="87">
        <v>0</v>
      </c>
      <c r="F1575" s="87">
        <v>699896.88</v>
      </c>
    </row>
    <row r="1576" spans="1:6" x14ac:dyDescent="0.3">
      <c r="A1576" s="189">
        <v>8103</v>
      </c>
      <c r="B1576" t="s">
        <v>40</v>
      </c>
      <c r="C1576" s="87">
        <v>18134455.16</v>
      </c>
      <c r="D1576" s="87">
        <v>2126000</v>
      </c>
      <c r="E1576" s="87">
        <v>3863200</v>
      </c>
      <c r="F1576" s="87">
        <v>16397255.16</v>
      </c>
    </row>
    <row r="1577" spans="1:6" x14ac:dyDescent="0.3">
      <c r="A1577" s="189">
        <v>810301</v>
      </c>
      <c r="B1577" t="s">
        <v>268</v>
      </c>
      <c r="C1577" s="87">
        <v>10377881.800000001</v>
      </c>
      <c r="D1577" s="87">
        <v>2126000</v>
      </c>
      <c r="E1577" s="87">
        <v>3863200</v>
      </c>
      <c r="F1577" s="87">
        <v>8640681.8000000007</v>
      </c>
    </row>
    <row r="1578" spans="1:6" x14ac:dyDescent="0.3">
      <c r="A1578" s="189">
        <v>8103010</v>
      </c>
      <c r="B1578" t="s">
        <v>268</v>
      </c>
      <c r="C1578" s="87">
        <v>10377881.800000001</v>
      </c>
      <c r="D1578" s="87">
        <v>2126000</v>
      </c>
      <c r="E1578" s="87">
        <v>3863200</v>
      </c>
      <c r="F1578" s="87">
        <v>8640681.8000000007</v>
      </c>
    </row>
    <row r="1579" spans="1:6" x14ac:dyDescent="0.3">
      <c r="A1579" s="189">
        <v>810301001</v>
      </c>
      <c r="B1579" t="s">
        <v>763</v>
      </c>
      <c r="C1579" s="87">
        <v>0</v>
      </c>
      <c r="D1579" s="87">
        <v>900000</v>
      </c>
      <c r="E1579" s="87">
        <v>900000</v>
      </c>
      <c r="F1579" s="87">
        <v>0</v>
      </c>
    </row>
    <row r="1580" spans="1:6" x14ac:dyDescent="0.3">
      <c r="A1580" s="189">
        <v>810303</v>
      </c>
      <c r="B1580" t="s">
        <v>255</v>
      </c>
      <c r="C1580" s="87">
        <v>7756573.3600000003</v>
      </c>
      <c r="D1580" s="87">
        <v>0</v>
      </c>
      <c r="E1580" s="87">
        <v>0</v>
      </c>
      <c r="F1580" s="87">
        <v>7756573.3600000003</v>
      </c>
    </row>
    <row r="1581" spans="1:6" x14ac:dyDescent="0.3">
      <c r="A1581" s="189">
        <v>8103030</v>
      </c>
      <c r="B1581" t="s">
        <v>255</v>
      </c>
      <c r="C1581" s="87">
        <v>7756573.3600000003</v>
      </c>
      <c r="D1581" s="87">
        <v>0</v>
      </c>
      <c r="E1581" s="87">
        <v>0</v>
      </c>
      <c r="F1581" s="87">
        <v>7756573.3600000003</v>
      </c>
    </row>
    <row r="1582" spans="1:6" x14ac:dyDescent="0.3">
      <c r="A1582" s="189">
        <v>8109</v>
      </c>
      <c r="B1582" t="s">
        <v>256</v>
      </c>
      <c r="C1582" s="87">
        <v>36552476.219999999</v>
      </c>
      <c r="D1582" s="87">
        <v>0</v>
      </c>
      <c r="E1582" s="87">
        <v>18018.72</v>
      </c>
      <c r="F1582" s="87">
        <v>36534457.5</v>
      </c>
    </row>
    <row r="1583" spans="1:6" x14ac:dyDescent="0.3">
      <c r="A1583" s="189">
        <v>81090</v>
      </c>
      <c r="B1583" t="s">
        <v>256</v>
      </c>
      <c r="C1583" s="87">
        <v>16452392.390000001</v>
      </c>
      <c r="D1583" s="87">
        <v>0</v>
      </c>
      <c r="E1583" s="87">
        <v>18018.72</v>
      </c>
      <c r="F1583" s="87">
        <v>16434373.67</v>
      </c>
    </row>
    <row r="1584" spans="1:6" x14ac:dyDescent="0.3">
      <c r="A1584" s="189">
        <v>810902</v>
      </c>
      <c r="B1584" t="s">
        <v>257</v>
      </c>
      <c r="C1584" s="87">
        <v>4233745.28</v>
      </c>
      <c r="D1584" s="87">
        <v>0</v>
      </c>
      <c r="E1584" s="87">
        <v>18018.72</v>
      </c>
      <c r="F1584" s="87">
        <v>4215726.5599999996</v>
      </c>
    </row>
    <row r="1585" spans="1:6" x14ac:dyDescent="0.3">
      <c r="A1585" s="189">
        <v>8109020</v>
      </c>
      <c r="B1585" t="s">
        <v>257</v>
      </c>
      <c r="C1585" s="87">
        <v>4233745.28</v>
      </c>
      <c r="D1585" s="87">
        <v>0</v>
      </c>
      <c r="E1585" s="87">
        <v>18018.72</v>
      </c>
      <c r="F1585" s="87">
        <v>4215726.5599999996</v>
      </c>
    </row>
    <row r="1586" spans="1:6" x14ac:dyDescent="0.3">
      <c r="A1586" s="189">
        <v>810902001</v>
      </c>
      <c r="B1586" t="s">
        <v>764</v>
      </c>
      <c r="C1586" s="87">
        <v>2828640.22</v>
      </c>
      <c r="D1586" s="87">
        <v>0</v>
      </c>
      <c r="E1586" s="87">
        <v>0</v>
      </c>
      <c r="F1586" s="87">
        <v>2828640.22</v>
      </c>
    </row>
    <row r="1587" spans="1:6" x14ac:dyDescent="0.3">
      <c r="A1587" s="189">
        <v>810902002</v>
      </c>
      <c r="B1587" t="s">
        <v>765</v>
      </c>
      <c r="C1587" s="87">
        <v>1405105.06</v>
      </c>
      <c r="D1587" s="87">
        <v>0</v>
      </c>
      <c r="E1587" s="87">
        <v>18018.72</v>
      </c>
      <c r="F1587" s="87">
        <v>1387086.34</v>
      </c>
    </row>
    <row r="1588" spans="1:6" x14ac:dyDescent="0.3">
      <c r="A1588" s="189">
        <v>810904</v>
      </c>
      <c r="B1588" t="s">
        <v>258</v>
      </c>
      <c r="C1588" s="87">
        <v>12218647.109999999</v>
      </c>
      <c r="D1588" s="87">
        <v>0</v>
      </c>
      <c r="E1588" s="87">
        <v>0</v>
      </c>
      <c r="F1588" s="87">
        <v>12218647.109999999</v>
      </c>
    </row>
    <row r="1589" spans="1:6" x14ac:dyDescent="0.3">
      <c r="A1589" s="189">
        <v>8109040</v>
      </c>
      <c r="B1589" t="s">
        <v>258</v>
      </c>
      <c r="C1589" s="87">
        <v>12218647.109999999</v>
      </c>
      <c r="D1589" s="87">
        <v>0</v>
      </c>
      <c r="E1589" s="87">
        <v>0</v>
      </c>
      <c r="F1589" s="87">
        <v>12218647.109999999</v>
      </c>
    </row>
    <row r="1590" spans="1:6" x14ac:dyDescent="0.3">
      <c r="A1590" s="189">
        <v>810915</v>
      </c>
      <c r="B1590" t="s">
        <v>233</v>
      </c>
      <c r="C1590" s="87">
        <v>20100083.829999998</v>
      </c>
      <c r="D1590" s="87">
        <v>0</v>
      </c>
      <c r="E1590" s="87">
        <v>0</v>
      </c>
      <c r="F1590" s="87">
        <v>20100083.829999998</v>
      </c>
    </row>
    <row r="1591" spans="1:6" x14ac:dyDescent="0.3">
      <c r="A1591" s="189">
        <v>8109150</v>
      </c>
      <c r="B1591" t="s">
        <v>233</v>
      </c>
      <c r="C1591" s="87">
        <v>20100083.829999998</v>
      </c>
      <c r="D1591" s="87">
        <v>0</v>
      </c>
      <c r="E1591" s="87">
        <v>0</v>
      </c>
      <c r="F1591" s="87">
        <v>20100083.829999998</v>
      </c>
    </row>
    <row r="1592" spans="1:6" x14ac:dyDescent="0.3">
      <c r="A1592" s="189">
        <v>810915006</v>
      </c>
      <c r="B1592" t="s">
        <v>318</v>
      </c>
      <c r="C1592" s="87">
        <v>860016.07</v>
      </c>
      <c r="D1592" s="87">
        <v>0</v>
      </c>
      <c r="E1592" s="87">
        <v>0</v>
      </c>
      <c r="F1592" s="87">
        <v>860016.07</v>
      </c>
    </row>
    <row r="1593" spans="1:6" x14ac:dyDescent="0.3">
      <c r="A1593" s="189">
        <v>81091500602</v>
      </c>
      <c r="B1593" t="s">
        <v>319</v>
      </c>
      <c r="C1593" s="87">
        <v>232155.81</v>
      </c>
      <c r="D1593" s="87">
        <v>0</v>
      </c>
      <c r="E1593" s="87">
        <v>0</v>
      </c>
      <c r="F1593" s="87">
        <v>232155.81</v>
      </c>
    </row>
    <row r="1594" spans="1:6" x14ac:dyDescent="0.3">
      <c r="A1594" s="189">
        <v>81091500603</v>
      </c>
      <c r="B1594" t="s">
        <v>320</v>
      </c>
      <c r="C1594" s="87">
        <v>83378.98</v>
      </c>
      <c r="D1594" s="87">
        <v>0</v>
      </c>
      <c r="E1594" s="87">
        <v>0</v>
      </c>
      <c r="F1594" s="87">
        <v>83378.98</v>
      </c>
    </row>
    <row r="1595" spans="1:6" x14ac:dyDescent="0.3">
      <c r="A1595" s="189">
        <v>81091500604</v>
      </c>
      <c r="B1595" t="s">
        <v>321</v>
      </c>
      <c r="C1595" s="87">
        <v>60387.51</v>
      </c>
      <c r="D1595" s="87">
        <v>0</v>
      </c>
      <c r="E1595" s="87">
        <v>0</v>
      </c>
      <c r="F1595" s="87">
        <v>60387.51</v>
      </c>
    </row>
    <row r="1596" spans="1:6" x14ac:dyDescent="0.3">
      <c r="A1596" s="189">
        <v>81091500605</v>
      </c>
      <c r="B1596" t="s">
        <v>322</v>
      </c>
      <c r="C1596" s="87">
        <v>152163.31</v>
      </c>
      <c r="D1596" s="87">
        <v>0</v>
      </c>
      <c r="E1596" s="87">
        <v>0</v>
      </c>
      <c r="F1596" s="87">
        <v>152163.31</v>
      </c>
    </row>
    <row r="1597" spans="1:6" x14ac:dyDescent="0.3">
      <c r="A1597" s="189">
        <v>81091500606</v>
      </c>
      <c r="B1597" t="s">
        <v>193</v>
      </c>
      <c r="C1597" s="87">
        <v>331930.46000000002</v>
      </c>
      <c r="D1597" s="87">
        <v>0</v>
      </c>
      <c r="E1597" s="87">
        <v>0</v>
      </c>
      <c r="F1597" s="87">
        <v>331930.46000000002</v>
      </c>
    </row>
    <row r="1598" spans="1:6" x14ac:dyDescent="0.3">
      <c r="A1598" s="189">
        <v>810915007</v>
      </c>
      <c r="B1598" t="s">
        <v>323</v>
      </c>
      <c r="C1598" s="87">
        <v>139545.87</v>
      </c>
      <c r="D1598" s="87">
        <v>0</v>
      </c>
      <c r="E1598" s="87">
        <v>0</v>
      </c>
      <c r="F1598" s="87">
        <v>139545.87</v>
      </c>
    </row>
    <row r="1599" spans="1:6" x14ac:dyDescent="0.3">
      <c r="A1599" s="189">
        <v>810915008</v>
      </c>
      <c r="B1599" t="s">
        <v>259</v>
      </c>
      <c r="C1599" s="87">
        <v>15651613.16</v>
      </c>
      <c r="D1599" s="87">
        <v>0</v>
      </c>
      <c r="E1599" s="87">
        <v>0</v>
      </c>
      <c r="F1599" s="87">
        <v>15651613.16</v>
      </c>
    </row>
    <row r="1600" spans="1:6" x14ac:dyDescent="0.3">
      <c r="A1600" s="189">
        <v>81091500801</v>
      </c>
      <c r="B1600" t="s">
        <v>766</v>
      </c>
      <c r="C1600" s="87">
        <v>8103943.9000000004</v>
      </c>
      <c r="D1600" s="87">
        <v>0</v>
      </c>
      <c r="E1600" s="87">
        <v>0</v>
      </c>
      <c r="F1600" s="87">
        <v>8103943.9000000004</v>
      </c>
    </row>
    <row r="1601" spans="1:6" x14ac:dyDescent="0.3">
      <c r="A1601" s="189">
        <v>8109150080105</v>
      </c>
      <c r="B1601" t="s">
        <v>767</v>
      </c>
      <c r="C1601" s="87">
        <v>8103943.9000000004</v>
      </c>
      <c r="D1601" s="87">
        <v>0</v>
      </c>
      <c r="E1601" s="87">
        <v>0</v>
      </c>
      <c r="F1601" s="87">
        <v>8103943.9000000004</v>
      </c>
    </row>
    <row r="1602" spans="1:6" x14ac:dyDescent="0.3">
      <c r="A1602" s="189">
        <v>81091500802</v>
      </c>
      <c r="B1602" t="s">
        <v>768</v>
      </c>
      <c r="C1602" s="87">
        <v>915063.93</v>
      </c>
      <c r="D1602" s="87">
        <v>0</v>
      </c>
      <c r="E1602" s="87">
        <v>0</v>
      </c>
      <c r="F1602" s="87">
        <v>915063.93</v>
      </c>
    </row>
    <row r="1603" spans="1:6" x14ac:dyDescent="0.3">
      <c r="A1603" s="189">
        <v>8109150080201</v>
      </c>
      <c r="B1603" t="s">
        <v>769</v>
      </c>
      <c r="C1603" s="87">
        <v>382150.93</v>
      </c>
      <c r="D1603" s="87">
        <v>0</v>
      </c>
      <c r="E1603" s="87">
        <v>0</v>
      </c>
      <c r="F1603" s="87">
        <v>382150.93</v>
      </c>
    </row>
    <row r="1604" spans="1:6" x14ac:dyDescent="0.3">
      <c r="A1604" s="189">
        <v>8109150080204</v>
      </c>
      <c r="B1604" t="s">
        <v>770</v>
      </c>
      <c r="C1604" s="87">
        <v>532913</v>
      </c>
      <c r="D1604" s="87">
        <v>0</v>
      </c>
      <c r="E1604" s="87">
        <v>0</v>
      </c>
      <c r="F1604" s="87">
        <v>532913</v>
      </c>
    </row>
    <row r="1605" spans="1:6" x14ac:dyDescent="0.3">
      <c r="A1605" s="189">
        <v>81091500805</v>
      </c>
      <c r="B1605" t="s">
        <v>324</v>
      </c>
      <c r="C1605" s="87">
        <v>5124792.03</v>
      </c>
      <c r="D1605" s="87">
        <v>0</v>
      </c>
      <c r="E1605" s="87">
        <v>0</v>
      </c>
      <c r="F1605" s="87">
        <v>5124792.03</v>
      </c>
    </row>
    <row r="1606" spans="1:6" x14ac:dyDescent="0.3">
      <c r="A1606" s="189">
        <v>81091500806</v>
      </c>
      <c r="B1606" t="s">
        <v>771</v>
      </c>
      <c r="C1606" s="87">
        <v>169938.11</v>
      </c>
      <c r="D1606" s="87">
        <v>0</v>
      </c>
      <c r="E1606" s="87">
        <v>0</v>
      </c>
      <c r="F1606" s="87">
        <v>169938.11</v>
      </c>
    </row>
    <row r="1607" spans="1:6" x14ac:dyDescent="0.3">
      <c r="A1607" s="189">
        <v>81091500807</v>
      </c>
      <c r="B1607" t="s">
        <v>772</v>
      </c>
      <c r="C1607" s="87">
        <v>50000</v>
      </c>
      <c r="D1607" s="87">
        <v>0</v>
      </c>
      <c r="E1607" s="87">
        <v>0</v>
      </c>
      <c r="F1607" s="87">
        <v>50000</v>
      </c>
    </row>
    <row r="1608" spans="1:6" x14ac:dyDescent="0.3">
      <c r="A1608" s="189">
        <v>81091500808</v>
      </c>
      <c r="B1608" t="s">
        <v>773</v>
      </c>
      <c r="C1608" s="87">
        <v>16182.77</v>
      </c>
      <c r="D1608" s="87">
        <v>0</v>
      </c>
      <c r="E1608" s="87">
        <v>0</v>
      </c>
      <c r="F1608" s="87">
        <v>16182.77</v>
      </c>
    </row>
    <row r="1609" spans="1:6" x14ac:dyDescent="0.3">
      <c r="A1609" s="189">
        <v>81091500809</v>
      </c>
      <c r="B1609" t="s">
        <v>774</v>
      </c>
      <c r="C1609" s="87">
        <v>100000</v>
      </c>
      <c r="D1609" s="87">
        <v>0</v>
      </c>
      <c r="E1609" s="87">
        <v>0</v>
      </c>
      <c r="F1609" s="87">
        <v>100000</v>
      </c>
    </row>
    <row r="1610" spans="1:6" x14ac:dyDescent="0.3">
      <c r="A1610" s="189">
        <v>81091500810</v>
      </c>
      <c r="B1610" t="s">
        <v>775</v>
      </c>
      <c r="C1610" s="87">
        <v>57918.559999999998</v>
      </c>
      <c r="D1610" s="87">
        <v>0</v>
      </c>
      <c r="E1610" s="87">
        <v>0</v>
      </c>
      <c r="F1610" s="87">
        <v>57918.559999999998</v>
      </c>
    </row>
    <row r="1611" spans="1:6" x14ac:dyDescent="0.3">
      <c r="A1611" s="189">
        <v>81091500811</v>
      </c>
      <c r="B1611" t="s">
        <v>776</v>
      </c>
      <c r="C1611" s="87">
        <v>751264.9</v>
      </c>
      <c r="D1611" s="87">
        <v>0</v>
      </c>
      <c r="E1611" s="87">
        <v>0</v>
      </c>
      <c r="F1611" s="87">
        <v>751264.9</v>
      </c>
    </row>
    <row r="1612" spans="1:6" x14ac:dyDescent="0.3">
      <c r="A1612" s="189">
        <v>81091500812</v>
      </c>
      <c r="B1612" t="s">
        <v>777</v>
      </c>
      <c r="C1612" s="87">
        <v>362508.96</v>
      </c>
      <c r="D1612" s="87">
        <v>0</v>
      </c>
      <c r="E1612" s="87">
        <v>0</v>
      </c>
      <c r="F1612" s="87">
        <v>362508.96</v>
      </c>
    </row>
    <row r="1613" spans="1:6" x14ac:dyDescent="0.3">
      <c r="A1613" s="189">
        <v>810915009</v>
      </c>
      <c r="B1613" t="s">
        <v>260</v>
      </c>
      <c r="C1613" s="87">
        <v>3448908.73</v>
      </c>
      <c r="D1613" s="87">
        <v>0</v>
      </c>
      <c r="E1613" s="87">
        <v>0</v>
      </c>
      <c r="F1613" s="87">
        <v>3448908.73</v>
      </c>
    </row>
    <row r="1614" spans="1:6" x14ac:dyDescent="0.3">
      <c r="A1614" s="189">
        <v>9</v>
      </c>
      <c r="B1614" t="s">
        <v>41</v>
      </c>
      <c r="C1614" s="87">
        <v>-737316243.60000002</v>
      </c>
      <c r="D1614" s="87">
        <v>14171497.720000001</v>
      </c>
      <c r="E1614" s="87">
        <v>21235724.329999998</v>
      </c>
      <c r="F1614" s="87">
        <v>-744380470.20000005</v>
      </c>
    </row>
    <row r="1615" spans="1:6" x14ac:dyDescent="0.3">
      <c r="A1615" s="189">
        <v>90</v>
      </c>
      <c r="B1615" t="s">
        <v>41</v>
      </c>
      <c r="C1615" s="87">
        <v>0</v>
      </c>
      <c r="D1615" s="87">
        <v>900000</v>
      </c>
      <c r="E1615" s="87">
        <v>900000</v>
      </c>
      <c r="F1615" s="87">
        <v>0</v>
      </c>
    </row>
    <row r="1616" spans="1:6" x14ac:dyDescent="0.3">
      <c r="A1616" s="189">
        <v>91</v>
      </c>
      <c r="B1616" t="s">
        <v>41</v>
      </c>
      <c r="C1616" s="87">
        <v>-737316243.60000002</v>
      </c>
      <c r="D1616" s="87">
        <v>13271497.720000001</v>
      </c>
      <c r="E1616" s="87">
        <v>20335724.329999998</v>
      </c>
      <c r="F1616" s="87">
        <v>-744380470.20000005</v>
      </c>
    </row>
  </sheetData>
  <autoFilter ref="A4:F1616" xr:uid="{B167F836-2837-415E-8CD1-F731C9062172}"/>
  <conditionalFormatting sqref="A1:A3">
    <cfRule type="duplicateValues" dxfId="1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7043-D89B-48AA-ADE1-ED62DE09C112}">
  <sheetPr>
    <tabColor theme="0" tint="-0.249977111117893"/>
  </sheetPr>
  <dimension ref="A1:F1616"/>
  <sheetViews>
    <sheetView workbookViewId="0">
      <selection activeCell="B19" sqref="B19"/>
    </sheetView>
  </sheetViews>
  <sheetFormatPr baseColWidth="10" defaultRowHeight="14.4" x14ac:dyDescent="0.3"/>
  <cols>
    <col min="1" max="1" width="23.44140625" style="86" customWidth="1"/>
    <col min="2" max="2" width="62.77734375" style="87" bestFit="1" customWidth="1"/>
    <col min="3" max="3" width="25.44140625" style="87" bestFit="1" customWidth="1"/>
    <col min="4" max="5" width="19.44140625" style="87" bestFit="1" customWidth="1"/>
    <col min="6" max="6" width="19.44140625" style="185" bestFit="1" customWidth="1"/>
  </cols>
  <sheetData>
    <row r="1" spans="1:6" ht="16.8" x14ac:dyDescent="0.3">
      <c r="A1" s="186" t="s">
        <v>325</v>
      </c>
      <c r="B1" s="128"/>
      <c r="C1" s="181"/>
      <c r="D1" s="181"/>
      <c r="E1" s="181"/>
      <c r="F1" s="181"/>
    </row>
    <row r="2" spans="1:6" x14ac:dyDescent="0.3">
      <c r="A2" s="186" t="s">
        <v>809</v>
      </c>
      <c r="B2" s="129"/>
      <c r="C2" s="182"/>
      <c r="D2" s="182"/>
      <c r="E2" s="182"/>
      <c r="F2" s="182"/>
    </row>
    <row r="3" spans="1:6" ht="15" thickBot="1" x14ac:dyDescent="0.35">
      <c r="A3" s="187" t="s">
        <v>326</v>
      </c>
      <c r="B3" s="130"/>
      <c r="C3" s="183"/>
      <c r="D3" s="183"/>
      <c r="E3" s="183"/>
      <c r="F3" s="183"/>
    </row>
    <row r="4" spans="1:6" ht="16.2" thickTop="1" x14ac:dyDescent="0.3">
      <c r="A4" s="188" t="s">
        <v>778</v>
      </c>
      <c r="B4" s="124" t="s">
        <v>779</v>
      </c>
      <c r="C4" s="184" t="s">
        <v>780</v>
      </c>
      <c r="D4" s="184" t="s">
        <v>327</v>
      </c>
      <c r="E4" s="184" t="s">
        <v>328</v>
      </c>
      <c r="F4" s="184" t="s">
        <v>329</v>
      </c>
    </row>
    <row r="5" spans="1:6" x14ac:dyDescent="0.3">
      <c r="A5" s="195">
        <v>1</v>
      </c>
      <c r="B5" s="193" t="s">
        <v>0</v>
      </c>
      <c r="C5" s="194">
        <v>34893719.210000001</v>
      </c>
      <c r="D5" s="194">
        <v>45024209.82</v>
      </c>
      <c r="E5" s="194">
        <v>46337865.640000001</v>
      </c>
      <c r="F5" s="194">
        <v>33580063.390000001</v>
      </c>
    </row>
    <row r="6" spans="1:6" x14ac:dyDescent="0.3">
      <c r="A6" s="195">
        <v>11</v>
      </c>
      <c r="B6" s="193" t="s">
        <v>1</v>
      </c>
      <c r="C6" s="194">
        <v>9703138.1400000006</v>
      </c>
      <c r="D6" s="194">
        <v>15507998.17</v>
      </c>
      <c r="E6" s="194">
        <v>16202960.5</v>
      </c>
      <c r="F6" s="194">
        <v>9008175.8100000005</v>
      </c>
    </row>
    <row r="7" spans="1:6" x14ac:dyDescent="0.3">
      <c r="A7" s="195">
        <v>1101</v>
      </c>
      <c r="B7" s="193" t="s">
        <v>187</v>
      </c>
      <c r="C7" s="194">
        <v>600</v>
      </c>
      <c r="D7" s="194">
        <v>14037.73</v>
      </c>
      <c r="E7" s="194">
        <v>14037.73</v>
      </c>
      <c r="F7" s="194">
        <v>600</v>
      </c>
    </row>
    <row r="8" spans="1:6" x14ac:dyDescent="0.3">
      <c r="A8" s="195">
        <v>110101</v>
      </c>
      <c r="B8" s="193" t="s">
        <v>364</v>
      </c>
      <c r="C8" s="194">
        <v>100</v>
      </c>
      <c r="D8" s="194">
        <v>14037.73</v>
      </c>
      <c r="E8" s="194">
        <v>14037.73</v>
      </c>
      <c r="F8" s="194">
        <v>100</v>
      </c>
    </row>
    <row r="9" spans="1:6" x14ac:dyDescent="0.3">
      <c r="A9" s="195">
        <v>1101011</v>
      </c>
      <c r="B9" s="193" t="s">
        <v>365</v>
      </c>
      <c r="C9" s="194">
        <v>100</v>
      </c>
      <c r="D9" s="194">
        <v>14037.73</v>
      </c>
      <c r="E9" s="194">
        <v>14037.73</v>
      </c>
      <c r="F9" s="194">
        <v>100</v>
      </c>
    </row>
    <row r="10" spans="1:6" x14ac:dyDescent="0.3">
      <c r="A10" s="195">
        <v>110104</v>
      </c>
      <c r="B10" s="193" t="s">
        <v>366</v>
      </c>
      <c r="C10" s="194">
        <v>500</v>
      </c>
      <c r="D10" s="194">
        <v>0</v>
      </c>
      <c r="E10" s="194">
        <v>0</v>
      </c>
      <c r="F10" s="194">
        <v>500</v>
      </c>
    </row>
    <row r="11" spans="1:6" x14ac:dyDescent="0.3">
      <c r="A11" s="195">
        <v>1101041</v>
      </c>
      <c r="B11" s="193" t="s">
        <v>367</v>
      </c>
      <c r="C11" s="194">
        <v>500</v>
      </c>
      <c r="D11" s="194">
        <v>0</v>
      </c>
      <c r="E11" s="194">
        <v>0</v>
      </c>
      <c r="F11" s="194">
        <v>500</v>
      </c>
    </row>
    <row r="12" spans="1:6" x14ac:dyDescent="0.3">
      <c r="A12" s="195">
        <v>1102</v>
      </c>
      <c r="B12" s="193" t="s">
        <v>188</v>
      </c>
      <c r="C12" s="194">
        <v>1942.49</v>
      </c>
      <c r="D12" s="194">
        <v>138956.03</v>
      </c>
      <c r="E12" s="194">
        <v>140666.85999999999</v>
      </c>
      <c r="F12" s="194">
        <v>231.66</v>
      </c>
    </row>
    <row r="13" spans="1:6" x14ac:dyDescent="0.3">
      <c r="A13" s="195">
        <v>110201</v>
      </c>
      <c r="B13" s="193" t="s">
        <v>810</v>
      </c>
      <c r="C13" s="194">
        <v>0</v>
      </c>
      <c r="D13" s="194">
        <v>102436.33</v>
      </c>
      <c r="E13" s="194">
        <v>102436.33</v>
      </c>
      <c r="F13" s="194">
        <v>0</v>
      </c>
    </row>
    <row r="14" spans="1:6" x14ac:dyDescent="0.3">
      <c r="A14" s="195">
        <v>1102011</v>
      </c>
      <c r="B14" s="193" t="s">
        <v>811</v>
      </c>
      <c r="C14" s="194">
        <v>0</v>
      </c>
      <c r="D14" s="194">
        <v>102436.33</v>
      </c>
      <c r="E14" s="194">
        <v>102436.33</v>
      </c>
      <c r="F14" s="194">
        <v>0</v>
      </c>
    </row>
    <row r="15" spans="1:6" x14ac:dyDescent="0.3">
      <c r="A15" s="195">
        <v>110209</v>
      </c>
      <c r="B15" s="193" t="s">
        <v>368</v>
      </c>
      <c r="C15" s="194">
        <v>1942.49</v>
      </c>
      <c r="D15" s="194">
        <v>36519.699999999997</v>
      </c>
      <c r="E15" s="194">
        <v>38230.53</v>
      </c>
      <c r="F15" s="194">
        <v>231.66</v>
      </c>
    </row>
    <row r="16" spans="1:6" x14ac:dyDescent="0.3">
      <c r="A16" s="195">
        <v>1102091</v>
      </c>
      <c r="B16" s="193" t="s">
        <v>369</v>
      </c>
      <c r="C16" s="194">
        <v>1942.49</v>
      </c>
      <c r="D16" s="194">
        <v>36519.699999999997</v>
      </c>
      <c r="E16" s="194">
        <v>38230.53</v>
      </c>
      <c r="F16" s="194">
        <v>231.66</v>
      </c>
    </row>
    <row r="17" spans="1:6" x14ac:dyDescent="0.3">
      <c r="A17" s="195">
        <v>110209101</v>
      </c>
      <c r="B17" s="193" t="s">
        <v>370</v>
      </c>
      <c r="C17" s="194">
        <v>228.69</v>
      </c>
      <c r="D17" s="194">
        <v>36519.699999999997</v>
      </c>
      <c r="E17" s="194">
        <v>36519.699999999997</v>
      </c>
      <c r="F17" s="194">
        <v>228.69</v>
      </c>
    </row>
    <row r="18" spans="1:6" x14ac:dyDescent="0.3">
      <c r="A18" s="195">
        <v>110209102</v>
      </c>
      <c r="B18" s="193" t="s">
        <v>371</v>
      </c>
      <c r="C18" s="194">
        <v>1713.8</v>
      </c>
      <c r="D18" s="194">
        <v>0</v>
      </c>
      <c r="E18" s="194">
        <v>1710.83</v>
      </c>
      <c r="F18" s="194">
        <v>2.97</v>
      </c>
    </row>
    <row r="19" spans="1:6" x14ac:dyDescent="0.3">
      <c r="A19" s="195">
        <v>1103</v>
      </c>
      <c r="B19" s="193" t="s">
        <v>2</v>
      </c>
      <c r="C19" s="194">
        <v>9700595.6500000004</v>
      </c>
      <c r="D19" s="194">
        <v>15355004.41</v>
      </c>
      <c r="E19" s="194">
        <v>16048255.91</v>
      </c>
      <c r="F19" s="194">
        <v>9007344.1500000004</v>
      </c>
    </row>
    <row r="20" spans="1:6" x14ac:dyDescent="0.3">
      <c r="A20" s="195">
        <v>110301</v>
      </c>
      <c r="B20" s="193" t="s">
        <v>372</v>
      </c>
      <c r="C20" s="194">
        <v>9700595.6500000004</v>
      </c>
      <c r="D20" s="194">
        <v>15355004.41</v>
      </c>
      <c r="E20" s="194">
        <v>16048255.91</v>
      </c>
      <c r="F20" s="194">
        <v>9007344.1500000004</v>
      </c>
    </row>
    <row r="21" spans="1:6" x14ac:dyDescent="0.3">
      <c r="A21" s="195">
        <v>1103011</v>
      </c>
      <c r="B21" s="193" t="s">
        <v>207</v>
      </c>
      <c r="C21" s="194">
        <v>9700595.6500000004</v>
      </c>
      <c r="D21" s="194">
        <v>15355004.41</v>
      </c>
      <c r="E21" s="194">
        <v>16048255.91</v>
      </c>
      <c r="F21" s="194">
        <v>9007344.1500000004</v>
      </c>
    </row>
    <row r="22" spans="1:6" x14ac:dyDescent="0.3">
      <c r="A22" s="195">
        <v>110301102</v>
      </c>
      <c r="B22" s="193" t="s">
        <v>274</v>
      </c>
      <c r="C22" s="194">
        <v>21509.14</v>
      </c>
      <c r="D22" s="194">
        <v>0</v>
      </c>
      <c r="E22" s="194">
        <v>0</v>
      </c>
      <c r="F22" s="194">
        <v>21509.14</v>
      </c>
    </row>
    <row r="23" spans="1:6" x14ac:dyDescent="0.3">
      <c r="A23" s="195">
        <v>11030110201</v>
      </c>
      <c r="B23" s="193" t="s">
        <v>373</v>
      </c>
      <c r="C23" s="194">
        <v>21509.14</v>
      </c>
      <c r="D23" s="194">
        <v>0</v>
      </c>
      <c r="E23" s="194">
        <v>0</v>
      </c>
      <c r="F23" s="194">
        <v>21509.14</v>
      </c>
    </row>
    <row r="24" spans="1:6" x14ac:dyDescent="0.3">
      <c r="A24" s="195">
        <v>110301104</v>
      </c>
      <c r="B24" s="193" t="s">
        <v>275</v>
      </c>
      <c r="C24" s="194">
        <v>0</v>
      </c>
      <c r="D24" s="194">
        <v>15654.24</v>
      </c>
      <c r="E24" s="194">
        <v>15654.24</v>
      </c>
      <c r="F24" s="194">
        <v>0</v>
      </c>
    </row>
    <row r="25" spans="1:6" x14ac:dyDescent="0.3">
      <c r="A25" s="195">
        <v>11030110401</v>
      </c>
      <c r="B25" s="193" t="s">
        <v>781</v>
      </c>
      <c r="C25" s="194">
        <v>0</v>
      </c>
      <c r="D25" s="194">
        <v>15654.24</v>
      </c>
      <c r="E25" s="194">
        <v>15654.24</v>
      </c>
      <c r="F25" s="194">
        <v>0</v>
      </c>
    </row>
    <row r="26" spans="1:6" x14ac:dyDescent="0.3">
      <c r="A26" s="195">
        <v>110301105</v>
      </c>
      <c r="B26" s="193" t="s">
        <v>276</v>
      </c>
      <c r="C26" s="194">
        <v>225583.44</v>
      </c>
      <c r="D26" s="194">
        <v>482859.45</v>
      </c>
      <c r="E26" s="194">
        <v>368645.27</v>
      </c>
      <c r="F26" s="194">
        <v>339797.62</v>
      </c>
    </row>
    <row r="27" spans="1:6" x14ac:dyDescent="0.3">
      <c r="A27" s="195">
        <v>11030110501</v>
      </c>
      <c r="B27" s="193" t="s">
        <v>782</v>
      </c>
      <c r="C27" s="194">
        <v>225583.44</v>
      </c>
      <c r="D27" s="194">
        <v>482859.45</v>
      </c>
      <c r="E27" s="194">
        <v>368645.27</v>
      </c>
      <c r="F27" s="194">
        <v>339797.62</v>
      </c>
    </row>
    <row r="28" spans="1:6" x14ac:dyDescent="0.3">
      <c r="A28" s="195">
        <v>110301107</v>
      </c>
      <c r="B28" s="193" t="s">
        <v>277</v>
      </c>
      <c r="C28" s="194">
        <v>1571312.57</v>
      </c>
      <c r="D28" s="194">
        <v>1496986.97</v>
      </c>
      <c r="E28" s="194">
        <v>2314500.46</v>
      </c>
      <c r="F28" s="194">
        <v>753799.08</v>
      </c>
    </row>
    <row r="29" spans="1:6" x14ac:dyDescent="0.3">
      <c r="A29" s="195">
        <v>11030110701</v>
      </c>
      <c r="B29" s="193" t="s">
        <v>374</v>
      </c>
      <c r="C29" s="194">
        <v>1562089.91</v>
      </c>
      <c r="D29" s="194">
        <v>1487534.03</v>
      </c>
      <c r="E29" s="194">
        <v>2299533.81</v>
      </c>
      <c r="F29" s="194">
        <v>750090.13</v>
      </c>
    </row>
    <row r="30" spans="1:6" x14ac:dyDescent="0.3">
      <c r="A30" s="195">
        <v>11030110704</v>
      </c>
      <c r="B30" s="193" t="s">
        <v>375</v>
      </c>
      <c r="C30" s="194">
        <v>9222.66</v>
      </c>
      <c r="D30" s="194">
        <v>9452.94</v>
      </c>
      <c r="E30" s="194">
        <v>14966.65</v>
      </c>
      <c r="F30" s="194">
        <v>3708.95</v>
      </c>
    </row>
    <row r="31" spans="1:6" x14ac:dyDescent="0.3">
      <c r="A31" s="195">
        <v>110301113</v>
      </c>
      <c r="B31" s="193" t="s">
        <v>279</v>
      </c>
      <c r="C31" s="194">
        <v>9711.64</v>
      </c>
      <c r="D31" s="194">
        <v>65</v>
      </c>
      <c r="E31" s="194">
        <v>0</v>
      </c>
      <c r="F31" s="194">
        <v>9776.64</v>
      </c>
    </row>
    <row r="32" spans="1:6" x14ac:dyDescent="0.3">
      <c r="A32" s="195">
        <v>11030111301</v>
      </c>
      <c r="B32" s="193" t="s">
        <v>376</v>
      </c>
      <c r="C32" s="194">
        <v>9711.64</v>
      </c>
      <c r="D32" s="194">
        <v>65</v>
      </c>
      <c r="E32" s="194">
        <v>0</v>
      </c>
      <c r="F32" s="194">
        <v>9776.64</v>
      </c>
    </row>
    <row r="33" spans="1:6" x14ac:dyDescent="0.3">
      <c r="A33" s="195">
        <v>110301115</v>
      </c>
      <c r="B33" s="193" t="s">
        <v>333</v>
      </c>
      <c r="C33" s="194">
        <v>266512.34000000003</v>
      </c>
      <c r="D33" s="194">
        <v>36132.129999999997</v>
      </c>
      <c r="E33" s="194">
        <v>587.79</v>
      </c>
      <c r="F33" s="194">
        <v>302056.68</v>
      </c>
    </row>
    <row r="34" spans="1:6" x14ac:dyDescent="0.3">
      <c r="A34" s="195">
        <v>11030111501</v>
      </c>
      <c r="B34" s="193" t="s">
        <v>377</v>
      </c>
      <c r="C34" s="194">
        <v>256944.91</v>
      </c>
      <c r="D34" s="194">
        <v>36132.129999999997</v>
      </c>
      <c r="E34" s="194">
        <v>587.79</v>
      </c>
      <c r="F34" s="194">
        <v>292489.25</v>
      </c>
    </row>
    <row r="35" spans="1:6" x14ac:dyDescent="0.3">
      <c r="A35" s="195">
        <v>11030111502</v>
      </c>
      <c r="B35" s="193" t="s">
        <v>378</v>
      </c>
      <c r="C35" s="194">
        <v>9567.43</v>
      </c>
      <c r="D35" s="194">
        <v>0</v>
      </c>
      <c r="E35" s="194">
        <v>0</v>
      </c>
      <c r="F35" s="194">
        <v>9567.43</v>
      </c>
    </row>
    <row r="36" spans="1:6" x14ac:dyDescent="0.3">
      <c r="A36" s="195">
        <v>110301117</v>
      </c>
      <c r="B36" s="193" t="s">
        <v>379</v>
      </c>
      <c r="C36" s="194">
        <v>7605966.5199999996</v>
      </c>
      <c r="D36" s="194">
        <v>13323306.619999999</v>
      </c>
      <c r="E36" s="194">
        <v>13348868.15</v>
      </c>
      <c r="F36" s="194">
        <v>7580404.9900000002</v>
      </c>
    </row>
    <row r="37" spans="1:6" x14ac:dyDescent="0.3">
      <c r="A37" s="195">
        <v>11030111701</v>
      </c>
      <c r="B37" s="193" t="s">
        <v>783</v>
      </c>
      <c r="C37" s="194">
        <v>3961988.83</v>
      </c>
      <c r="D37" s="194">
        <v>249793.01</v>
      </c>
      <c r="E37" s="194">
        <v>411929.87</v>
      </c>
      <c r="F37" s="194">
        <v>3799851.97</v>
      </c>
    </row>
    <row r="38" spans="1:6" x14ac:dyDescent="0.3">
      <c r="A38" s="195">
        <v>11030111702</v>
      </c>
      <c r="B38" s="193" t="s">
        <v>380</v>
      </c>
      <c r="C38" s="194">
        <v>3570875.75</v>
      </c>
      <c r="D38" s="194">
        <v>12468872.33</v>
      </c>
      <c r="E38" s="194">
        <v>12446887.74</v>
      </c>
      <c r="F38" s="194">
        <v>3592860.34</v>
      </c>
    </row>
    <row r="39" spans="1:6" x14ac:dyDescent="0.3">
      <c r="A39" s="195">
        <v>11030111703</v>
      </c>
      <c r="B39" s="193" t="s">
        <v>381</v>
      </c>
      <c r="C39" s="194">
        <v>49099.48</v>
      </c>
      <c r="D39" s="194">
        <v>590983.72</v>
      </c>
      <c r="E39" s="194">
        <v>456000.87</v>
      </c>
      <c r="F39" s="194">
        <v>184082.33</v>
      </c>
    </row>
    <row r="40" spans="1:6" x14ac:dyDescent="0.3">
      <c r="A40" s="195">
        <v>11030111704</v>
      </c>
      <c r="B40" s="193" t="s">
        <v>382</v>
      </c>
      <c r="C40" s="194">
        <v>24002.46</v>
      </c>
      <c r="D40" s="194">
        <v>13657.56</v>
      </c>
      <c r="E40" s="194">
        <v>34049.67</v>
      </c>
      <c r="F40" s="194">
        <v>3610.35</v>
      </c>
    </row>
    <row r="41" spans="1:6" x14ac:dyDescent="0.3">
      <c r="A41" s="195">
        <v>12</v>
      </c>
      <c r="B41" s="193" t="s">
        <v>3</v>
      </c>
      <c r="C41" s="194">
        <v>15665513.17</v>
      </c>
      <c r="D41" s="194">
        <v>11582373.17</v>
      </c>
      <c r="E41" s="194">
        <v>11630580.58</v>
      </c>
      <c r="F41" s="194">
        <v>15617305.76</v>
      </c>
    </row>
    <row r="42" spans="1:6" x14ac:dyDescent="0.3">
      <c r="A42" s="195">
        <v>1201</v>
      </c>
      <c r="B42" s="193" t="s">
        <v>4</v>
      </c>
      <c r="C42" s="194">
        <v>1767859.71</v>
      </c>
      <c r="D42" s="194">
        <v>367040.61</v>
      </c>
      <c r="E42" s="194">
        <v>0</v>
      </c>
      <c r="F42" s="194">
        <v>2134900.3199999998</v>
      </c>
    </row>
    <row r="43" spans="1:6" x14ac:dyDescent="0.3">
      <c r="A43" s="195">
        <v>120101</v>
      </c>
      <c r="B43" s="193" t="s">
        <v>383</v>
      </c>
      <c r="C43" s="194">
        <v>1767859.71</v>
      </c>
      <c r="D43" s="194">
        <v>367040.61</v>
      </c>
      <c r="E43" s="194">
        <v>0</v>
      </c>
      <c r="F43" s="194">
        <v>2134900.3199999998</v>
      </c>
    </row>
    <row r="44" spans="1:6" x14ac:dyDescent="0.3">
      <c r="A44" s="195">
        <v>1201011</v>
      </c>
      <c r="B44" s="193" t="s">
        <v>383</v>
      </c>
      <c r="C44" s="194">
        <v>1767859.71</v>
      </c>
      <c r="D44" s="194">
        <v>367040.61</v>
      </c>
      <c r="E44" s="194">
        <v>0</v>
      </c>
      <c r="F44" s="194">
        <v>2134900.3199999998</v>
      </c>
    </row>
    <row r="45" spans="1:6" x14ac:dyDescent="0.3">
      <c r="A45" s="195">
        <v>120101101</v>
      </c>
      <c r="B45" s="193" t="s">
        <v>384</v>
      </c>
      <c r="C45" s="194">
        <v>279951.63</v>
      </c>
      <c r="D45" s="194">
        <v>529.91999999999996</v>
      </c>
      <c r="E45" s="194">
        <v>0</v>
      </c>
      <c r="F45" s="194">
        <v>280481.55</v>
      </c>
    </row>
    <row r="46" spans="1:6" x14ac:dyDescent="0.3">
      <c r="A46" s="195">
        <v>120101103</v>
      </c>
      <c r="B46" s="193" t="s">
        <v>385</v>
      </c>
      <c r="C46" s="194">
        <v>1148608.08</v>
      </c>
      <c r="D46" s="194">
        <v>366510.69</v>
      </c>
      <c r="E46" s="194">
        <v>0</v>
      </c>
      <c r="F46" s="194">
        <v>1515118.77</v>
      </c>
    </row>
    <row r="47" spans="1:6" x14ac:dyDescent="0.3">
      <c r="A47" s="195">
        <v>120101104</v>
      </c>
      <c r="B47" s="193" t="s">
        <v>386</v>
      </c>
      <c r="C47" s="194">
        <v>339300</v>
      </c>
      <c r="D47" s="194">
        <v>0</v>
      </c>
      <c r="E47" s="194">
        <v>0</v>
      </c>
      <c r="F47" s="194">
        <v>339300</v>
      </c>
    </row>
    <row r="48" spans="1:6" x14ac:dyDescent="0.3">
      <c r="A48" s="195">
        <v>1202</v>
      </c>
      <c r="B48" s="193" t="s">
        <v>280</v>
      </c>
      <c r="C48" s="194">
        <v>100000</v>
      </c>
      <c r="D48" s="194">
        <v>100000</v>
      </c>
      <c r="E48" s="194">
        <v>200000</v>
      </c>
      <c r="F48" s="194">
        <v>0</v>
      </c>
    </row>
    <row r="49" spans="1:6" x14ac:dyDescent="0.3">
      <c r="A49" s="195">
        <v>120203</v>
      </c>
      <c r="B49" s="193" t="s">
        <v>387</v>
      </c>
      <c r="C49" s="194">
        <v>100000</v>
      </c>
      <c r="D49" s="194">
        <v>100000</v>
      </c>
      <c r="E49" s="194">
        <v>200000</v>
      </c>
      <c r="F49" s="194">
        <v>0</v>
      </c>
    </row>
    <row r="50" spans="1:6" x14ac:dyDescent="0.3">
      <c r="A50" s="195">
        <v>1202031</v>
      </c>
      <c r="B50" s="193" t="s">
        <v>388</v>
      </c>
      <c r="C50" s="194">
        <v>100000</v>
      </c>
      <c r="D50" s="194">
        <v>100000</v>
      </c>
      <c r="E50" s="194">
        <v>200000</v>
      </c>
      <c r="F50" s="194">
        <v>0</v>
      </c>
    </row>
    <row r="51" spans="1:6" x14ac:dyDescent="0.3">
      <c r="A51" s="195">
        <v>120203102</v>
      </c>
      <c r="B51" s="193" t="s">
        <v>282</v>
      </c>
      <c r="C51" s="194">
        <v>100000</v>
      </c>
      <c r="D51" s="194">
        <v>100000</v>
      </c>
      <c r="E51" s="194">
        <v>200000</v>
      </c>
      <c r="F51" s="194">
        <v>0</v>
      </c>
    </row>
    <row r="52" spans="1:6" x14ac:dyDescent="0.3">
      <c r="A52" s="195">
        <v>12020310201</v>
      </c>
      <c r="B52" s="193" t="s">
        <v>281</v>
      </c>
      <c r="C52" s="194">
        <v>0</v>
      </c>
      <c r="D52" s="194">
        <v>100000</v>
      </c>
      <c r="E52" s="194">
        <v>100000</v>
      </c>
      <c r="F52" s="194">
        <v>0</v>
      </c>
    </row>
    <row r="53" spans="1:6" x14ac:dyDescent="0.3">
      <c r="A53" s="195">
        <v>12020310202</v>
      </c>
      <c r="B53" s="193" t="s">
        <v>389</v>
      </c>
      <c r="C53" s="194">
        <v>100000</v>
      </c>
      <c r="D53" s="194">
        <v>0</v>
      </c>
      <c r="E53" s="194">
        <v>100000</v>
      </c>
      <c r="F53" s="194">
        <v>0</v>
      </c>
    </row>
    <row r="54" spans="1:6" x14ac:dyDescent="0.3">
      <c r="A54" s="195">
        <v>1203</v>
      </c>
      <c r="B54" s="193" t="s">
        <v>5</v>
      </c>
      <c r="C54" s="194">
        <v>13635561.65</v>
      </c>
      <c r="D54" s="194">
        <v>2562328.98</v>
      </c>
      <c r="E54" s="194">
        <v>4851544.68</v>
      </c>
      <c r="F54" s="194">
        <v>11346345.949999999</v>
      </c>
    </row>
    <row r="55" spans="1:6" x14ac:dyDescent="0.3">
      <c r="A55" s="195">
        <v>120301</v>
      </c>
      <c r="B55" s="193" t="s">
        <v>390</v>
      </c>
      <c r="C55" s="194">
        <v>5975000</v>
      </c>
      <c r="D55" s="194">
        <v>300000</v>
      </c>
      <c r="E55" s="194">
        <v>3400000</v>
      </c>
      <c r="F55" s="194">
        <v>2875000</v>
      </c>
    </row>
    <row r="56" spans="1:6" x14ac:dyDescent="0.3">
      <c r="A56" s="195">
        <v>1203011</v>
      </c>
      <c r="B56" s="193" t="s">
        <v>390</v>
      </c>
      <c r="C56" s="194">
        <v>5975000</v>
      </c>
      <c r="D56" s="194">
        <v>300000</v>
      </c>
      <c r="E56" s="194">
        <v>3400000</v>
      </c>
      <c r="F56" s="194">
        <v>2875000</v>
      </c>
    </row>
    <row r="57" spans="1:6" x14ac:dyDescent="0.3">
      <c r="A57" s="195">
        <v>120301104</v>
      </c>
      <c r="B57" s="193" t="s">
        <v>391</v>
      </c>
      <c r="C57" s="194">
        <v>1200000</v>
      </c>
      <c r="D57" s="194">
        <v>0</v>
      </c>
      <c r="E57" s="194">
        <v>500000</v>
      </c>
      <c r="F57" s="194">
        <v>700000</v>
      </c>
    </row>
    <row r="58" spans="1:6" x14ac:dyDescent="0.3">
      <c r="A58" s="195">
        <v>120301105</v>
      </c>
      <c r="B58" s="193" t="s">
        <v>392</v>
      </c>
      <c r="C58" s="194">
        <v>500000</v>
      </c>
      <c r="D58" s="194">
        <v>0</v>
      </c>
      <c r="E58" s="194">
        <v>0</v>
      </c>
      <c r="F58" s="194">
        <v>500000</v>
      </c>
    </row>
    <row r="59" spans="1:6" x14ac:dyDescent="0.3">
      <c r="A59" s="195">
        <v>120301106</v>
      </c>
      <c r="B59" s="193" t="s">
        <v>393</v>
      </c>
      <c r="C59" s="194">
        <v>1400000</v>
      </c>
      <c r="D59" s="194">
        <v>0</v>
      </c>
      <c r="E59" s="194">
        <v>900000</v>
      </c>
      <c r="F59" s="194">
        <v>500000</v>
      </c>
    </row>
    <row r="60" spans="1:6" x14ac:dyDescent="0.3">
      <c r="A60" s="195">
        <v>120301109</v>
      </c>
      <c r="B60" s="193" t="s">
        <v>394</v>
      </c>
      <c r="C60" s="194">
        <v>1475000</v>
      </c>
      <c r="D60" s="194">
        <v>300000</v>
      </c>
      <c r="E60" s="194">
        <v>600000</v>
      </c>
      <c r="F60" s="194">
        <v>1175000</v>
      </c>
    </row>
    <row r="61" spans="1:6" x14ac:dyDescent="0.3">
      <c r="A61" s="195">
        <v>120301110</v>
      </c>
      <c r="B61" s="193" t="s">
        <v>395</v>
      </c>
      <c r="C61" s="194">
        <v>1400000</v>
      </c>
      <c r="D61" s="194">
        <v>0</v>
      </c>
      <c r="E61" s="194">
        <v>1400000</v>
      </c>
      <c r="F61" s="194">
        <v>0</v>
      </c>
    </row>
    <row r="62" spans="1:6" x14ac:dyDescent="0.3">
      <c r="A62" s="195">
        <v>120303</v>
      </c>
      <c r="B62" s="193" t="s">
        <v>396</v>
      </c>
      <c r="C62" s="194">
        <v>3710561.65</v>
      </c>
      <c r="D62" s="194">
        <v>62328.98</v>
      </c>
      <c r="E62" s="194">
        <v>51544.68</v>
      </c>
      <c r="F62" s="194">
        <v>3721345.95</v>
      </c>
    </row>
    <row r="63" spans="1:6" x14ac:dyDescent="0.3">
      <c r="A63" s="195">
        <v>1203031</v>
      </c>
      <c r="B63" s="193" t="s">
        <v>396</v>
      </c>
      <c r="C63" s="194">
        <v>3710561.65</v>
      </c>
      <c r="D63" s="194">
        <v>62328.98</v>
      </c>
      <c r="E63" s="194">
        <v>51544.68</v>
      </c>
      <c r="F63" s="194">
        <v>3721345.95</v>
      </c>
    </row>
    <row r="64" spans="1:6" x14ac:dyDescent="0.3">
      <c r="A64" s="195">
        <v>120303104</v>
      </c>
      <c r="B64" s="193" t="s">
        <v>397</v>
      </c>
      <c r="C64" s="194">
        <v>321585.89</v>
      </c>
      <c r="D64" s="194">
        <v>3201.78</v>
      </c>
      <c r="E64" s="194">
        <v>0</v>
      </c>
      <c r="F64" s="194">
        <v>324787.67</v>
      </c>
    </row>
    <row r="65" spans="1:6" x14ac:dyDescent="0.3">
      <c r="A65" s="195">
        <v>120303106</v>
      </c>
      <c r="B65" s="193" t="s">
        <v>398</v>
      </c>
      <c r="C65" s="194">
        <v>2864913.69</v>
      </c>
      <c r="D65" s="194">
        <v>3861.34</v>
      </c>
      <c r="E65" s="194">
        <v>0</v>
      </c>
      <c r="F65" s="194">
        <v>2868775.03</v>
      </c>
    </row>
    <row r="66" spans="1:6" x14ac:dyDescent="0.3">
      <c r="A66" s="195">
        <v>12030310601</v>
      </c>
      <c r="B66" s="193" t="s">
        <v>399</v>
      </c>
      <c r="C66" s="194">
        <v>320113.19</v>
      </c>
      <c r="D66" s="194">
        <v>3129.81</v>
      </c>
      <c r="E66" s="194">
        <v>0</v>
      </c>
      <c r="F66" s="194">
        <v>323243</v>
      </c>
    </row>
    <row r="67" spans="1:6" x14ac:dyDescent="0.3">
      <c r="A67" s="195">
        <v>12030310602</v>
      </c>
      <c r="B67" s="193" t="s">
        <v>400</v>
      </c>
      <c r="C67" s="194">
        <v>52345.26</v>
      </c>
      <c r="D67" s="194">
        <v>731.53</v>
      </c>
      <c r="E67" s="194">
        <v>0</v>
      </c>
      <c r="F67" s="194">
        <v>53076.79</v>
      </c>
    </row>
    <row r="68" spans="1:6" x14ac:dyDescent="0.3">
      <c r="A68" s="195">
        <v>12030310603</v>
      </c>
      <c r="B68" s="193" t="s">
        <v>401</v>
      </c>
      <c r="C68" s="194">
        <v>1284768.28</v>
      </c>
      <c r="D68" s="194">
        <v>0</v>
      </c>
      <c r="E68" s="194">
        <v>0</v>
      </c>
      <c r="F68" s="194">
        <v>1284768.28</v>
      </c>
    </row>
    <row r="69" spans="1:6" x14ac:dyDescent="0.3">
      <c r="A69" s="195">
        <v>12030310604</v>
      </c>
      <c r="B69" s="193" t="s">
        <v>402</v>
      </c>
      <c r="C69" s="194">
        <v>466185.17</v>
      </c>
      <c r="D69" s="194">
        <v>0</v>
      </c>
      <c r="E69" s="194">
        <v>0</v>
      </c>
      <c r="F69" s="194">
        <v>466185.17</v>
      </c>
    </row>
    <row r="70" spans="1:6" x14ac:dyDescent="0.3">
      <c r="A70" s="195">
        <v>12030310605</v>
      </c>
      <c r="B70" s="193" t="s">
        <v>403</v>
      </c>
      <c r="C70" s="194">
        <v>741501.79</v>
      </c>
      <c r="D70" s="194">
        <v>0</v>
      </c>
      <c r="E70" s="194">
        <v>0</v>
      </c>
      <c r="F70" s="194">
        <v>741501.79</v>
      </c>
    </row>
    <row r="71" spans="1:6" x14ac:dyDescent="0.3">
      <c r="A71" s="195">
        <v>120303107</v>
      </c>
      <c r="B71" s="193" t="s">
        <v>404</v>
      </c>
      <c r="C71" s="194">
        <v>374062.07</v>
      </c>
      <c r="D71" s="194">
        <v>55265.86</v>
      </c>
      <c r="E71" s="194">
        <v>51544.68</v>
      </c>
      <c r="F71" s="194">
        <v>377783.25</v>
      </c>
    </row>
    <row r="72" spans="1:6" x14ac:dyDescent="0.3">
      <c r="A72" s="195">
        <v>12030310701</v>
      </c>
      <c r="B72" s="193" t="s">
        <v>405</v>
      </c>
      <c r="C72" s="194">
        <v>322618.03000000003</v>
      </c>
      <c r="D72" s="194">
        <v>4566.1000000000004</v>
      </c>
      <c r="E72" s="194">
        <v>0</v>
      </c>
      <c r="F72" s="194">
        <v>327184.13</v>
      </c>
    </row>
    <row r="73" spans="1:6" x14ac:dyDescent="0.3">
      <c r="A73" s="195">
        <v>12030310702</v>
      </c>
      <c r="B73" s="193" t="s">
        <v>283</v>
      </c>
      <c r="C73" s="194">
        <v>51444.04</v>
      </c>
      <c r="D73" s="194">
        <v>50699.76</v>
      </c>
      <c r="E73" s="194">
        <v>51544.68</v>
      </c>
      <c r="F73" s="194">
        <v>50599.12</v>
      </c>
    </row>
    <row r="74" spans="1:6" x14ac:dyDescent="0.3">
      <c r="A74" s="195">
        <v>120303108</v>
      </c>
      <c r="B74" s="193" t="s">
        <v>406</v>
      </c>
      <c r="C74" s="194">
        <v>150000</v>
      </c>
      <c r="D74" s="194">
        <v>0</v>
      </c>
      <c r="E74" s="194">
        <v>0</v>
      </c>
      <c r="F74" s="194">
        <v>150000</v>
      </c>
    </row>
    <row r="75" spans="1:6" x14ac:dyDescent="0.3">
      <c r="A75" s="195">
        <v>12030310801</v>
      </c>
      <c r="B75" s="193" t="s">
        <v>362</v>
      </c>
      <c r="C75" s="194">
        <v>150000</v>
      </c>
      <c r="D75" s="194">
        <v>0</v>
      </c>
      <c r="E75" s="194">
        <v>0</v>
      </c>
      <c r="F75" s="194">
        <v>150000</v>
      </c>
    </row>
    <row r="76" spans="1:6" x14ac:dyDescent="0.3">
      <c r="A76" s="195">
        <v>120304</v>
      </c>
      <c r="B76" s="193" t="s">
        <v>407</v>
      </c>
      <c r="C76" s="194">
        <v>3950000</v>
      </c>
      <c r="D76" s="194">
        <v>2200000</v>
      </c>
      <c r="E76" s="194">
        <v>1400000</v>
      </c>
      <c r="F76" s="194">
        <v>4750000</v>
      </c>
    </row>
    <row r="77" spans="1:6" x14ac:dyDescent="0.3">
      <c r="A77" s="195">
        <v>1203041</v>
      </c>
      <c r="B77" s="193" t="s">
        <v>408</v>
      </c>
      <c r="C77" s="194">
        <v>3950000</v>
      </c>
      <c r="D77" s="194">
        <v>2200000</v>
      </c>
      <c r="E77" s="194">
        <v>1400000</v>
      </c>
      <c r="F77" s="194">
        <v>4750000</v>
      </c>
    </row>
    <row r="78" spans="1:6" x14ac:dyDescent="0.3">
      <c r="A78" s="195">
        <v>120304101</v>
      </c>
      <c r="B78" s="193" t="s">
        <v>409</v>
      </c>
      <c r="C78" s="194">
        <v>200000</v>
      </c>
      <c r="D78" s="194">
        <v>200000</v>
      </c>
      <c r="E78" s="194">
        <v>200000</v>
      </c>
      <c r="F78" s="194">
        <v>200000</v>
      </c>
    </row>
    <row r="79" spans="1:6" x14ac:dyDescent="0.3">
      <c r="A79" s="195">
        <v>12030410101</v>
      </c>
      <c r="B79" s="193" t="s">
        <v>410</v>
      </c>
      <c r="C79" s="194">
        <v>200000</v>
      </c>
      <c r="D79" s="194">
        <v>200000</v>
      </c>
      <c r="E79" s="194">
        <v>200000</v>
      </c>
      <c r="F79" s="194">
        <v>200000</v>
      </c>
    </row>
    <row r="80" spans="1:6" x14ac:dyDescent="0.3">
      <c r="A80" s="195">
        <v>120304102</v>
      </c>
      <c r="B80" s="193" t="s">
        <v>278</v>
      </c>
      <c r="C80" s="194">
        <v>300000</v>
      </c>
      <c r="D80" s="194">
        <v>0</v>
      </c>
      <c r="E80" s="194">
        <v>0</v>
      </c>
      <c r="F80" s="194">
        <v>300000</v>
      </c>
    </row>
    <row r="81" spans="1:6" x14ac:dyDescent="0.3">
      <c r="A81" s="195">
        <v>12030410201</v>
      </c>
      <c r="B81" s="193" t="s">
        <v>410</v>
      </c>
      <c r="C81" s="194">
        <v>300000</v>
      </c>
      <c r="D81" s="194">
        <v>0</v>
      </c>
      <c r="E81" s="194">
        <v>0</v>
      </c>
      <c r="F81" s="194">
        <v>300000</v>
      </c>
    </row>
    <row r="82" spans="1:6" x14ac:dyDescent="0.3">
      <c r="A82" s="195">
        <v>120304107</v>
      </c>
      <c r="B82" s="193" t="s">
        <v>411</v>
      </c>
      <c r="C82" s="194">
        <v>600000</v>
      </c>
      <c r="D82" s="194">
        <v>0</v>
      </c>
      <c r="E82" s="194">
        <v>0</v>
      </c>
      <c r="F82" s="194">
        <v>600000</v>
      </c>
    </row>
    <row r="83" spans="1:6" x14ac:dyDescent="0.3">
      <c r="A83" s="195">
        <v>12030410701</v>
      </c>
      <c r="B83" s="193" t="s">
        <v>410</v>
      </c>
      <c r="C83" s="194">
        <v>600000</v>
      </c>
      <c r="D83" s="194">
        <v>0</v>
      </c>
      <c r="E83" s="194">
        <v>0</v>
      </c>
      <c r="F83" s="194">
        <v>600000</v>
      </c>
    </row>
    <row r="84" spans="1:6" x14ac:dyDescent="0.3">
      <c r="A84" s="195">
        <v>120304117</v>
      </c>
      <c r="B84" s="193" t="s">
        <v>412</v>
      </c>
      <c r="C84" s="194">
        <v>300000</v>
      </c>
      <c r="D84" s="194">
        <v>0</v>
      </c>
      <c r="E84" s="194">
        <v>0</v>
      </c>
      <c r="F84" s="194">
        <v>300000</v>
      </c>
    </row>
    <row r="85" spans="1:6" x14ac:dyDescent="0.3">
      <c r="A85" s="195">
        <v>12030411701</v>
      </c>
      <c r="B85" s="193" t="s">
        <v>410</v>
      </c>
      <c r="C85" s="194">
        <v>300000</v>
      </c>
      <c r="D85" s="194">
        <v>0</v>
      </c>
      <c r="E85" s="194">
        <v>0</v>
      </c>
      <c r="F85" s="194">
        <v>300000</v>
      </c>
    </row>
    <row r="86" spans="1:6" x14ac:dyDescent="0.3">
      <c r="A86" s="195">
        <v>120304118</v>
      </c>
      <c r="B86" s="193" t="s">
        <v>413</v>
      </c>
      <c r="C86" s="194">
        <v>300000</v>
      </c>
      <c r="D86" s="194">
        <v>0</v>
      </c>
      <c r="E86" s="194">
        <v>0</v>
      </c>
      <c r="F86" s="194">
        <v>300000</v>
      </c>
    </row>
    <row r="87" spans="1:6" x14ac:dyDescent="0.3">
      <c r="A87" s="195">
        <v>12030411801</v>
      </c>
      <c r="B87" s="193" t="s">
        <v>410</v>
      </c>
      <c r="C87" s="194">
        <v>300000</v>
      </c>
      <c r="D87" s="194">
        <v>0</v>
      </c>
      <c r="E87" s="194">
        <v>0</v>
      </c>
      <c r="F87" s="194">
        <v>300000</v>
      </c>
    </row>
    <row r="88" spans="1:6" x14ac:dyDescent="0.3">
      <c r="A88" s="195">
        <v>120304119</v>
      </c>
      <c r="B88" s="193" t="s">
        <v>414</v>
      </c>
      <c r="C88" s="194">
        <v>550000</v>
      </c>
      <c r="D88" s="194">
        <v>300000</v>
      </c>
      <c r="E88" s="194">
        <v>300000</v>
      </c>
      <c r="F88" s="194">
        <v>550000</v>
      </c>
    </row>
    <row r="89" spans="1:6" x14ac:dyDescent="0.3">
      <c r="A89" s="195">
        <v>12030411901</v>
      </c>
      <c r="B89" s="193" t="s">
        <v>415</v>
      </c>
      <c r="C89" s="194">
        <v>550000</v>
      </c>
      <c r="D89" s="194">
        <v>300000</v>
      </c>
      <c r="E89" s="194">
        <v>300000</v>
      </c>
      <c r="F89" s="194">
        <v>550000</v>
      </c>
    </row>
    <row r="90" spans="1:6" x14ac:dyDescent="0.3">
      <c r="A90" s="195">
        <v>120304123</v>
      </c>
      <c r="B90" s="193" t="s">
        <v>416</v>
      </c>
      <c r="C90" s="194">
        <v>250000</v>
      </c>
      <c r="D90" s="194">
        <v>0</v>
      </c>
      <c r="E90" s="194">
        <v>0</v>
      </c>
      <c r="F90" s="194">
        <v>250000</v>
      </c>
    </row>
    <row r="91" spans="1:6" x14ac:dyDescent="0.3">
      <c r="A91" s="195">
        <v>12030412301</v>
      </c>
      <c r="B91" s="193" t="s">
        <v>417</v>
      </c>
      <c r="C91" s="194">
        <v>250000</v>
      </c>
      <c r="D91" s="194">
        <v>0</v>
      </c>
      <c r="E91" s="194">
        <v>0</v>
      </c>
      <c r="F91" s="194">
        <v>250000</v>
      </c>
    </row>
    <row r="92" spans="1:6" x14ac:dyDescent="0.3">
      <c r="A92" s="195">
        <v>120304124</v>
      </c>
      <c r="B92" s="193" t="s">
        <v>418</v>
      </c>
      <c r="C92" s="194">
        <v>500000</v>
      </c>
      <c r="D92" s="194">
        <v>0</v>
      </c>
      <c r="E92" s="194">
        <v>0</v>
      </c>
      <c r="F92" s="194">
        <v>500000</v>
      </c>
    </row>
    <row r="93" spans="1:6" x14ac:dyDescent="0.3">
      <c r="A93" s="195">
        <v>12030412401</v>
      </c>
      <c r="B93" s="193" t="s">
        <v>410</v>
      </c>
      <c r="C93" s="194">
        <v>500000</v>
      </c>
      <c r="D93" s="194">
        <v>0</v>
      </c>
      <c r="E93" s="194">
        <v>0</v>
      </c>
      <c r="F93" s="194">
        <v>500000</v>
      </c>
    </row>
    <row r="94" spans="1:6" x14ac:dyDescent="0.3">
      <c r="A94" s="195">
        <v>120304125</v>
      </c>
      <c r="B94" s="193" t="s">
        <v>419</v>
      </c>
      <c r="C94" s="194">
        <v>400000</v>
      </c>
      <c r="D94" s="194">
        <v>0</v>
      </c>
      <c r="E94" s="194">
        <v>0</v>
      </c>
      <c r="F94" s="194">
        <v>400000</v>
      </c>
    </row>
    <row r="95" spans="1:6" x14ac:dyDescent="0.3">
      <c r="A95" s="195">
        <v>12030412501</v>
      </c>
      <c r="B95" s="193" t="s">
        <v>417</v>
      </c>
      <c r="C95" s="194">
        <v>400000</v>
      </c>
      <c r="D95" s="194">
        <v>0</v>
      </c>
      <c r="E95" s="194">
        <v>0</v>
      </c>
      <c r="F95" s="194">
        <v>400000</v>
      </c>
    </row>
    <row r="96" spans="1:6" x14ac:dyDescent="0.3">
      <c r="A96" s="195">
        <v>120304127</v>
      </c>
      <c r="B96" s="193" t="s">
        <v>379</v>
      </c>
      <c r="C96" s="194">
        <v>0</v>
      </c>
      <c r="D96" s="194">
        <v>1400000</v>
      </c>
      <c r="E96" s="194">
        <v>900000</v>
      </c>
      <c r="F96" s="194">
        <v>500000</v>
      </c>
    </row>
    <row r="97" spans="1:6" x14ac:dyDescent="0.3">
      <c r="A97" s="195">
        <v>12030412702</v>
      </c>
      <c r="B97" s="193" t="s">
        <v>420</v>
      </c>
      <c r="C97" s="194">
        <v>0</v>
      </c>
      <c r="D97" s="194">
        <v>1400000</v>
      </c>
      <c r="E97" s="194">
        <v>900000</v>
      </c>
      <c r="F97" s="194">
        <v>500000</v>
      </c>
    </row>
    <row r="98" spans="1:6" x14ac:dyDescent="0.3">
      <c r="A98" s="195">
        <v>120304129</v>
      </c>
      <c r="B98" s="193" t="s">
        <v>334</v>
      </c>
      <c r="C98" s="194">
        <v>550000</v>
      </c>
      <c r="D98" s="194">
        <v>300000</v>
      </c>
      <c r="E98" s="194">
        <v>0</v>
      </c>
      <c r="F98" s="194">
        <v>850000</v>
      </c>
    </row>
    <row r="99" spans="1:6" x14ac:dyDescent="0.3">
      <c r="A99" s="195">
        <v>12030412901</v>
      </c>
      <c r="B99" s="193" t="s">
        <v>421</v>
      </c>
      <c r="C99" s="194">
        <v>550000</v>
      </c>
      <c r="D99" s="194">
        <v>300000</v>
      </c>
      <c r="E99" s="194">
        <v>0</v>
      </c>
      <c r="F99" s="194">
        <v>850000</v>
      </c>
    </row>
    <row r="100" spans="1:6" x14ac:dyDescent="0.3">
      <c r="A100" s="195">
        <v>1205</v>
      </c>
      <c r="B100" s="193" t="s">
        <v>784</v>
      </c>
      <c r="C100" s="194">
        <v>0</v>
      </c>
      <c r="D100" s="194">
        <v>8267685.6699999999</v>
      </c>
      <c r="E100" s="194">
        <v>6302569.79</v>
      </c>
      <c r="F100" s="194">
        <v>1965115.88</v>
      </c>
    </row>
    <row r="101" spans="1:6" x14ac:dyDescent="0.3">
      <c r="A101" s="195">
        <v>120501</v>
      </c>
      <c r="B101" s="193" t="s">
        <v>4</v>
      </c>
      <c r="C101" s="194">
        <v>0</v>
      </c>
      <c r="D101" s="194">
        <v>8267685.6699999999</v>
      </c>
      <c r="E101" s="194">
        <v>6302569.79</v>
      </c>
      <c r="F101" s="194">
        <v>1965115.88</v>
      </c>
    </row>
    <row r="102" spans="1:6" x14ac:dyDescent="0.3">
      <c r="A102" s="195">
        <v>1205011</v>
      </c>
      <c r="B102" s="193" t="s">
        <v>785</v>
      </c>
      <c r="C102" s="194">
        <v>0</v>
      </c>
      <c r="D102" s="194">
        <v>8267685.6699999999</v>
      </c>
      <c r="E102" s="194">
        <v>6302569.79</v>
      </c>
      <c r="F102" s="194">
        <v>1965115.88</v>
      </c>
    </row>
    <row r="103" spans="1:6" x14ac:dyDescent="0.3">
      <c r="A103" s="195">
        <v>120501101</v>
      </c>
      <c r="B103" s="193" t="s">
        <v>786</v>
      </c>
      <c r="C103" s="194">
        <v>0</v>
      </c>
      <c r="D103" s="194">
        <v>8267685.6699999999</v>
      </c>
      <c r="E103" s="194">
        <v>6302569.79</v>
      </c>
      <c r="F103" s="194">
        <v>1965115.88</v>
      </c>
    </row>
    <row r="104" spans="1:6" x14ac:dyDescent="0.3">
      <c r="A104" s="195">
        <v>1298</v>
      </c>
      <c r="B104" s="193" t="s">
        <v>6</v>
      </c>
      <c r="C104" s="194">
        <v>162091.81</v>
      </c>
      <c r="D104" s="194">
        <v>285317.90999999997</v>
      </c>
      <c r="E104" s="194">
        <v>276466.11</v>
      </c>
      <c r="F104" s="194">
        <v>170943.61</v>
      </c>
    </row>
    <row r="105" spans="1:6" x14ac:dyDescent="0.3">
      <c r="A105" s="195">
        <v>129802</v>
      </c>
      <c r="B105" s="193" t="s">
        <v>280</v>
      </c>
      <c r="C105" s="194">
        <v>1607.7</v>
      </c>
      <c r="D105" s="194">
        <v>1437.37</v>
      </c>
      <c r="E105" s="194">
        <v>3045.07</v>
      </c>
      <c r="F105" s="194">
        <v>0</v>
      </c>
    </row>
    <row r="106" spans="1:6" x14ac:dyDescent="0.3">
      <c r="A106" s="195">
        <v>1298021</v>
      </c>
      <c r="B106" s="193" t="s">
        <v>280</v>
      </c>
      <c r="C106" s="194">
        <v>1607.7</v>
      </c>
      <c r="D106" s="194">
        <v>1437.37</v>
      </c>
      <c r="E106" s="194">
        <v>3045.07</v>
      </c>
      <c r="F106" s="194">
        <v>0</v>
      </c>
    </row>
    <row r="107" spans="1:6" x14ac:dyDescent="0.3">
      <c r="A107" s="195">
        <v>129802101</v>
      </c>
      <c r="B107" s="193" t="s">
        <v>422</v>
      </c>
      <c r="C107" s="194">
        <v>1607.7</v>
      </c>
      <c r="D107" s="194">
        <v>1437.37</v>
      </c>
      <c r="E107" s="194">
        <v>3045.07</v>
      </c>
      <c r="F107" s="194">
        <v>0</v>
      </c>
    </row>
    <row r="108" spans="1:6" x14ac:dyDescent="0.3">
      <c r="A108" s="195">
        <v>129803</v>
      </c>
      <c r="B108" s="193" t="s">
        <v>423</v>
      </c>
      <c r="C108" s="194">
        <v>160484.10999999999</v>
      </c>
      <c r="D108" s="194">
        <v>283880.53999999998</v>
      </c>
      <c r="E108" s="194">
        <v>273421.03999999998</v>
      </c>
      <c r="F108" s="194">
        <v>170943.61</v>
      </c>
    </row>
    <row r="109" spans="1:6" x14ac:dyDescent="0.3">
      <c r="A109" s="195">
        <v>1298031</v>
      </c>
      <c r="B109" s="193" t="s">
        <v>424</v>
      </c>
      <c r="C109" s="194">
        <v>160484.10999999999</v>
      </c>
      <c r="D109" s="194">
        <v>283880.53999999998</v>
      </c>
      <c r="E109" s="194">
        <v>273421.03999999998</v>
      </c>
      <c r="F109" s="194">
        <v>170943.61</v>
      </c>
    </row>
    <row r="110" spans="1:6" x14ac:dyDescent="0.3">
      <c r="A110" s="195">
        <v>129803101</v>
      </c>
      <c r="B110" s="193" t="s">
        <v>390</v>
      </c>
      <c r="C110" s="194">
        <v>101254.46</v>
      </c>
      <c r="D110" s="194">
        <v>141234.65</v>
      </c>
      <c r="E110" s="194">
        <v>134250.82999999999</v>
      </c>
      <c r="F110" s="194">
        <v>108238.28</v>
      </c>
    </row>
    <row r="111" spans="1:6" x14ac:dyDescent="0.3">
      <c r="A111" s="195">
        <v>129803102</v>
      </c>
      <c r="B111" s="193" t="s">
        <v>425</v>
      </c>
      <c r="C111" s="194">
        <v>29129.39</v>
      </c>
      <c r="D111" s="194">
        <v>41287.660000000003</v>
      </c>
      <c r="E111" s="194">
        <v>15182.95</v>
      </c>
      <c r="F111" s="194">
        <v>55234.1</v>
      </c>
    </row>
    <row r="112" spans="1:6" x14ac:dyDescent="0.3">
      <c r="A112" s="195">
        <v>129803104</v>
      </c>
      <c r="B112" s="193" t="s">
        <v>407</v>
      </c>
      <c r="C112" s="194">
        <v>30100.26</v>
      </c>
      <c r="D112" s="194">
        <v>101358.23</v>
      </c>
      <c r="E112" s="194">
        <v>123987.26</v>
      </c>
      <c r="F112" s="194">
        <v>7471.23</v>
      </c>
    </row>
    <row r="113" spans="1:6" x14ac:dyDescent="0.3">
      <c r="A113" s="195">
        <v>13</v>
      </c>
      <c r="B113" s="193" t="s">
        <v>178</v>
      </c>
      <c r="C113" s="194">
        <v>518514.13</v>
      </c>
      <c r="D113" s="194">
        <v>96695.19</v>
      </c>
      <c r="E113" s="194">
        <v>235576</v>
      </c>
      <c r="F113" s="194">
        <v>379633.32</v>
      </c>
    </row>
    <row r="114" spans="1:6" x14ac:dyDescent="0.3">
      <c r="A114" s="195">
        <v>1301</v>
      </c>
      <c r="B114" s="193" t="s">
        <v>189</v>
      </c>
      <c r="C114" s="194">
        <v>120979.08</v>
      </c>
      <c r="D114" s="194">
        <v>0</v>
      </c>
      <c r="E114" s="194">
        <v>0</v>
      </c>
      <c r="F114" s="194">
        <v>120979.08</v>
      </c>
    </row>
    <row r="115" spans="1:6" x14ac:dyDescent="0.3">
      <c r="A115" s="195">
        <v>130103</v>
      </c>
      <c r="B115" s="193" t="s">
        <v>426</v>
      </c>
      <c r="C115" s="194">
        <v>120979.08</v>
      </c>
      <c r="D115" s="194">
        <v>0</v>
      </c>
      <c r="E115" s="194">
        <v>0</v>
      </c>
      <c r="F115" s="194">
        <v>120979.08</v>
      </c>
    </row>
    <row r="116" spans="1:6" x14ac:dyDescent="0.3">
      <c r="A116" s="195">
        <v>1301031</v>
      </c>
      <c r="B116" s="193" t="s">
        <v>427</v>
      </c>
      <c r="C116" s="194">
        <v>120979.08</v>
      </c>
      <c r="D116" s="194">
        <v>0</v>
      </c>
      <c r="E116" s="194">
        <v>0</v>
      </c>
      <c r="F116" s="194">
        <v>120979.08</v>
      </c>
    </row>
    <row r="117" spans="1:6" x14ac:dyDescent="0.3">
      <c r="A117" s="195">
        <v>130103101</v>
      </c>
      <c r="B117" s="193" t="s">
        <v>428</v>
      </c>
      <c r="C117" s="194">
        <v>120979.08</v>
      </c>
      <c r="D117" s="194">
        <v>0</v>
      </c>
      <c r="E117" s="194">
        <v>0</v>
      </c>
      <c r="F117" s="194">
        <v>120979.08</v>
      </c>
    </row>
    <row r="118" spans="1:6" x14ac:dyDescent="0.3">
      <c r="A118" s="195">
        <v>13010310101</v>
      </c>
      <c r="B118" s="193" t="s">
        <v>429</v>
      </c>
      <c r="C118" s="194">
        <v>120979.08</v>
      </c>
      <c r="D118" s="194">
        <v>0</v>
      </c>
      <c r="E118" s="194">
        <v>0</v>
      </c>
      <c r="F118" s="194">
        <v>120979.08</v>
      </c>
    </row>
    <row r="119" spans="1:6" x14ac:dyDescent="0.3">
      <c r="A119" s="195">
        <v>1301031010101</v>
      </c>
      <c r="B119" s="193" t="s">
        <v>430</v>
      </c>
      <c r="C119" s="194">
        <v>120979.08</v>
      </c>
      <c r="D119" s="194">
        <v>0</v>
      </c>
      <c r="E119" s="194">
        <v>0</v>
      </c>
      <c r="F119" s="194">
        <v>120979.08</v>
      </c>
    </row>
    <row r="120" spans="1:6" x14ac:dyDescent="0.3">
      <c r="A120" s="195">
        <v>1302</v>
      </c>
      <c r="B120" s="193" t="s">
        <v>261</v>
      </c>
      <c r="C120" s="194">
        <v>466887.48</v>
      </c>
      <c r="D120" s="194">
        <v>0</v>
      </c>
      <c r="E120" s="194">
        <v>219512.37</v>
      </c>
      <c r="F120" s="194">
        <v>247375.11</v>
      </c>
    </row>
    <row r="121" spans="1:6" x14ac:dyDescent="0.3">
      <c r="A121" s="195">
        <v>130202</v>
      </c>
      <c r="B121" s="193" t="s">
        <v>431</v>
      </c>
      <c r="C121" s="194">
        <v>466887.48</v>
      </c>
      <c r="D121" s="194">
        <v>0</v>
      </c>
      <c r="E121" s="194">
        <v>219512.37</v>
      </c>
      <c r="F121" s="194">
        <v>247375.11</v>
      </c>
    </row>
    <row r="122" spans="1:6" x14ac:dyDescent="0.3">
      <c r="A122" s="195">
        <v>1302021</v>
      </c>
      <c r="B122" s="193" t="s">
        <v>432</v>
      </c>
      <c r="C122" s="194">
        <v>466887.48</v>
      </c>
      <c r="D122" s="194">
        <v>0</v>
      </c>
      <c r="E122" s="194">
        <v>219512.37</v>
      </c>
      <c r="F122" s="194">
        <v>247375.11</v>
      </c>
    </row>
    <row r="123" spans="1:6" x14ac:dyDescent="0.3">
      <c r="A123" s="195">
        <v>130202101</v>
      </c>
      <c r="B123" s="193" t="s">
        <v>428</v>
      </c>
      <c r="C123" s="194">
        <v>466887.48</v>
      </c>
      <c r="D123" s="194">
        <v>0</v>
      </c>
      <c r="E123" s="194">
        <v>219512.37</v>
      </c>
      <c r="F123" s="194">
        <v>247375.11</v>
      </c>
    </row>
    <row r="124" spans="1:6" x14ac:dyDescent="0.3">
      <c r="A124" s="195">
        <v>13020210101</v>
      </c>
      <c r="B124" s="193" t="s">
        <v>429</v>
      </c>
      <c r="C124" s="194">
        <v>466887.48</v>
      </c>
      <c r="D124" s="194">
        <v>0</v>
      </c>
      <c r="E124" s="194">
        <v>219512.37</v>
      </c>
      <c r="F124" s="194">
        <v>247375.11</v>
      </c>
    </row>
    <row r="125" spans="1:6" x14ac:dyDescent="0.3">
      <c r="A125" s="195">
        <v>1302021010101</v>
      </c>
      <c r="B125" s="193" t="s">
        <v>358</v>
      </c>
      <c r="C125" s="194">
        <v>105730</v>
      </c>
      <c r="D125" s="194">
        <v>0</v>
      </c>
      <c r="E125" s="194">
        <v>105730</v>
      </c>
      <c r="F125" s="194">
        <v>0</v>
      </c>
    </row>
    <row r="126" spans="1:6" x14ac:dyDescent="0.3">
      <c r="A126" s="195">
        <v>1302021010102</v>
      </c>
      <c r="B126" s="193" t="s">
        <v>433</v>
      </c>
      <c r="C126" s="194">
        <v>113782.37</v>
      </c>
      <c r="D126" s="194">
        <v>0</v>
      </c>
      <c r="E126" s="194">
        <v>113782.37</v>
      </c>
      <c r="F126" s="194">
        <v>0</v>
      </c>
    </row>
    <row r="127" spans="1:6" x14ac:dyDescent="0.3">
      <c r="A127" s="195">
        <v>1302021010103</v>
      </c>
      <c r="B127" s="193" t="s">
        <v>363</v>
      </c>
      <c r="C127" s="194">
        <v>247375.11</v>
      </c>
      <c r="D127" s="194">
        <v>0</v>
      </c>
      <c r="E127" s="194">
        <v>0</v>
      </c>
      <c r="F127" s="194">
        <v>247375.11</v>
      </c>
    </row>
    <row r="128" spans="1:6" x14ac:dyDescent="0.3">
      <c r="A128" s="195">
        <v>1398</v>
      </c>
      <c r="B128" s="193" t="s">
        <v>190</v>
      </c>
      <c r="C128" s="194">
        <v>12514.66</v>
      </c>
      <c r="D128" s="194">
        <v>14828.1</v>
      </c>
      <c r="E128" s="194">
        <v>16063.63</v>
      </c>
      <c r="F128" s="194">
        <v>11279.13</v>
      </c>
    </row>
    <row r="129" spans="1:6" x14ac:dyDescent="0.3">
      <c r="A129" s="195">
        <v>139802</v>
      </c>
      <c r="B129" s="193" t="s">
        <v>431</v>
      </c>
      <c r="C129" s="194">
        <v>7668.6</v>
      </c>
      <c r="D129" s="194">
        <v>9191.66</v>
      </c>
      <c r="E129" s="194">
        <v>8986.93</v>
      </c>
      <c r="F129" s="194">
        <v>7873.33</v>
      </c>
    </row>
    <row r="130" spans="1:6" x14ac:dyDescent="0.3">
      <c r="A130" s="195">
        <v>1398021</v>
      </c>
      <c r="B130" s="193" t="s">
        <v>432</v>
      </c>
      <c r="C130" s="194">
        <v>7668.6</v>
      </c>
      <c r="D130" s="194">
        <v>9191.66</v>
      </c>
      <c r="E130" s="194">
        <v>8986.93</v>
      </c>
      <c r="F130" s="194">
        <v>7873.33</v>
      </c>
    </row>
    <row r="131" spans="1:6" x14ac:dyDescent="0.3">
      <c r="A131" s="195">
        <v>139802101</v>
      </c>
      <c r="B131" s="193" t="s">
        <v>358</v>
      </c>
      <c r="C131" s="194">
        <v>3426.12</v>
      </c>
      <c r="D131" s="194">
        <v>2307.36</v>
      </c>
      <c r="E131" s="194">
        <v>5733.48</v>
      </c>
      <c r="F131" s="194">
        <v>0</v>
      </c>
    </row>
    <row r="132" spans="1:6" x14ac:dyDescent="0.3">
      <c r="A132" s="195">
        <v>139802102</v>
      </c>
      <c r="B132" s="193" t="s">
        <v>433</v>
      </c>
      <c r="C132" s="194">
        <v>1870.39</v>
      </c>
      <c r="D132" s="194">
        <v>1383.06</v>
      </c>
      <c r="E132" s="194">
        <v>3253.45</v>
      </c>
      <c r="F132" s="194">
        <v>0</v>
      </c>
    </row>
    <row r="133" spans="1:6" x14ac:dyDescent="0.3">
      <c r="A133" s="195">
        <v>139802103</v>
      </c>
      <c r="B133" s="193" t="s">
        <v>363</v>
      </c>
      <c r="C133" s="194">
        <v>2372.09</v>
      </c>
      <c r="D133" s="194">
        <v>5501.24</v>
      </c>
      <c r="E133" s="194">
        <v>0</v>
      </c>
      <c r="F133" s="194">
        <v>7873.33</v>
      </c>
    </row>
    <row r="134" spans="1:6" x14ac:dyDescent="0.3">
      <c r="A134" s="195">
        <v>139803</v>
      </c>
      <c r="B134" s="193" t="s">
        <v>426</v>
      </c>
      <c r="C134" s="194">
        <v>4846.0600000000004</v>
      </c>
      <c r="D134" s="194">
        <v>5636.44</v>
      </c>
      <c r="E134" s="194">
        <v>7076.7</v>
      </c>
      <c r="F134" s="194">
        <v>3405.8</v>
      </c>
    </row>
    <row r="135" spans="1:6" x14ac:dyDescent="0.3">
      <c r="A135" s="195">
        <v>1398031</v>
      </c>
      <c r="B135" s="193" t="s">
        <v>427</v>
      </c>
      <c r="C135" s="194">
        <v>4846.0600000000004</v>
      </c>
      <c r="D135" s="194">
        <v>5636.44</v>
      </c>
      <c r="E135" s="194">
        <v>7076.7</v>
      </c>
      <c r="F135" s="194">
        <v>3405.8</v>
      </c>
    </row>
    <row r="136" spans="1:6" x14ac:dyDescent="0.3">
      <c r="A136" s="195">
        <v>139803101</v>
      </c>
      <c r="B136" s="193" t="s">
        <v>428</v>
      </c>
      <c r="C136" s="194">
        <v>4846.0600000000004</v>
      </c>
      <c r="D136" s="194">
        <v>5636.44</v>
      </c>
      <c r="E136" s="194">
        <v>7076.7</v>
      </c>
      <c r="F136" s="194">
        <v>3405.8</v>
      </c>
    </row>
    <row r="137" spans="1:6" x14ac:dyDescent="0.3">
      <c r="A137" s="195">
        <v>13980310101</v>
      </c>
      <c r="B137" s="193" t="s">
        <v>434</v>
      </c>
      <c r="C137" s="194">
        <v>0</v>
      </c>
      <c r="D137" s="194">
        <v>3846.6</v>
      </c>
      <c r="E137" s="194">
        <v>3846.6</v>
      </c>
      <c r="F137" s="194">
        <v>0</v>
      </c>
    </row>
    <row r="138" spans="1:6" x14ac:dyDescent="0.3">
      <c r="A138" s="195">
        <v>1399</v>
      </c>
      <c r="B138" s="193" t="s">
        <v>435</v>
      </c>
      <c r="C138" s="194">
        <v>-81867.09</v>
      </c>
      <c r="D138" s="194">
        <v>81867.09</v>
      </c>
      <c r="E138" s="194">
        <v>0</v>
      </c>
      <c r="F138" s="194">
        <v>0</v>
      </c>
    </row>
    <row r="139" spans="1:6" x14ac:dyDescent="0.3">
      <c r="A139" s="195">
        <v>139902</v>
      </c>
      <c r="B139" s="193" t="s">
        <v>431</v>
      </c>
      <c r="C139" s="194">
        <v>-81867.09</v>
      </c>
      <c r="D139" s="194">
        <v>81867.09</v>
      </c>
      <c r="E139" s="194">
        <v>0</v>
      </c>
      <c r="F139" s="194">
        <v>0</v>
      </c>
    </row>
    <row r="140" spans="1:6" x14ac:dyDescent="0.3">
      <c r="A140" s="195">
        <v>1399021</v>
      </c>
      <c r="B140" s="193" t="s">
        <v>436</v>
      </c>
      <c r="C140" s="194">
        <v>-81867.09</v>
      </c>
      <c r="D140" s="194">
        <v>81867.09</v>
      </c>
      <c r="E140" s="194">
        <v>0</v>
      </c>
      <c r="F140" s="194">
        <v>0</v>
      </c>
    </row>
    <row r="141" spans="1:6" x14ac:dyDescent="0.3">
      <c r="A141" s="195">
        <v>139902101</v>
      </c>
      <c r="B141" s="193" t="s">
        <v>429</v>
      </c>
      <c r="C141" s="194">
        <v>-81867.09</v>
      </c>
      <c r="D141" s="194">
        <v>81867.09</v>
      </c>
      <c r="E141" s="194">
        <v>0</v>
      </c>
      <c r="F141" s="194">
        <v>0</v>
      </c>
    </row>
    <row r="142" spans="1:6" x14ac:dyDescent="0.3">
      <c r="A142" s="195">
        <v>14</v>
      </c>
      <c r="B142" s="193" t="s">
        <v>43</v>
      </c>
      <c r="C142" s="194">
        <v>3377896.7</v>
      </c>
      <c r="D142" s="194">
        <v>13742945.310000001</v>
      </c>
      <c r="E142" s="194">
        <v>13320053.199999999</v>
      </c>
      <c r="F142" s="194">
        <v>3800788.81</v>
      </c>
    </row>
    <row r="143" spans="1:6" x14ac:dyDescent="0.3">
      <c r="A143" s="195">
        <v>1404</v>
      </c>
      <c r="B143" s="193" t="s">
        <v>284</v>
      </c>
      <c r="C143" s="194">
        <v>1477822.89</v>
      </c>
      <c r="D143" s="194">
        <v>2623057.56</v>
      </c>
      <c r="E143" s="194">
        <v>3178470.11</v>
      </c>
      <c r="F143" s="194">
        <v>922410.34</v>
      </c>
    </row>
    <row r="144" spans="1:6" x14ac:dyDescent="0.3">
      <c r="A144" s="195">
        <v>140401</v>
      </c>
      <c r="B144" s="193" t="s">
        <v>437</v>
      </c>
      <c r="C144" s="194">
        <v>1477822.89</v>
      </c>
      <c r="D144" s="194">
        <v>2623057.56</v>
      </c>
      <c r="E144" s="194">
        <v>3178470.11</v>
      </c>
      <c r="F144" s="194">
        <v>922410.34</v>
      </c>
    </row>
    <row r="145" spans="1:6" x14ac:dyDescent="0.3">
      <c r="A145" s="195">
        <v>1404011</v>
      </c>
      <c r="B145" s="193" t="s">
        <v>438</v>
      </c>
      <c r="C145" s="194">
        <v>1477822.89</v>
      </c>
      <c r="D145" s="194">
        <v>2623057.56</v>
      </c>
      <c r="E145" s="194">
        <v>3178470.11</v>
      </c>
      <c r="F145" s="194">
        <v>922410.34</v>
      </c>
    </row>
    <row r="146" spans="1:6" x14ac:dyDescent="0.3">
      <c r="A146" s="195">
        <v>140401101</v>
      </c>
      <c r="B146" s="193" t="s">
        <v>439</v>
      </c>
      <c r="C146" s="194">
        <v>1477822.89</v>
      </c>
      <c r="D146" s="194">
        <v>2623057.56</v>
      </c>
      <c r="E146" s="194">
        <v>3178470.11</v>
      </c>
      <c r="F146" s="194">
        <v>922410.34</v>
      </c>
    </row>
    <row r="147" spans="1:6" x14ac:dyDescent="0.3">
      <c r="A147" s="195">
        <v>1405</v>
      </c>
      <c r="B147" s="193" t="s">
        <v>191</v>
      </c>
      <c r="C147" s="194">
        <v>715588.52</v>
      </c>
      <c r="D147" s="194">
        <v>1400615.35</v>
      </c>
      <c r="E147" s="194">
        <v>1285778.22</v>
      </c>
      <c r="F147" s="194">
        <v>830425.65</v>
      </c>
    </row>
    <row r="148" spans="1:6" x14ac:dyDescent="0.3">
      <c r="A148" s="195">
        <v>140501</v>
      </c>
      <c r="B148" s="193" t="s">
        <v>192</v>
      </c>
      <c r="C148" s="194">
        <v>715588.52</v>
      </c>
      <c r="D148" s="194">
        <v>1400615.35</v>
      </c>
      <c r="E148" s="194">
        <v>1285778.22</v>
      </c>
      <c r="F148" s="194">
        <v>830425.65</v>
      </c>
    </row>
    <row r="149" spans="1:6" x14ac:dyDescent="0.3">
      <c r="A149" s="195">
        <v>1405011</v>
      </c>
      <c r="B149" s="193" t="s">
        <v>440</v>
      </c>
      <c r="C149" s="194">
        <v>715588.52</v>
      </c>
      <c r="D149" s="194">
        <v>1400615.35</v>
      </c>
      <c r="E149" s="194">
        <v>1285778.22</v>
      </c>
      <c r="F149" s="194">
        <v>830425.65</v>
      </c>
    </row>
    <row r="150" spans="1:6" x14ac:dyDescent="0.3">
      <c r="A150" s="195">
        <v>140501101</v>
      </c>
      <c r="B150" s="193" t="s">
        <v>441</v>
      </c>
      <c r="C150" s="194">
        <v>715588.52</v>
      </c>
      <c r="D150" s="194">
        <v>1400615.35</v>
      </c>
      <c r="E150" s="194">
        <v>1285778.22</v>
      </c>
      <c r="F150" s="194">
        <v>830425.65</v>
      </c>
    </row>
    <row r="151" spans="1:6" x14ac:dyDescent="0.3">
      <c r="A151" s="195">
        <v>1406</v>
      </c>
      <c r="B151" s="193" t="s">
        <v>193</v>
      </c>
      <c r="C151" s="194">
        <v>622622.32999999996</v>
      </c>
      <c r="D151" s="194">
        <v>2105784.9300000002</v>
      </c>
      <c r="E151" s="194">
        <v>2139360.44</v>
      </c>
      <c r="F151" s="194">
        <v>589046.81999999995</v>
      </c>
    </row>
    <row r="152" spans="1:6" x14ac:dyDescent="0.3">
      <c r="A152" s="195">
        <v>140601</v>
      </c>
      <c r="B152" s="193" t="s">
        <v>442</v>
      </c>
      <c r="C152" s="194">
        <v>0</v>
      </c>
      <c r="D152" s="194">
        <v>0</v>
      </c>
      <c r="E152" s="194">
        <v>0</v>
      </c>
      <c r="F152" s="194">
        <v>0</v>
      </c>
    </row>
    <row r="153" spans="1:6" x14ac:dyDescent="0.3">
      <c r="A153" s="195">
        <v>1406011</v>
      </c>
      <c r="B153" s="193" t="s">
        <v>443</v>
      </c>
      <c r="C153" s="194">
        <v>0</v>
      </c>
      <c r="D153" s="194">
        <v>0</v>
      </c>
      <c r="E153" s="194">
        <v>0</v>
      </c>
      <c r="F153" s="194">
        <v>0</v>
      </c>
    </row>
    <row r="154" spans="1:6" x14ac:dyDescent="0.3">
      <c r="A154" s="195">
        <v>140601101</v>
      </c>
      <c r="B154" s="193" t="s">
        <v>444</v>
      </c>
      <c r="C154" s="194">
        <v>0</v>
      </c>
      <c r="D154" s="194">
        <v>0</v>
      </c>
      <c r="E154" s="194">
        <v>0</v>
      </c>
      <c r="F154" s="194">
        <v>0</v>
      </c>
    </row>
    <row r="155" spans="1:6" x14ac:dyDescent="0.3">
      <c r="A155" s="195">
        <v>140602</v>
      </c>
      <c r="B155" s="193" t="s">
        <v>445</v>
      </c>
      <c r="C155" s="194">
        <v>31506.799999999999</v>
      </c>
      <c r="D155" s="194">
        <v>16294.3</v>
      </c>
      <c r="E155" s="194">
        <v>31206.99</v>
      </c>
      <c r="F155" s="194">
        <v>16594.11</v>
      </c>
    </row>
    <row r="156" spans="1:6" x14ac:dyDescent="0.3">
      <c r="A156" s="195">
        <v>1406021</v>
      </c>
      <c r="B156" s="193" t="s">
        <v>446</v>
      </c>
      <c r="C156" s="194">
        <v>31506.799999999999</v>
      </c>
      <c r="D156" s="194">
        <v>16294.3</v>
      </c>
      <c r="E156" s="194">
        <v>31206.99</v>
      </c>
      <c r="F156" s="194">
        <v>16594.11</v>
      </c>
    </row>
    <row r="157" spans="1:6" x14ac:dyDescent="0.3">
      <c r="A157" s="195">
        <v>140602101</v>
      </c>
      <c r="B157" s="193" t="s">
        <v>447</v>
      </c>
      <c r="C157" s="194">
        <v>31506.799999999999</v>
      </c>
      <c r="D157" s="194">
        <v>16294.3</v>
      </c>
      <c r="E157" s="194">
        <v>31206.99</v>
      </c>
      <c r="F157" s="194">
        <v>16594.11</v>
      </c>
    </row>
    <row r="158" spans="1:6" x14ac:dyDescent="0.3">
      <c r="A158" s="195">
        <v>140603</v>
      </c>
      <c r="B158" s="193" t="s">
        <v>343</v>
      </c>
      <c r="C158" s="194">
        <v>0</v>
      </c>
      <c r="D158" s="194">
        <v>0</v>
      </c>
      <c r="E158" s="194">
        <v>0</v>
      </c>
      <c r="F158" s="194">
        <v>0</v>
      </c>
    </row>
    <row r="159" spans="1:6" x14ac:dyDescent="0.3">
      <c r="A159" s="195">
        <v>1406031</v>
      </c>
      <c r="B159" s="193" t="s">
        <v>448</v>
      </c>
      <c r="C159" s="194">
        <v>0</v>
      </c>
      <c r="D159" s="194">
        <v>0</v>
      </c>
      <c r="E159" s="194">
        <v>0</v>
      </c>
      <c r="F159" s="194">
        <v>0</v>
      </c>
    </row>
    <row r="160" spans="1:6" x14ac:dyDescent="0.3">
      <c r="A160" s="195">
        <v>140603101</v>
      </c>
      <c r="B160" s="193" t="s">
        <v>449</v>
      </c>
      <c r="C160" s="194">
        <v>0</v>
      </c>
      <c r="D160" s="194">
        <v>0</v>
      </c>
      <c r="E160" s="194">
        <v>0</v>
      </c>
      <c r="F160" s="194">
        <v>0</v>
      </c>
    </row>
    <row r="161" spans="1:6" x14ac:dyDescent="0.3">
      <c r="A161" s="195">
        <v>140604</v>
      </c>
      <c r="B161" s="193" t="s">
        <v>450</v>
      </c>
      <c r="C161" s="194">
        <v>14110.88</v>
      </c>
      <c r="D161" s="194">
        <v>27859.08</v>
      </c>
      <c r="E161" s="194">
        <v>35663.339999999997</v>
      </c>
      <c r="F161" s="194">
        <v>6306.62</v>
      </c>
    </row>
    <row r="162" spans="1:6" x14ac:dyDescent="0.3">
      <c r="A162" s="195">
        <v>1406041</v>
      </c>
      <c r="B162" s="193" t="s">
        <v>451</v>
      </c>
      <c r="C162" s="194">
        <v>14110.88</v>
      </c>
      <c r="D162" s="194">
        <v>27859.08</v>
      </c>
      <c r="E162" s="194">
        <v>35663.339999999997</v>
      </c>
      <c r="F162" s="194">
        <v>6306.62</v>
      </c>
    </row>
    <row r="163" spans="1:6" x14ac:dyDescent="0.3">
      <c r="A163" s="195">
        <v>140604101</v>
      </c>
      <c r="B163" s="193" t="s">
        <v>452</v>
      </c>
      <c r="C163" s="194">
        <v>14110.88</v>
      </c>
      <c r="D163" s="194">
        <v>27859.08</v>
      </c>
      <c r="E163" s="194">
        <v>35663.339999999997</v>
      </c>
      <c r="F163" s="194">
        <v>6306.62</v>
      </c>
    </row>
    <row r="164" spans="1:6" x14ac:dyDescent="0.3">
      <c r="A164" s="195">
        <v>140605</v>
      </c>
      <c r="B164" s="193" t="s">
        <v>453</v>
      </c>
      <c r="C164" s="194">
        <v>12999.69</v>
      </c>
      <c r="D164" s="194">
        <v>2271.09</v>
      </c>
      <c r="E164" s="194">
        <v>7045.64</v>
      </c>
      <c r="F164" s="194">
        <v>8225.14</v>
      </c>
    </row>
    <row r="165" spans="1:6" x14ac:dyDescent="0.3">
      <c r="A165" s="195">
        <v>1406051</v>
      </c>
      <c r="B165" s="193" t="s">
        <v>454</v>
      </c>
      <c r="C165" s="194">
        <v>12999.69</v>
      </c>
      <c r="D165" s="194">
        <v>2271.09</v>
      </c>
      <c r="E165" s="194">
        <v>7045.64</v>
      </c>
      <c r="F165" s="194">
        <v>8225.14</v>
      </c>
    </row>
    <row r="166" spans="1:6" x14ac:dyDescent="0.3">
      <c r="A166" s="195">
        <v>140605101</v>
      </c>
      <c r="B166" s="193" t="s">
        <v>455</v>
      </c>
      <c r="C166" s="194">
        <v>12999.69</v>
      </c>
      <c r="D166" s="194">
        <v>2271.09</v>
      </c>
      <c r="E166" s="194">
        <v>7045.64</v>
      </c>
      <c r="F166" s="194">
        <v>8225.14</v>
      </c>
    </row>
    <row r="167" spans="1:6" x14ac:dyDescent="0.3">
      <c r="A167" s="195">
        <v>140606</v>
      </c>
      <c r="B167" s="193" t="s">
        <v>456</v>
      </c>
      <c r="C167" s="194">
        <v>43469.17</v>
      </c>
      <c r="D167" s="194">
        <v>15730.78</v>
      </c>
      <c r="E167" s="194">
        <v>35551.800000000003</v>
      </c>
      <c r="F167" s="194">
        <v>23648.15</v>
      </c>
    </row>
    <row r="168" spans="1:6" x14ac:dyDescent="0.3">
      <c r="A168" s="195">
        <v>1406061</v>
      </c>
      <c r="B168" s="193" t="s">
        <v>457</v>
      </c>
      <c r="C168" s="194">
        <v>43469.17</v>
      </c>
      <c r="D168" s="194">
        <v>15730.78</v>
      </c>
      <c r="E168" s="194">
        <v>35551.800000000003</v>
      </c>
      <c r="F168" s="194">
        <v>23648.15</v>
      </c>
    </row>
    <row r="169" spans="1:6" x14ac:dyDescent="0.3">
      <c r="A169" s="195">
        <v>140606101</v>
      </c>
      <c r="B169" s="193" t="s">
        <v>458</v>
      </c>
      <c r="C169" s="194">
        <v>43469.17</v>
      </c>
      <c r="D169" s="194">
        <v>15730.78</v>
      </c>
      <c r="E169" s="194">
        <v>35551.800000000003</v>
      </c>
      <c r="F169" s="194">
        <v>23648.15</v>
      </c>
    </row>
    <row r="170" spans="1:6" x14ac:dyDescent="0.3">
      <c r="A170" s="195">
        <v>140607</v>
      </c>
      <c r="B170" s="193" t="s">
        <v>459</v>
      </c>
      <c r="C170" s="194">
        <v>8332.2099999999991</v>
      </c>
      <c r="D170" s="194">
        <v>51358.96</v>
      </c>
      <c r="E170" s="194">
        <v>52616.53</v>
      </c>
      <c r="F170" s="194">
        <v>7074.64</v>
      </c>
    </row>
    <row r="171" spans="1:6" x14ac:dyDescent="0.3">
      <c r="A171" s="195">
        <v>1406071</v>
      </c>
      <c r="B171" s="193" t="s">
        <v>460</v>
      </c>
      <c r="C171" s="194">
        <v>8332.2099999999991</v>
      </c>
      <c r="D171" s="194">
        <v>51358.96</v>
      </c>
      <c r="E171" s="194">
        <v>52616.53</v>
      </c>
      <c r="F171" s="194">
        <v>7074.64</v>
      </c>
    </row>
    <row r="172" spans="1:6" x14ac:dyDescent="0.3">
      <c r="A172" s="195">
        <v>140607101</v>
      </c>
      <c r="B172" s="193" t="s">
        <v>461</v>
      </c>
      <c r="C172" s="194">
        <v>8332.2099999999991</v>
      </c>
      <c r="D172" s="194">
        <v>51358.96</v>
      </c>
      <c r="E172" s="194">
        <v>52616.53</v>
      </c>
      <c r="F172" s="194">
        <v>7074.64</v>
      </c>
    </row>
    <row r="173" spans="1:6" x14ac:dyDescent="0.3">
      <c r="A173" s="195">
        <v>140608</v>
      </c>
      <c r="B173" s="193" t="s">
        <v>194</v>
      </c>
      <c r="C173" s="194">
        <v>8780.93</v>
      </c>
      <c r="D173" s="194">
        <v>48672.02</v>
      </c>
      <c r="E173" s="194">
        <v>48407.54</v>
      </c>
      <c r="F173" s="194">
        <v>9045.41</v>
      </c>
    </row>
    <row r="174" spans="1:6" x14ac:dyDescent="0.3">
      <c r="A174" s="195">
        <v>1406081</v>
      </c>
      <c r="B174" s="193" t="s">
        <v>462</v>
      </c>
      <c r="C174" s="194">
        <v>8780.93</v>
      </c>
      <c r="D174" s="194">
        <v>48672.02</v>
      </c>
      <c r="E174" s="194">
        <v>48407.54</v>
      </c>
      <c r="F174" s="194">
        <v>9045.41</v>
      </c>
    </row>
    <row r="175" spans="1:6" x14ac:dyDescent="0.3">
      <c r="A175" s="195">
        <v>140608101</v>
      </c>
      <c r="B175" s="193" t="s">
        <v>463</v>
      </c>
      <c r="C175" s="194">
        <v>8780.93</v>
      </c>
      <c r="D175" s="194">
        <v>48672.02</v>
      </c>
      <c r="E175" s="194">
        <v>48407.54</v>
      </c>
      <c r="F175" s="194">
        <v>9045.41</v>
      </c>
    </row>
    <row r="176" spans="1:6" x14ac:dyDescent="0.3">
      <c r="A176" s="195">
        <v>140610</v>
      </c>
      <c r="B176" s="193" t="s">
        <v>349</v>
      </c>
      <c r="C176" s="194">
        <v>20726</v>
      </c>
      <c r="D176" s="194">
        <v>155201.25</v>
      </c>
      <c r="E176" s="194">
        <v>169632.88</v>
      </c>
      <c r="F176" s="194">
        <v>6294.37</v>
      </c>
    </row>
    <row r="177" spans="1:6" x14ac:dyDescent="0.3">
      <c r="A177" s="195">
        <v>1406101</v>
      </c>
      <c r="B177" s="193" t="s">
        <v>464</v>
      </c>
      <c r="C177" s="194">
        <v>20726</v>
      </c>
      <c r="D177" s="194">
        <v>155201.25</v>
      </c>
      <c r="E177" s="194">
        <v>169632.88</v>
      </c>
      <c r="F177" s="194">
        <v>6294.37</v>
      </c>
    </row>
    <row r="178" spans="1:6" x14ac:dyDescent="0.3">
      <c r="A178" s="195">
        <v>140610101</v>
      </c>
      <c r="B178" s="193" t="s">
        <v>465</v>
      </c>
      <c r="C178" s="194">
        <v>20726</v>
      </c>
      <c r="D178" s="194">
        <v>155201.25</v>
      </c>
      <c r="E178" s="194">
        <v>169632.88</v>
      </c>
      <c r="F178" s="194">
        <v>6294.37</v>
      </c>
    </row>
    <row r="179" spans="1:6" x14ac:dyDescent="0.3">
      <c r="A179" s="195">
        <v>140611</v>
      </c>
      <c r="B179" s="193" t="s">
        <v>466</v>
      </c>
      <c r="C179" s="194">
        <v>116200.23</v>
      </c>
      <c r="D179" s="194">
        <v>98200.54</v>
      </c>
      <c r="E179" s="194">
        <v>135820.57</v>
      </c>
      <c r="F179" s="194">
        <v>78580.2</v>
      </c>
    </row>
    <row r="180" spans="1:6" x14ac:dyDescent="0.3">
      <c r="A180" s="195">
        <v>1406111</v>
      </c>
      <c r="B180" s="193" t="s">
        <v>467</v>
      </c>
      <c r="C180" s="194">
        <v>116200.23</v>
      </c>
      <c r="D180" s="194">
        <v>98200.54</v>
      </c>
      <c r="E180" s="194">
        <v>135820.57</v>
      </c>
      <c r="F180" s="194">
        <v>78580.2</v>
      </c>
    </row>
    <row r="181" spans="1:6" x14ac:dyDescent="0.3">
      <c r="A181" s="195">
        <v>140611101</v>
      </c>
      <c r="B181" s="193" t="s">
        <v>468</v>
      </c>
      <c r="C181" s="194">
        <v>116200.23</v>
      </c>
      <c r="D181" s="194">
        <v>98200.54</v>
      </c>
      <c r="E181" s="194">
        <v>135820.57</v>
      </c>
      <c r="F181" s="194">
        <v>78580.2</v>
      </c>
    </row>
    <row r="182" spans="1:6" x14ac:dyDescent="0.3">
      <c r="A182" s="195">
        <v>140612</v>
      </c>
      <c r="B182" s="193" t="s">
        <v>469</v>
      </c>
      <c r="C182" s="194">
        <v>0</v>
      </c>
      <c r="D182" s="194">
        <v>4067.5</v>
      </c>
      <c r="E182" s="194">
        <v>2937.5</v>
      </c>
      <c r="F182" s="194">
        <v>1130</v>
      </c>
    </row>
    <row r="183" spans="1:6" x14ac:dyDescent="0.3">
      <c r="A183" s="195">
        <v>1406121</v>
      </c>
      <c r="B183" s="193" t="s">
        <v>470</v>
      </c>
      <c r="C183" s="194">
        <v>0</v>
      </c>
      <c r="D183" s="194">
        <v>4067.5</v>
      </c>
      <c r="E183" s="194">
        <v>2937.5</v>
      </c>
      <c r="F183" s="194">
        <v>1130</v>
      </c>
    </row>
    <row r="184" spans="1:6" x14ac:dyDescent="0.3">
      <c r="A184" s="195">
        <v>140612101</v>
      </c>
      <c r="B184" s="193" t="s">
        <v>471</v>
      </c>
      <c r="C184" s="194">
        <v>0</v>
      </c>
      <c r="D184" s="194">
        <v>4067.5</v>
      </c>
      <c r="E184" s="194">
        <v>2937.5</v>
      </c>
      <c r="F184" s="194">
        <v>1130</v>
      </c>
    </row>
    <row r="185" spans="1:6" x14ac:dyDescent="0.3">
      <c r="A185" s="195">
        <v>140614</v>
      </c>
      <c r="B185" s="193" t="s">
        <v>472</v>
      </c>
      <c r="C185" s="194">
        <v>11215.26</v>
      </c>
      <c r="D185" s="194">
        <v>126450.64</v>
      </c>
      <c r="E185" s="194">
        <v>136504.39000000001</v>
      </c>
      <c r="F185" s="194">
        <v>1161.51</v>
      </c>
    </row>
    <row r="186" spans="1:6" x14ac:dyDescent="0.3">
      <c r="A186" s="195">
        <v>1406141</v>
      </c>
      <c r="B186" s="193" t="s">
        <v>473</v>
      </c>
      <c r="C186" s="194">
        <v>11215.26</v>
      </c>
      <c r="D186" s="194">
        <v>126450.64</v>
      </c>
      <c r="E186" s="194">
        <v>136504.39000000001</v>
      </c>
      <c r="F186" s="194">
        <v>1161.51</v>
      </c>
    </row>
    <row r="187" spans="1:6" x14ac:dyDescent="0.3">
      <c r="A187" s="195">
        <v>140614101</v>
      </c>
      <c r="B187" s="193" t="s">
        <v>474</v>
      </c>
      <c r="C187" s="194">
        <v>11215.26</v>
      </c>
      <c r="D187" s="194">
        <v>126450.64</v>
      </c>
      <c r="E187" s="194">
        <v>136504.39000000001</v>
      </c>
      <c r="F187" s="194">
        <v>1161.51</v>
      </c>
    </row>
    <row r="188" spans="1:6" x14ac:dyDescent="0.3">
      <c r="A188" s="195">
        <v>140615</v>
      </c>
      <c r="B188" s="193" t="s">
        <v>475</v>
      </c>
      <c r="C188" s="194">
        <v>728.75</v>
      </c>
      <c r="D188" s="194">
        <v>463.75</v>
      </c>
      <c r="E188" s="194">
        <v>662.5</v>
      </c>
      <c r="F188" s="194">
        <v>530</v>
      </c>
    </row>
    <row r="189" spans="1:6" x14ac:dyDescent="0.3">
      <c r="A189" s="195">
        <v>1406151</v>
      </c>
      <c r="B189" s="193" t="s">
        <v>476</v>
      </c>
      <c r="C189" s="194">
        <v>728.75</v>
      </c>
      <c r="D189" s="194">
        <v>463.75</v>
      </c>
      <c r="E189" s="194">
        <v>662.5</v>
      </c>
      <c r="F189" s="194">
        <v>530</v>
      </c>
    </row>
    <row r="190" spans="1:6" x14ac:dyDescent="0.3">
      <c r="A190" s="195">
        <v>140615101</v>
      </c>
      <c r="B190" s="193" t="s">
        <v>477</v>
      </c>
      <c r="C190" s="194">
        <v>728.75</v>
      </c>
      <c r="D190" s="194">
        <v>463.75</v>
      </c>
      <c r="E190" s="194">
        <v>662.5</v>
      </c>
      <c r="F190" s="194">
        <v>530</v>
      </c>
    </row>
    <row r="191" spans="1:6" x14ac:dyDescent="0.3">
      <c r="A191" s="195">
        <v>140618</v>
      </c>
      <c r="B191" s="193" t="s">
        <v>338</v>
      </c>
      <c r="C191" s="194">
        <v>88715.21</v>
      </c>
      <c r="D191" s="194">
        <v>704946.17</v>
      </c>
      <c r="E191" s="194">
        <v>724144.29</v>
      </c>
      <c r="F191" s="194">
        <v>69517.09</v>
      </c>
    </row>
    <row r="192" spans="1:6" x14ac:dyDescent="0.3">
      <c r="A192" s="195">
        <v>1406181</v>
      </c>
      <c r="B192" s="193" t="s">
        <v>478</v>
      </c>
      <c r="C192" s="194">
        <v>88715.21</v>
      </c>
      <c r="D192" s="194">
        <v>704946.17</v>
      </c>
      <c r="E192" s="194">
        <v>724144.29</v>
      </c>
      <c r="F192" s="194">
        <v>69517.09</v>
      </c>
    </row>
    <row r="193" spans="1:6" x14ac:dyDescent="0.3">
      <c r="A193" s="195">
        <v>140618101</v>
      </c>
      <c r="B193" s="193" t="s">
        <v>479</v>
      </c>
      <c r="C193" s="194">
        <v>88715.21</v>
      </c>
      <c r="D193" s="194">
        <v>704946.17</v>
      </c>
      <c r="E193" s="194">
        <v>724144.29</v>
      </c>
      <c r="F193" s="194">
        <v>69517.09</v>
      </c>
    </row>
    <row r="194" spans="1:6" x14ac:dyDescent="0.3">
      <c r="A194" s="195">
        <v>140622</v>
      </c>
      <c r="B194" s="193" t="s">
        <v>480</v>
      </c>
      <c r="C194" s="194">
        <v>13680.45</v>
      </c>
      <c r="D194" s="194">
        <v>8100.01</v>
      </c>
      <c r="E194" s="194">
        <v>13350.37</v>
      </c>
      <c r="F194" s="194">
        <v>8430.09</v>
      </c>
    </row>
    <row r="195" spans="1:6" x14ac:dyDescent="0.3">
      <c r="A195" s="195">
        <v>1406221</v>
      </c>
      <c r="B195" s="193" t="s">
        <v>481</v>
      </c>
      <c r="C195" s="194">
        <v>13680.45</v>
      </c>
      <c r="D195" s="194">
        <v>8100.01</v>
      </c>
      <c r="E195" s="194">
        <v>13350.37</v>
      </c>
      <c r="F195" s="194">
        <v>8430.09</v>
      </c>
    </row>
    <row r="196" spans="1:6" x14ac:dyDescent="0.3">
      <c r="A196" s="195">
        <v>140622101</v>
      </c>
      <c r="B196" s="193" t="s">
        <v>482</v>
      </c>
      <c r="C196" s="194">
        <v>13680.45</v>
      </c>
      <c r="D196" s="194">
        <v>8100.01</v>
      </c>
      <c r="E196" s="194">
        <v>13350.37</v>
      </c>
      <c r="F196" s="194">
        <v>8430.09</v>
      </c>
    </row>
    <row r="197" spans="1:6" x14ac:dyDescent="0.3">
      <c r="A197" s="195">
        <v>140625</v>
      </c>
      <c r="B197" s="193" t="s">
        <v>483</v>
      </c>
      <c r="C197" s="194">
        <v>252156.75</v>
      </c>
      <c r="D197" s="194">
        <v>846168.84</v>
      </c>
      <c r="E197" s="194">
        <v>745816.1</v>
      </c>
      <c r="F197" s="194">
        <v>352509.49</v>
      </c>
    </row>
    <row r="198" spans="1:6" x14ac:dyDescent="0.3">
      <c r="A198" s="195">
        <v>1406251</v>
      </c>
      <c r="B198" s="193" t="s">
        <v>484</v>
      </c>
      <c r="C198" s="194">
        <v>252156.75</v>
      </c>
      <c r="D198" s="194">
        <v>846168.84</v>
      </c>
      <c r="E198" s="194">
        <v>745816.1</v>
      </c>
      <c r="F198" s="194">
        <v>352509.49</v>
      </c>
    </row>
    <row r="199" spans="1:6" x14ac:dyDescent="0.3">
      <c r="A199" s="195">
        <v>140625101</v>
      </c>
      <c r="B199" s="193" t="s">
        <v>485</v>
      </c>
      <c r="C199" s="194">
        <v>252156.75</v>
      </c>
      <c r="D199" s="194">
        <v>846168.84</v>
      </c>
      <c r="E199" s="194">
        <v>745816.1</v>
      </c>
      <c r="F199" s="194">
        <v>352509.49</v>
      </c>
    </row>
    <row r="200" spans="1:6" x14ac:dyDescent="0.3">
      <c r="A200" s="195">
        <v>1407</v>
      </c>
      <c r="B200" s="193" t="s">
        <v>196</v>
      </c>
      <c r="C200" s="194">
        <v>153911.28</v>
      </c>
      <c r="D200" s="194">
        <v>3246658.27</v>
      </c>
      <c r="E200" s="194">
        <v>2988474.49</v>
      </c>
      <c r="F200" s="194">
        <v>412095.06</v>
      </c>
    </row>
    <row r="201" spans="1:6" x14ac:dyDescent="0.3">
      <c r="A201" s="195">
        <v>140702</v>
      </c>
      <c r="B201" s="193" t="s">
        <v>197</v>
      </c>
      <c r="C201" s="194">
        <v>153911.28</v>
      </c>
      <c r="D201" s="194">
        <v>3246658.27</v>
      </c>
      <c r="E201" s="194">
        <v>2988474.49</v>
      </c>
      <c r="F201" s="194">
        <v>412095.06</v>
      </c>
    </row>
    <row r="202" spans="1:6" x14ac:dyDescent="0.3">
      <c r="A202" s="195">
        <v>1407021</v>
      </c>
      <c r="B202" s="193" t="s">
        <v>486</v>
      </c>
      <c r="C202" s="194">
        <v>153911.28</v>
      </c>
      <c r="D202" s="194">
        <v>3246658.27</v>
      </c>
      <c r="E202" s="194">
        <v>2988474.49</v>
      </c>
      <c r="F202" s="194">
        <v>412095.06</v>
      </c>
    </row>
    <row r="203" spans="1:6" x14ac:dyDescent="0.3">
      <c r="A203" s="195">
        <v>140702101</v>
      </c>
      <c r="B203" s="193" t="s">
        <v>487</v>
      </c>
      <c r="C203" s="194">
        <v>153911.28</v>
      </c>
      <c r="D203" s="194">
        <v>3246658.27</v>
      </c>
      <c r="E203" s="194">
        <v>2988474.49</v>
      </c>
      <c r="F203" s="194">
        <v>412095.06</v>
      </c>
    </row>
    <row r="204" spans="1:6" x14ac:dyDescent="0.3">
      <c r="A204" s="195">
        <v>1408</v>
      </c>
      <c r="B204" s="193" t="s">
        <v>198</v>
      </c>
      <c r="C204" s="194">
        <v>461252.89</v>
      </c>
      <c r="D204" s="194">
        <v>4110015.48</v>
      </c>
      <c r="E204" s="194">
        <v>3146282.5</v>
      </c>
      <c r="F204" s="194">
        <v>1424985.87</v>
      </c>
    </row>
    <row r="205" spans="1:6" x14ac:dyDescent="0.3">
      <c r="A205" s="195">
        <v>140804</v>
      </c>
      <c r="B205" s="193" t="s">
        <v>488</v>
      </c>
      <c r="C205" s="194">
        <v>156344.76999999999</v>
      </c>
      <c r="D205" s="194">
        <v>1798191.62</v>
      </c>
      <c r="E205" s="194">
        <v>1345044.31</v>
      </c>
      <c r="F205" s="194">
        <v>609492.07999999996</v>
      </c>
    </row>
    <row r="206" spans="1:6" x14ac:dyDescent="0.3">
      <c r="A206" s="195">
        <v>1408041</v>
      </c>
      <c r="B206" s="193" t="s">
        <v>489</v>
      </c>
      <c r="C206" s="194">
        <v>156344.76999999999</v>
      </c>
      <c r="D206" s="194">
        <v>1798191.62</v>
      </c>
      <c r="E206" s="194">
        <v>1345044.31</v>
      </c>
      <c r="F206" s="194">
        <v>609492.07999999996</v>
      </c>
    </row>
    <row r="207" spans="1:6" x14ac:dyDescent="0.3">
      <c r="A207" s="195">
        <v>140805</v>
      </c>
      <c r="B207" s="193" t="s">
        <v>192</v>
      </c>
      <c r="C207" s="194">
        <v>133332.97</v>
      </c>
      <c r="D207" s="194">
        <v>429838.17</v>
      </c>
      <c r="E207" s="194">
        <v>475158.47</v>
      </c>
      <c r="F207" s="194">
        <v>88012.67</v>
      </c>
    </row>
    <row r="208" spans="1:6" x14ac:dyDescent="0.3">
      <c r="A208" s="195">
        <v>1408051</v>
      </c>
      <c r="B208" s="193" t="s">
        <v>440</v>
      </c>
      <c r="C208" s="194">
        <v>133332.97</v>
      </c>
      <c r="D208" s="194">
        <v>429838.17</v>
      </c>
      <c r="E208" s="194">
        <v>475158.47</v>
      </c>
      <c r="F208" s="194">
        <v>88012.67</v>
      </c>
    </row>
    <row r="209" spans="1:6" x14ac:dyDescent="0.3">
      <c r="A209" s="195">
        <v>140806</v>
      </c>
      <c r="B209" s="193" t="s">
        <v>200</v>
      </c>
      <c r="C209" s="194">
        <v>103690.27</v>
      </c>
      <c r="D209" s="194">
        <v>953948.95</v>
      </c>
      <c r="E209" s="194">
        <v>648910.18999999994</v>
      </c>
      <c r="F209" s="194">
        <v>408729.03</v>
      </c>
    </row>
    <row r="210" spans="1:6" x14ac:dyDescent="0.3">
      <c r="A210" s="195">
        <v>1408061</v>
      </c>
      <c r="B210" s="193" t="s">
        <v>312</v>
      </c>
      <c r="C210" s="194">
        <v>103690.27</v>
      </c>
      <c r="D210" s="194">
        <v>953948.95</v>
      </c>
      <c r="E210" s="194">
        <v>648910.18999999994</v>
      </c>
      <c r="F210" s="194">
        <v>408729.03</v>
      </c>
    </row>
    <row r="211" spans="1:6" x14ac:dyDescent="0.3">
      <c r="A211" s="195">
        <v>140806102</v>
      </c>
      <c r="B211" s="193" t="s">
        <v>445</v>
      </c>
      <c r="C211" s="194">
        <v>3168.83</v>
      </c>
      <c r="D211" s="194">
        <v>62052.99</v>
      </c>
      <c r="E211" s="194">
        <v>64377.07</v>
      </c>
      <c r="F211" s="194">
        <v>844.75</v>
      </c>
    </row>
    <row r="212" spans="1:6" x14ac:dyDescent="0.3">
      <c r="A212" s="195">
        <v>140806104</v>
      </c>
      <c r="B212" s="193" t="s">
        <v>450</v>
      </c>
      <c r="C212" s="194">
        <v>1003.57</v>
      </c>
      <c r="D212" s="194">
        <v>31599.3</v>
      </c>
      <c r="E212" s="194">
        <v>20852.29</v>
      </c>
      <c r="F212" s="194">
        <v>11750.58</v>
      </c>
    </row>
    <row r="213" spans="1:6" x14ac:dyDescent="0.3">
      <c r="A213" s="195">
        <v>140806105</v>
      </c>
      <c r="B213" s="193" t="s">
        <v>337</v>
      </c>
      <c r="C213" s="194">
        <v>1181.83</v>
      </c>
      <c r="D213" s="194">
        <v>537.86</v>
      </c>
      <c r="E213" s="194">
        <v>1719.69</v>
      </c>
      <c r="F213" s="194">
        <v>0</v>
      </c>
    </row>
    <row r="214" spans="1:6" x14ac:dyDescent="0.3">
      <c r="A214" s="195">
        <v>140806106</v>
      </c>
      <c r="B214" s="193" t="s">
        <v>456</v>
      </c>
      <c r="C214" s="194">
        <v>3964.92</v>
      </c>
      <c r="D214" s="194">
        <v>11894.85</v>
      </c>
      <c r="E214" s="194">
        <v>11894.82</v>
      </c>
      <c r="F214" s="194">
        <v>3964.95</v>
      </c>
    </row>
    <row r="215" spans="1:6" x14ac:dyDescent="0.3">
      <c r="A215" s="195">
        <v>140806107</v>
      </c>
      <c r="B215" s="193" t="s">
        <v>459</v>
      </c>
      <c r="C215" s="194">
        <v>2335</v>
      </c>
      <c r="D215" s="194">
        <v>35132.18</v>
      </c>
      <c r="E215" s="194">
        <v>23380.47</v>
      </c>
      <c r="F215" s="194">
        <v>14086.71</v>
      </c>
    </row>
    <row r="216" spans="1:6" x14ac:dyDescent="0.3">
      <c r="A216" s="195">
        <v>140806108</v>
      </c>
      <c r="B216" s="193" t="s">
        <v>194</v>
      </c>
      <c r="C216" s="194">
        <v>2979.06</v>
      </c>
      <c r="D216" s="194">
        <v>38234.76</v>
      </c>
      <c r="E216" s="194">
        <v>19347.28</v>
      </c>
      <c r="F216" s="194">
        <v>21866.54</v>
      </c>
    </row>
    <row r="217" spans="1:6" x14ac:dyDescent="0.3">
      <c r="A217" s="195">
        <v>140806110</v>
      </c>
      <c r="B217" s="193" t="s">
        <v>490</v>
      </c>
      <c r="C217" s="194">
        <v>19578.400000000001</v>
      </c>
      <c r="D217" s="194">
        <v>71680.789999999994</v>
      </c>
      <c r="E217" s="194">
        <v>34895.21</v>
      </c>
      <c r="F217" s="194">
        <v>56363.98</v>
      </c>
    </row>
    <row r="218" spans="1:6" x14ac:dyDescent="0.3">
      <c r="A218" s="195">
        <v>140806111</v>
      </c>
      <c r="B218" s="193" t="s">
        <v>491</v>
      </c>
      <c r="C218" s="194">
        <v>19138.759999999998</v>
      </c>
      <c r="D218" s="194">
        <v>67597.77</v>
      </c>
      <c r="E218" s="194">
        <v>71260.94</v>
      </c>
      <c r="F218" s="194">
        <v>15475.59</v>
      </c>
    </row>
    <row r="219" spans="1:6" x14ac:dyDescent="0.3">
      <c r="A219" s="195">
        <v>140806112</v>
      </c>
      <c r="B219" s="193" t="s">
        <v>469</v>
      </c>
      <c r="C219" s="194">
        <v>0</v>
      </c>
      <c r="D219" s="194">
        <v>413.18</v>
      </c>
      <c r="E219" s="194">
        <v>413.18</v>
      </c>
      <c r="F219" s="194">
        <v>0</v>
      </c>
    </row>
    <row r="220" spans="1:6" x14ac:dyDescent="0.3">
      <c r="A220" s="195">
        <v>140806114</v>
      </c>
      <c r="B220" s="193" t="s">
        <v>472</v>
      </c>
      <c r="C220" s="194">
        <v>15972.06</v>
      </c>
      <c r="D220" s="194">
        <v>120381.86</v>
      </c>
      <c r="E220" s="194">
        <v>89345.31</v>
      </c>
      <c r="F220" s="194">
        <v>47008.61</v>
      </c>
    </row>
    <row r="221" spans="1:6" x14ac:dyDescent="0.3">
      <c r="A221" s="195">
        <v>140806115</v>
      </c>
      <c r="B221" s="193" t="s">
        <v>342</v>
      </c>
      <c r="C221" s="194">
        <v>132.5</v>
      </c>
      <c r="D221" s="194">
        <v>596.25</v>
      </c>
      <c r="E221" s="194">
        <v>463.75</v>
      </c>
      <c r="F221" s="194">
        <v>265</v>
      </c>
    </row>
    <row r="222" spans="1:6" x14ac:dyDescent="0.3">
      <c r="A222" s="195">
        <v>140806118</v>
      </c>
      <c r="B222" s="193" t="s">
        <v>338</v>
      </c>
      <c r="C222" s="194">
        <v>33587.449999999997</v>
      </c>
      <c r="D222" s="194">
        <v>510095.82</v>
      </c>
      <c r="E222" s="194">
        <v>307349.53000000003</v>
      </c>
      <c r="F222" s="194">
        <v>236333.74</v>
      </c>
    </row>
    <row r="223" spans="1:6" x14ac:dyDescent="0.3">
      <c r="A223" s="195">
        <v>140806122</v>
      </c>
      <c r="B223" s="193" t="s">
        <v>492</v>
      </c>
      <c r="C223" s="194">
        <v>647.89</v>
      </c>
      <c r="D223" s="194">
        <v>3731.34</v>
      </c>
      <c r="E223" s="194">
        <v>3610.65</v>
      </c>
      <c r="F223" s="194">
        <v>768.58</v>
      </c>
    </row>
    <row r="224" spans="1:6" x14ac:dyDescent="0.3">
      <c r="A224" s="195">
        <v>140807</v>
      </c>
      <c r="B224" s="193" t="s">
        <v>201</v>
      </c>
      <c r="C224" s="194">
        <v>67884.88</v>
      </c>
      <c r="D224" s="194">
        <v>928036.74</v>
      </c>
      <c r="E224" s="194">
        <v>677169.53</v>
      </c>
      <c r="F224" s="194">
        <v>318752.09000000003</v>
      </c>
    </row>
    <row r="225" spans="1:6" x14ac:dyDescent="0.3">
      <c r="A225" s="195">
        <v>1408071</v>
      </c>
      <c r="B225" s="193" t="s">
        <v>493</v>
      </c>
      <c r="C225" s="194">
        <v>67884.88</v>
      </c>
      <c r="D225" s="194">
        <v>928036.74</v>
      </c>
      <c r="E225" s="194">
        <v>677169.53</v>
      </c>
      <c r="F225" s="194">
        <v>318752.09000000003</v>
      </c>
    </row>
    <row r="226" spans="1:6" x14ac:dyDescent="0.3">
      <c r="A226" s="195">
        <v>1499</v>
      </c>
      <c r="B226" s="193" t="s">
        <v>202</v>
      </c>
      <c r="C226" s="194">
        <v>-53301.21</v>
      </c>
      <c r="D226" s="194">
        <v>256813.72</v>
      </c>
      <c r="E226" s="194">
        <v>581687.43999999994</v>
      </c>
      <c r="F226" s="194">
        <v>-378174.93</v>
      </c>
    </row>
    <row r="227" spans="1:6" x14ac:dyDescent="0.3">
      <c r="A227" s="195">
        <v>149904</v>
      </c>
      <c r="B227" s="193" t="s">
        <v>285</v>
      </c>
      <c r="C227" s="194">
        <v>-11370.58</v>
      </c>
      <c r="D227" s="194">
        <v>52397.4</v>
      </c>
      <c r="E227" s="194">
        <v>175961.61</v>
      </c>
      <c r="F227" s="194">
        <v>-134934.79</v>
      </c>
    </row>
    <row r="228" spans="1:6" x14ac:dyDescent="0.3">
      <c r="A228" s="195">
        <v>1499041</v>
      </c>
      <c r="B228" s="193" t="s">
        <v>489</v>
      </c>
      <c r="C228" s="194">
        <v>-11370.58</v>
      </c>
      <c r="D228" s="194">
        <v>52397.4</v>
      </c>
      <c r="E228" s="194">
        <v>175961.61</v>
      </c>
      <c r="F228" s="194">
        <v>-134934.79</v>
      </c>
    </row>
    <row r="229" spans="1:6" x14ac:dyDescent="0.3">
      <c r="A229" s="195">
        <v>149905</v>
      </c>
      <c r="B229" s="193" t="s">
        <v>192</v>
      </c>
      <c r="C229" s="194">
        <v>-15074.07</v>
      </c>
      <c r="D229" s="194">
        <v>70870.27</v>
      </c>
      <c r="E229" s="194">
        <v>68724.14</v>
      </c>
      <c r="F229" s="194">
        <v>-12927.94</v>
      </c>
    </row>
    <row r="230" spans="1:6" x14ac:dyDescent="0.3">
      <c r="A230" s="195">
        <v>1499051</v>
      </c>
      <c r="B230" s="193" t="s">
        <v>440</v>
      </c>
      <c r="C230" s="194">
        <v>-15074.07</v>
      </c>
      <c r="D230" s="194">
        <v>70870.27</v>
      </c>
      <c r="E230" s="194">
        <v>68724.14</v>
      </c>
      <c r="F230" s="194">
        <v>-12927.94</v>
      </c>
    </row>
    <row r="231" spans="1:6" x14ac:dyDescent="0.3">
      <c r="A231" s="195">
        <v>149906</v>
      </c>
      <c r="B231" s="193" t="s">
        <v>200</v>
      </c>
      <c r="C231" s="194">
        <v>-15989.78</v>
      </c>
      <c r="D231" s="194">
        <v>72558.34</v>
      </c>
      <c r="E231" s="194">
        <v>193823.68</v>
      </c>
      <c r="F231" s="194">
        <v>-137255.12</v>
      </c>
    </row>
    <row r="232" spans="1:6" x14ac:dyDescent="0.3">
      <c r="A232" s="195">
        <v>1499061</v>
      </c>
      <c r="B232" s="193" t="s">
        <v>312</v>
      </c>
      <c r="C232" s="194">
        <v>-15989.78</v>
      </c>
      <c r="D232" s="194">
        <v>72558.34</v>
      </c>
      <c r="E232" s="194">
        <v>193823.68</v>
      </c>
      <c r="F232" s="194">
        <v>-137255.12</v>
      </c>
    </row>
    <row r="233" spans="1:6" x14ac:dyDescent="0.3">
      <c r="A233" s="195">
        <v>149907</v>
      </c>
      <c r="B233" s="193" t="s">
        <v>201</v>
      </c>
      <c r="C233" s="194">
        <v>-10866.78</v>
      </c>
      <c r="D233" s="194">
        <v>60987.71</v>
      </c>
      <c r="E233" s="194">
        <v>143178.01</v>
      </c>
      <c r="F233" s="194">
        <v>-93057.08</v>
      </c>
    </row>
    <row r="234" spans="1:6" x14ac:dyDescent="0.3">
      <c r="A234" s="195">
        <v>1499071</v>
      </c>
      <c r="B234" s="193" t="s">
        <v>493</v>
      </c>
      <c r="C234" s="194">
        <v>-10866.78</v>
      </c>
      <c r="D234" s="194">
        <v>60987.71</v>
      </c>
      <c r="E234" s="194">
        <v>143178.01</v>
      </c>
      <c r="F234" s="194">
        <v>-93057.08</v>
      </c>
    </row>
    <row r="235" spans="1:6" x14ac:dyDescent="0.3">
      <c r="A235" s="195">
        <v>16</v>
      </c>
      <c r="B235" s="193" t="s">
        <v>179</v>
      </c>
      <c r="C235" s="194">
        <v>881333.37</v>
      </c>
      <c r="D235" s="194">
        <v>71504.84</v>
      </c>
      <c r="E235" s="194">
        <v>847475.72</v>
      </c>
      <c r="F235" s="194">
        <v>105362.49</v>
      </c>
    </row>
    <row r="236" spans="1:6" x14ac:dyDescent="0.3">
      <c r="A236" s="195">
        <v>1601</v>
      </c>
      <c r="B236" s="193" t="s">
        <v>262</v>
      </c>
      <c r="C236" s="194">
        <v>875316.14</v>
      </c>
      <c r="D236" s="194">
        <v>57296.76</v>
      </c>
      <c r="E236" s="194">
        <v>847456.2</v>
      </c>
      <c r="F236" s="194">
        <v>85156.7</v>
      </c>
    </row>
    <row r="237" spans="1:6" x14ac:dyDescent="0.3">
      <c r="A237" s="195">
        <v>160101</v>
      </c>
      <c r="B237" s="193" t="s">
        <v>494</v>
      </c>
      <c r="C237" s="194">
        <v>875316.14</v>
      </c>
      <c r="D237" s="194">
        <v>57296.76</v>
      </c>
      <c r="E237" s="194">
        <v>847456.2</v>
      </c>
      <c r="F237" s="194">
        <v>85156.7</v>
      </c>
    </row>
    <row r="238" spans="1:6" x14ac:dyDescent="0.3">
      <c r="A238" s="195">
        <v>1601011</v>
      </c>
      <c r="B238" s="193" t="s">
        <v>495</v>
      </c>
      <c r="C238" s="194">
        <v>875316.14</v>
      </c>
      <c r="D238" s="194">
        <v>57296.76</v>
      </c>
      <c r="E238" s="194">
        <v>847456.2</v>
      </c>
      <c r="F238" s="194">
        <v>85156.7</v>
      </c>
    </row>
    <row r="239" spans="1:6" x14ac:dyDescent="0.3">
      <c r="A239" s="195">
        <v>160101101</v>
      </c>
      <c r="B239" s="193" t="s">
        <v>496</v>
      </c>
      <c r="C239" s="194">
        <v>837049.54</v>
      </c>
      <c r="D239" s="194">
        <v>0</v>
      </c>
      <c r="E239" s="194">
        <v>837049.54</v>
      </c>
      <c r="F239" s="194">
        <v>0</v>
      </c>
    </row>
    <row r="240" spans="1:6" x14ac:dyDescent="0.3">
      <c r="A240" s="195">
        <v>160101103</v>
      </c>
      <c r="B240" s="193" t="s">
        <v>497</v>
      </c>
      <c r="C240" s="194">
        <v>10387.14</v>
      </c>
      <c r="D240" s="194">
        <v>478.02</v>
      </c>
      <c r="E240" s="194">
        <v>10387.14</v>
      </c>
      <c r="F240" s="194">
        <v>478.02</v>
      </c>
    </row>
    <row r="241" spans="1:6" x14ac:dyDescent="0.3">
      <c r="A241" s="195">
        <v>160101105</v>
      </c>
      <c r="B241" s="193" t="s">
        <v>498</v>
      </c>
      <c r="C241" s="194">
        <v>11547.36</v>
      </c>
      <c r="D241" s="194">
        <v>33012.99</v>
      </c>
      <c r="E241" s="194">
        <v>19.52</v>
      </c>
      <c r="F241" s="194">
        <v>44540.83</v>
      </c>
    </row>
    <row r="242" spans="1:6" x14ac:dyDescent="0.3">
      <c r="A242" s="195">
        <v>160101139</v>
      </c>
      <c r="B242" s="193" t="s">
        <v>292</v>
      </c>
      <c r="C242" s="194">
        <v>16202.72</v>
      </c>
      <c r="D242" s="194">
        <v>0</v>
      </c>
      <c r="E242" s="194">
        <v>0</v>
      </c>
      <c r="F242" s="194">
        <v>16202.72</v>
      </c>
    </row>
    <row r="243" spans="1:6" x14ac:dyDescent="0.3">
      <c r="A243" s="195">
        <v>160101140</v>
      </c>
      <c r="B243" s="193" t="s">
        <v>353</v>
      </c>
      <c r="C243" s="194">
        <v>129.38</v>
      </c>
      <c r="D243" s="194">
        <v>23805.75</v>
      </c>
      <c r="E243" s="194">
        <v>0</v>
      </c>
      <c r="F243" s="194">
        <v>23935.13</v>
      </c>
    </row>
    <row r="244" spans="1:6" x14ac:dyDescent="0.3">
      <c r="A244" s="195">
        <v>1603</v>
      </c>
      <c r="B244" s="193" t="s">
        <v>203</v>
      </c>
      <c r="C244" s="194">
        <v>6017.23</v>
      </c>
      <c r="D244" s="194">
        <v>14208.08</v>
      </c>
      <c r="E244" s="194">
        <v>19.52</v>
      </c>
      <c r="F244" s="194">
        <v>20205.79</v>
      </c>
    </row>
    <row r="245" spans="1:6" x14ac:dyDescent="0.3">
      <c r="A245" s="195">
        <v>160301</v>
      </c>
      <c r="B245" s="193" t="s">
        <v>499</v>
      </c>
      <c r="C245" s="194">
        <v>6017.23</v>
      </c>
      <c r="D245" s="194">
        <v>14208.08</v>
      </c>
      <c r="E245" s="194">
        <v>19.52</v>
      </c>
      <c r="F245" s="194">
        <v>20205.79</v>
      </c>
    </row>
    <row r="246" spans="1:6" x14ac:dyDescent="0.3">
      <c r="A246" s="195">
        <v>1603011</v>
      </c>
      <c r="B246" s="193" t="s">
        <v>500</v>
      </c>
      <c r="C246" s="194">
        <v>6017.23</v>
      </c>
      <c r="D246" s="194">
        <v>14208.08</v>
      </c>
      <c r="E246" s="194">
        <v>19.52</v>
      </c>
      <c r="F246" s="194">
        <v>20205.79</v>
      </c>
    </row>
    <row r="247" spans="1:6" x14ac:dyDescent="0.3">
      <c r="A247" s="195">
        <v>160301120</v>
      </c>
      <c r="B247" s="193" t="s">
        <v>501</v>
      </c>
      <c r="C247" s="194">
        <v>0.01</v>
      </c>
      <c r="D247" s="194">
        <v>7358.05</v>
      </c>
      <c r="E247" s="194">
        <v>0</v>
      </c>
      <c r="F247" s="194">
        <v>7358.06</v>
      </c>
    </row>
    <row r="248" spans="1:6" x14ac:dyDescent="0.3">
      <c r="A248" s="195">
        <v>160301149</v>
      </c>
      <c r="B248" s="193" t="s">
        <v>502</v>
      </c>
      <c r="C248" s="194">
        <v>1112.5</v>
      </c>
      <c r="D248" s="194">
        <v>0</v>
      </c>
      <c r="E248" s="194">
        <v>0</v>
      </c>
      <c r="F248" s="194">
        <v>1112.5</v>
      </c>
    </row>
    <row r="249" spans="1:6" x14ac:dyDescent="0.3">
      <c r="A249" s="195">
        <v>160301164</v>
      </c>
      <c r="B249" s="193" t="s">
        <v>360</v>
      </c>
      <c r="C249" s="194">
        <v>2443.91</v>
      </c>
      <c r="D249" s="194">
        <v>0</v>
      </c>
      <c r="E249" s="194">
        <v>0</v>
      </c>
      <c r="F249" s="194">
        <v>2443.91</v>
      </c>
    </row>
    <row r="250" spans="1:6" x14ac:dyDescent="0.3">
      <c r="A250" s="195">
        <v>160301165</v>
      </c>
      <c r="B250" s="193" t="s">
        <v>503</v>
      </c>
      <c r="C250" s="194">
        <v>2460.81</v>
      </c>
      <c r="D250" s="194">
        <v>189.84</v>
      </c>
      <c r="E250" s="194">
        <v>0</v>
      </c>
      <c r="F250" s="194">
        <v>2650.65</v>
      </c>
    </row>
    <row r="251" spans="1:6" x14ac:dyDescent="0.3">
      <c r="A251" s="195">
        <v>160301166</v>
      </c>
      <c r="B251" s="193" t="s">
        <v>504</v>
      </c>
      <c r="C251" s="194">
        <v>0</v>
      </c>
      <c r="D251" s="194">
        <v>4001.98</v>
      </c>
      <c r="E251" s="194">
        <v>0</v>
      </c>
      <c r="F251" s="194">
        <v>4001.98</v>
      </c>
    </row>
    <row r="252" spans="1:6" x14ac:dyDescent="0.3">
      <c r="A252" s="195">
        <v>160301167</v>
      </c>
      <c r="B252" s="193" t="s">
        <v>292</v>
      </c>
      <c r="C252" s="194">
        <v>0</v>
      </c>
      <c r="D252" s="194">
        <v>2658.21</v>
      </c>
      <c r="E252" s="194">
        <v>19.52</v>
      </c>
      <c r="F252" s="194">
        <v>2638.69</v>
      </c>
    </row>
    <row r="253" spans="1:6" x14ac:dyDescent="0.3">
      <c r="A253" s="195">
        <v>18</v>
      </c>
      <c r="B253" s="193" t="s">
        <v>45</v>
      </c>
      <c r="C253" s="194">
        <v>78718.710000000006</v>
      </c>
      <c r="D253" s="194">
        <v>2149220.73</v>
      </c>
      <c r="E253" s="194">
        <v>412880.14</v>
      </c>
      <c r="F253" s="194">
        <v>1815059.3</v>
      </c>
    </row>
    <row r="254" spans="1:6" x14ac:dyDescent="0.3">
      <c r="A254" s="195">
        <v>1803</v>
      </c>
      <c r="B254" s="193" t="s">
        <v>46</v>
      </c>
      <c r="C254" s="194">
        <v>363989</v>
      </c>
      <c r="D254" s="194">
        <v>1841940.14</v>
      </c>
      <c r="E254" s="194">
        <v>8742.8700000000008</v>
      </c>
      <c r="F254" s="194">
        <v>2197186.27</v>
      </c>
    </row>
    <row r="255" spans="1:6" x14ac:dyDescent="0.3">
      <c r="A255" s="195">
        <v>180301</v>
      </c>
      <c r="B255" s="193" t="s">
        <v>505</v>
      </c>
      <c r="C255" s="194">
        <v>82596.11</v>
      </c>
      <c r="D255" s="194">
        <v>1965.93</v>
      </c>
      <c r="E255" s="194">
        <v>504.96</v>
      </c>
      <c r="F255" s="194">
        <v>84057.08</v>
      </c>
    </row>
    <row r="256" spans="1:6" x14ac:dyDescent="0.3">
      <c r="A256" s="195">
        <v>1803010</v>
      </c>
      <c r="B256" s="193" t="s">
        <v>505</v>
      </c>
      <c r="C256" s="194">
        <v>82596.11</v>
      </c>
      <c r="D256" s="194">
        <v>1965.93</v>
      </c>
      <c r="E256" s="194">
        <v>504.96</v>
      </c>
      <c r="F256" s="194">
        <v>84057.08</v>
      </c>
    </row>
    <row r="257" spans="1:6" x14ac:dyDescent="0.3">
      <c r="A257" s="195">
        <v>180303</v>
      </c>
      <c r="B257" s="193" t="s">
        <v>506</v>
      </c>
      <c r="C257" s="194">
        <v>212829.41</v>
      </c>
      <c r="D257" s="194">
        <v>1839974.21</v>
      </c>
      <c r="E257" s="194">
        <v>8237.91</v>
      </c>
      <c r="F257" s="194">
        <v>2044565.71</v>
      </c>
    </row>
    <row r="258" spans="1:6" x14ac:dyDescent="0.3">
      <c r="A258" s="195">
        <v>1803030</v>
      </c>
      <c r="B258" s="193" t="s">
        <v>506</v>
      </c>
      <c r="C258" s="194">
        <v>212829.41</v>
      </c>
      <c r="D258" s="194">
        <v>1839974.21</v>
      </c>
      <c r="E258" s="194">
        <v>8237.91</v>
      </c>
      <c r="F258" s="194">
        <v>2044565.71</v>
      </c>
    </row>
    <row r="259" spans="1:6" x14ac:dyDescent="0.3">
      <c r="A259" s="195">
        <v>180309</v>
      </c>
      <c r="B259" s="193" t="s">
        <v>507</v>
      </c>
      <c r="C259" s="194">
        <v>68563.48</v>
      </c>
      <c r="D259" s="194">
        <v>0</v>
      </c>
      <c r="E259" s="194">
        <v>0</v>
      </c>
      <c r="F259" s="194">
        <v>68563.48</v>
      </c>
    </row>
    <row r="260" spans="1:6" x14ac:dyDescent="0.3">
      <c r="A260" s="195">
        <v>1803090</v>
      </c>
      <c r="B260" s="193" t="s">
        <v>507</v>
      </c>
      <c r="C260" s="194">
        <v>68563.48</v>
      </c>
      <c r="D260" s="194">
        <v>0</v>
      </c>
      <c r="E260" s="194">
        <v>0</v>
      </c>
      <c r="F260" s="194">
        <v>68563.48</v>
      </c>
    </row>
    <row r="261" spans="1:6" x14ac:dyDescent="0.3">
      <c r="A261" s="195">
        <v>1804</v>
      </c>
      <c r="B261" s="193" t="s">
        <v>204</v>
      </c>
      <c r="C261" s="194">
        <v>1238.94</v>
      </c>
      <c r="D261" s="194">
        <v>0</v>
      </c>
      <c r="E261" s="194">
        <v>0</v>
      </c>
      <c r="F261" s="194">
        <v>1238.94</v>
      </c>
    </row>
    <row r="262" spans="1:6" x14ac:dyDescent="0.3">
      <c r="A262" s="195">
        <v>180401</v>
      </c>
      <c r="B262" s="193" t="s">
        <v>508</v>
      </c>
      <c r="C262" s="194">
        <v>1238.94</v>
      </c>
      <c r="D262" s="194">
        <v>0</v>
      </c>
      <c r="E262" s="194">
        <v>0</v>
      </c>
      <c r="F262" s="194">
        <v>1238.94</v>
      </c>
    </row>
    <row r="263" spans="1:6" x14ac:dyDescent="0.3">
      <c r="A263" s="195">
        <v>1804010</v>
      </c>
      <c r="B263" s="193" t="s">
        <v>508</v>
      </c>
      <c r="C263" s="194">
        <v>1238.94</v>
      </c>
      <c r="D263" s="194">
        <v>0</v>
      </c>
      <c r="E263" s="194">
        <v>0</v>
      </c>
      <c r="F263" s="194">
        <v>1238.94</v>
      </c>
    </row>
    <row r="264" spans="1:6" x14ac:dyDescent="0.3">
      <c r="A264" s="195">
        <v>1899</v>
      </c>
      <c r="B264" s="193" t="s">
        <v>509</v>
      </c>
      <c r="C264" s="194">
        <v>-286509.23</v>
      </c>
      <c r="D264" s="194">
        <v>307280.59000000003</v>
      </c>
      <c r="E264" s="194">
        <v>404137.27</v>
      </c>
      <c r="F264" s="194">
        <v>-383365.91</v>
      </c>
    </row>
    <row r="265" spans="1:6" x14ac:dyDescent="0.3">
      <c r="A265" s="195">
        <v>189903</v>
      </c>
      <c r="B265" s="193" t="s">
        <v>510</v>
      </c>
      <c r="C265" s="194">
        <v>-285270.28999999998</v>
      </c>
      <c r="D265" s="194">
        <v>307280.59000000003</v>
      </c>
      <c r="E265" s="194">
        <v>404137.27</v>
      </c>
      <c r="F265" s="194">
        <v>-382126.97</v>
      </c>
    </row>
    <row r="266" spans="1:6" x14ac:dyDescent="0.3">
      <c r="A266" s="195">
        <v>1899030</v>
      </c>
      <c r="B266" s="193" t="s">
        <v>510</v>
      </c>
      <c r="C266" s="194">
        <v>-285270.28999999998</v>
      </c>
      <c r="D266" s="194">
        <v>307280.59000000003</v>
      </c>
      <c r="E266" s="194">
        <v>404137.27</v>
      </c>
      <c r="F266" s="194">
        <v>-382126.97</v>
      </c>
    </row>
    <row r="267" spans="1:6" x14ac:dyDescent="0.3">
      <c r="A267" s="195">
        <v>189903001</v>
      </c>
      <c r="B267" s="193" t="s">
        <v>813</v>
      </c>
      <c r="C267" s="194">
        <v>0</v>
      </c>
      <c r="D267" s="194">
        <v>0</v>
      </c>
      <c r="E267" s="194">
        <v>76415.03</v>
      </c>
      <c r="F267" s="194">
        <v>-76415.03</v>
      </c>
    </row>
    <row r="268" spans="1:6" x14ac:dyDescent="0.3">
      <c r="A268" s="195">
        <v>189903002</v>
      </c>
      <c r="B268" s="193" t="s">
        <v>814</v>
      </c>
      <c r="C268" s="194">
        <v>0</v>
      </c>
      <c r="D268" s="194">
        <v>0</v>
      </c>
      <c r="E268" s="194">
        <v>166980.73000000001</v>
      </c>
      <c r="F268" s="194">
        <v>-166980.73000000001</v>
      </c>
    </row>
    <row r="269" spans="1:6" x14ac:dyDescent="0.3">
      <c r="A269" s="195">
        <v>189903003</v>
      </c>
      <c r="B269" s="193" t="s">
        <v>815</v>
      </c>
      <c r="C269" s="194">
        <v>0</v>
      </c>
      <c r="D269" s="194">
        <v>0</v>
      </c>
      <c r="E269" s="194">
        <v>61742.41</v>
      </c>
      <c r="F269" s="194">
        <v>-61742.41</v>
      </c>
    </row>
    <row r="270" spans="1:6" x14ac:dyDescent="0.3">
      <c r="A270" s="195">
        <v>189903004</v>
      </c>
      <c r="B270" s="193" t="s">
        <v>816</v>
      </c>
      <c r="C270" s="194">
        <v>0</v>
      </c>
      <c r="D270" s="194">
        <v>0</v>
      </c>
      <c r="E270" s="194">
        <v>38087.9</v>
      </c>
      <c r="F270" s="194">
        <v>-38087.9</v>
      </c>
    </row>
    <row r="271" spans="1:6" x14ac:dyDescent="0.3">
      <c r="A271" s="195">
        <v>189903010</v>
      </c>
      <c r="B271" s="193" t="s">
        <v>505</v>
      </c>
      <c r="C271" s="194">
        <v>0</v>
      </c>
      <c r="D271" s="194">
        <v>1720.32</v>
      </c>
      <c r="E271" s="194">
        <v>1720.32</v>
      </c>
      <c r="F271" s="194">
        <v>0</v>
      </c>
    </row>
    <row r="272" spans="1:6" x14ac:dyDescent="0.3">
      <c r="A272" s="195">
        <v>189903030</v>
      </c>
      <c r="B272" s="193" t="s">
        <v>511</v>
      </c>
      <c r="C272" s="194">
        <v>0</v>
      </c>
      <c r="D272" s="194">
        <v>4357.82</v>
      </c>
      <c r="E272" s="194">
        <v>4357.82</v>
      </c>
      <c r="F272" s="194">
        <v>0</v>
      </c>
    </row>
    <row r="273" spans="1:6" x14ac:dyDescent="0.3">
      <c r="A273" s="195">
        <v>189903040</v>
      </c>
      <c r="B273" s="193" t="s">
        <v>512</v>
      </c>
      <c r="C273" s="194">
        <v>0</v>
      </c>
      <c r="D273" s="194">
        <v>1317.94</v>
      </c>
      <c r="E273" s="194">
        <v>1317.94</v>
      </c>
      <c r="F273" s="194">
        <v>0</v>
      </c>
    </row>
    <row r="274" spans="1:6" x14ac:dyDescent="0.3">
      <c r="A274" s="195">
        <v>189903050</v>
      </c>
      <c r="B274" s="193" t="s">
        <v>513</v>
      </c>
      <c r="C274" s="194">
        <v>0</v>
      </c>
      <c r="D274" s="194">
        <v>750.97</v>
      </c>
      <c r="E274" s="194">
        <v>750.97</v>
      </c>
      <c r="F274" s="194">
        <v>0</v>
      </c>
    </row>
    <row r="275" spans="1:6" x14ac:dyDescent="0.3">
      <c r="A275" s="195">
        <v>189904</v>
      </c>
      <c r="B275" s="193" t="s">
        <v>286</v>
      </c>
      <c r="C275" s="194">
        <v>-1238.94</v>
      </c>
      <c r="D275" s="194">
        <v>0</v>
      </c>
      <c r="E275" s="194">
        <v>0</v>
      </c>
      <c r="F275" s="194">
        <v>-1238.94</v>
      </c>
    </row>
    <row r="276" spans="1:6" x14ac:dyDescent="0.3">
      <c r="A276" s="195">
        <v>1899040</v>
      </c>
      <c r="B276" s="193" t="s">
        <v>286</v>
      </c>
      <c r="C276" s="194">
        <v>-1238.94</v>
      </c>
      <c r="D276" s="194">
        <v>0</v>
      </c>
      <c r="E276" s="194">
        <v>0</v>
      </c>
      <c r="F276" s="194">
        <v>-1238.94</v>
      </c>
    </row>
    <row r="277" spans="1:6" x14ac:dyDescent="0.3">
      <c r="A277" s="195">
        <v>19</v>
      </c>
      <c r="B277" s="193" t="s">
        <v>7</v>
      </c>
      <c r="C277" s="194">
        <v>4668604.99</v>
      </c>
      <c r="D277" s="194">
        <v>1873472.41</v>
      </c>
      <c r="E277" s="194">
        <v>3688339.5</v>
      </c>
      <c r="F277" s="194">
        <v>2853737.9</v>
      </c>
    </row>
    <row r="278" spans="1:6" x14ac:dyDescent="0.3">
      <c r="A278" s="195">
        <v>1901</v>
      </c>
      <c r="B278" s="193" t="s">
        <v>42</v>
      </c>
      <c r="C278" s="194">
        <v>3077649.83</v>
      </c>
      <c r="D278" s="194">
        <v>551242.91</v>
      </c>
      <c r="E278" s="194">
        <v>2530096.35</v>
      </c>
      <c r="F278" s="194">
        <v>1098796.3899999999</v>
      </c>
    </row>
    <row r="279" spans="1:6" x14ac:dyDescent="0.3">
      <c r="A279" s="195">
        <v>190101</v>
      </c>
      <c r="B279" s="193" t="s">
        <v>514</v>
      </c>
      <c r="C279" s="194">
        <v>30000</v>
      </c>
      <c r="D279" s="194">
        <v>0</v>
      </c>
      <c r="E279" s="194">
        <v>0</v>
      </c>
      <c r="F279" s="194">
        <v>30000</v>
      </c>
    </row>
    <row r="280" spans="1:6" x14ac:dyDescent="0.3">
      <c r="A280" s="195">
        <v>1901010</v>
      </c>
      <c r="B280" s="193" t="s">
        <v>514</v>
      </c>
      <c r="C280" s="194">
        <v>30000</v>
      </c>
      <c r="D280" s="194">
        <v>0</v>
      </c>
      <c r="E280" s="194">
        <v>0</v>
      </c>
      <c r="F280" s="194">
        <v>30000</v>
      </c>
    </row>
    <row r="281" spans="1:6" x14ac:dyDescent="0.3">
      <c r="A281" s="195">
        <v>190103</v>
      </c>
      <c r="B281" s="193" t="s">
        <v>515</v>
      </c>
      <c r="C281" s="194">
        <v>936776.58</v>
      </c>
      <c r="D281" s="194">
        <v>369524.05</v>
      </c>
      <c r="E281" s="194">
        <v>604780</v>
      </c>
      <c r="F281" s="194">
        <v>701520.63</v>
      </c>
    </row>
    <row r="282" spans="1:6" x14ac:dyDescent="0.3">
      <c r="A282" s="195">
        <v>1901030</v>
      </c>
      <c r="B282" s="193" t="s">
        <v>515</v>
      </c>
      <c r="C282" s="194">
        <v>936776.58</v>
      </c>
      <c r="D282" s="194">
        <v>369524.05</v>
      </c>
      <c r="E282" s="194">
        <v>604780</v>
      </c>
      <c r="F282" s="194">
        <v>701520.63</v>
      </c>
    </row>
    <row r="283" spans="1:6" x14ac:dyDescent="0.3">
      <c r="A283" s="195">
        <v>190103001</v>
      </c>
      <c r="B283" s="193" t="s">
        <v>516</v>
      </c>
      <c r="C283" s="194">
        <v>63479.05</v>
      </c>
      <c r="D283" s="194">
        <v>0</v>
      </c>
      <c r="E283" s="194">
        <v>63479.08</v>
      </c>
      <c r="F283" s="194">
        <v>-0.03</v>
      </c>
    </row>
    <row r="284" spans="1:6" x14ac:dyDescent="0.3">
      <c r="A284" s="195">
        <v>190103002</v>
      </c>
      <c r="B284" s="193" t="s">
        <v>517</v>
      </c>
      <c r="C284" s="194">
        <v>190008.71</v>
      </c>
      <c r="D284" s="194">
        <v>0</v>
      </c>
      <c r="E284" s="194">
        <v>190008.76</v>
      </c>
      <c r="F284" s="194">
        <v>-0.05</v>
      </c>
    </row>
    <row r="285" spans="1:6" x14ac:dyDescent="0.3">
      <c r="A285" s="195">
        <v>190103003</v>
      </c>
      <c r="B285" s="193" t="s">
        <v>518</v>
      </c>
      <c r="C285" s="194">
        <v>2595.69</v>
      </c>
      <c r="D285" s="194">
        <v>0</v>
      </c>
      <c r="E285" s="194">
        <v>2595.66</v>
      </c>
      <c r="F285" s="194">
        <v>0.03</v>
      </c>
    </row>
    <row r="286" spans="1:6" x14ac:dyDescent="0.3">
      <c r="A286" s="195">
        <v>190103006</v>
      </c>
      <c r="B286" s="193" t="s">
        <v>519</v>
      </c>
      <c r="C286" s="194">
        <v>56128.95</v>
      </c>
      <c r="D286" s="194">
        <v>0</v>
      </c>
      <c r="E286" s="194">
        <v>56129.02</v>
      </c>
      <c r="F286" s="194">
        <v>-7.0000000000000007E-2</v>
      </c>
    </row>
    <row r="287" spans="1:6" x14ac:dyDescent="0.3">
      <c r="A287" s="195">
        <v>190103007</v>
      </c>
      <c r="B287" s="193" t="s">
        <v>520</v>
      </c>
      <c r="C287" s="194">
        <v>582909.46</v>
      </c>
      <c r="D287" s="194">
        <v>369524.05</v>
      </c>
      <c r="E287" s="194">
        <v>250912.69</v>
      </c>
      <c r="F287" s="194">
        <v>701520.82</v>
      </c>
    </row>
    <row r="288" spans="1:6" x14ac:dyDescent="0.3">
      <c r="A288" s="195">
        <v>190103008</v>
      </c>
      <c r="B288" s="193" t="s">
        <v>521</v>
      </c>
      <c r="C288" s="194">
        <v>19759</v>
      </c>
      <c r="D288" s="194">
        <v>0</v>
      </c>
      <c r="E288" s="194">
        <v>19759.02</v>
      </c>
      <c r="F288" s="194">
        <v>-0.02</v>
      </c>
    </row>
    <row r="289" spans="1:6" x14ac:dyDescent="0.3">
      <c r="A289" s="195">
        <v>190103020</v>
      </c>
      <c r="B289" s="193" t="s">
        <v>522</v>
      </c>
      <c r="C289" s="194">
        <v>21895.72</v>
      </c>
      <c r="D289" s="194">
        <v>0</v>
      </c>
      <c r="E289" s="194">
        <v>21895.77</v>
      </c>
      <c r="F289" s="194">
        <v>-0.05</v>
      </c>
    </row>
    <row r="290" spans="1:6" x14ac:dyDescent="0.3">
      <c r="A290" s="195">
        <v>190109</v>
      </c>
      <c r="B290" s="193" t="s">
        <v>62</v>
      </c>
      <c r="C290" s="194">
        <v>2110873.25</v>
      </c>
      <c r="D290" s="194">
        <v>181718.86</v>
      </c>
      <c r="E290" s="194">
        <v>1925316.35</v>
      </c>
      <c r="F290" s="194">
        <v>367275.76</v>
      </c>
    </row>
    <row r="291" spans="1:6" x14ac:dyDescent="0.3">
      <c r="A291" s="195">
        <v>1901090</v>
      </c>
      <c r="B291" s="193" t="s">
        <v>62</v>
      </c>
      <c r="C291" s="194">
        <v>2110873.25</v>
      </c>
      <c r="D291" s="194">
        <v>181718.86</v>
      </c>
      <c r="E291" s="194">
        <v>1925316.35</v>
      </c>
      <c r="F291" s="194">
        <v>367275.76</v>
      </c>
    </row>
    <row r="292" spans="1:6" x14ac:dyDescent="0.3">
      <c r="A292" s="195">
        <v>190109001</v>
      </c>
      <c r="B292" s="193" t="s">
        <v>523</v>
      </c>
      <c r="C292" s="194">
        <v>4432.6400000000003</v>
      </c>
      <c r="D292" s="194">
        <v>0</v>
      </c>
      <c r="E292" s="194">
        <v>229.16</v>
      </c>
      <c r="F292" s="194">
        <v>4203.4799999999996</v>
      </c>
    </row>
    <row r="293" spans="1:6" x14ac:dyDescent="0.3">
      <c r="A293" s="195">
        <v>190109002</v>
      </c>
      <c r="B293" s="193" t="s">
        <v>524</v>
      </c>
      <c r="C293" s="194">
        <v>158905.43</v>
      </c>
      <c r="D293" s="194">
        <v>0</v>
      </c>
      <c r="E293" s="194">
        <v>0</v>
      </c>
      <c r="F293" s="194">
        <v>158905.43</v>
      </c>
    </row>
    <row r="294" spans="1:6" x14ac:dyDescent="0.3">
      <c r="A294" s="195">
        <v>190109004</v>
      </c>
      <c r="B294" s="193" t="s">
        <v>525</v>
      </c>
      <c r="C294" s="194">
        <v>53940.82</v>
      </c>
      <c r="D294" s="194">
        <v>67243.25</v>
      </c>
      <c r="E294" s="194">
        <v>43107.199999999997</v>
      </c>
      <c r="F294" s="194">
        <v>78076.87</v>
      </c>
    </row>
    <row r="295" spans="1:6" x14ac:dyDescent="0.3">
      <c r="A295" s="195">
        <v>19010900406</v>
      </c>
      <c r="B295" s="193" t="s">
        <v>210</v>
      </c>
      <c r="C295" s="194">
        <v>264.89999999999998</v>
      </c>
      <c r="D295" s="194">
        <v>10196.709999999999</v>
      </c>
      <c r="E295" s="194">
        <v>5147.57</v>
      </c>
      <c r="F295" s="194">
        <v>5314.04</v>
      </c>
    </row>
    <row r="296" spans="1:6" x14ac:dyDescent="0.3">
      <c r="A296" s="195">
        <v>19010900407</v>
      </c>
      <c r="B296" s="193" t="s">
        <v>201</v>
      </c>
      <c r="C296" s="194">
        <v>53675.92</v>
      </c>
      <c r="D296" s="194">
        <v>57046.54</v>
      </c>
      <c r="E296" s="194">
        <v>37959.629999999997</v>
      </c>
      <c r="F296" s="194">
        <v>72762.83</v>
      </c>
    </row>
    <row r="297" spans="1:6" x14ac:dyDescent="0.3">
      <c r="A297" s="195">
        <v>190109006</v>
      </c>
      <c r="B297" s="193" t="s">
        <v>526</v>
      </c>
      <c r="C297" s="194">
        <v>50469.48</v>
      </c>
      <c r="D297" s="194">
        <v>0</v>
      </c>
      <c r="E297" s="194">
        <v>21179.19</v>
      </c>
      <c r="F297" s="194">
        <v>29290.29</v>
      </c>
    </row>
    <row r="298" spans="1:6" x14ac:dyDescent="0.3">
      <c r="A298" s="195">
        <v>190109012</v>
      </c>
      <c r="B298" s="193" t="s">
        <v>527</v>
      </c>
      <c r="C298" s="194">
        <v>22768.09</v>
      </c>
      <c r="D298" s="194">
        <v>0</v>
      </c>
      <c r="E298" s="194">
        <v>0</v>
      </c>
      <c r="F298" s="194">
        <v>22768.09</v>
      </c>
    </row>
    <row r="299" spans="1:6" x14ac:dyDescent="0.3">
      <c r="A299" s="195">
        <v>19010901208</v>
      </c>
      <c r="B299" s="193" t="s">
        <v>528</v>
      </c>
      <c r="C299" s="194">
        <v>22551.9</v>
      </c>
      <c r="D299" s="194">
        <v>0</v>
      </c>
      <c r="E299" s="194">
        <v>0</v>
      </c>
      <c r="F299" s="194">
        <v>22551.9</v>
      </c>
    </row>
    <row r="300" spans="1:6" x14ac:dyDescent="0.3">
      <c r="A300" s="195">
        <v>19010901249</v>
      </c>
      <c r="B300" s="193" t="s">
        <v>529</v>
      </c>
      <c r="C300" s="194">
        <v>216.19</v>
      </c>
      <c r="D300" s="194">
        <v>0</v>
      </c>
      <c r="E300" s="194">
        <v>0</v>
      </c>
      <c r="F300" s="194">
        <v>216.19</v>
      </c>
    </row>
    <row r="301" spans="1:6" x14ac:dyDescent="0.3">
      <c r="A301" s="195">
        <v>190109014</v>
      </c>
      <c r="B301" s="193" t="s">
        <v>530</v>
      </c>
      <c r="C301" s="194">
        <v>1820356.79</v>
      </c>
      <c r="D301" s="194">
        <v>108506.41</v>
      </c>
      <c r="E301" s="194">
        <v>1860638.48</v>
      </c>
      <c r="F301" s="194">
        <v>68224.72</v>
      </c>
    </row>
    <row r="302" spans="1:6" x14ac:dyDescent="0.3">
      <c r="A302" s="195">
        <v>190109090</v>
      </c>
      <c r="B302" s="193" t="s">
        <v>787</v>
      </c>
      <c r="C302" s="194">
        <v>0</v>
      </c>
      <c r="D302" s="194">
        <v>5969.2</v>
      </c>
      <c r="E302" s="194">
        <v>162.32</v>
      </c>
      <c r="F302" s="194">
        <v>5806.88</v>
      </c>
    </row>
    <row r="303" spans="1:6" x14ac:dyDescent="0.3">
      <c r="A303" s="195">
        <v>1902</v>
      </c>
      <c r="B303" s="193" t="s">
        <v>47</v>
      </c>
      <c r="C303" s="194">
        <v>271435.83</v>
      </c>
      <c r="D303" s="194">
        <v>870789.86</v>
      </c>
      <c r="E303" s="194">
        <v>761960.43</v>
      </c>
      <c r="F303" s="194">
        <v>380265.26</v>
      </c>
    </row>
    <row r="304" spans="1:6" x14ac:dyDescent="0.3">
      <c r="A304" s="195">
        <v>190201</v>
      </c>
      <c r="B304" s="193" t="s">
        <v>531</v>
      </c>
      <c r="C304" s="194">
        <v>7003.34</v>
      </c>
      <c r="D304" s="194">
        <v>21.12</v>
      </c>
      <c r="E304" s="194">
        <v>21.12</v>
      </c>
      <c r="F304" s="194">
        <v>7003.34</v>
      </c>
    </row>
    <row r="305" spans="1:6" x14ac:dyDescent="0.3">
      <c r="A305" s="195">
        <v>1902010</v>
      </c>
      <c r="B305" s="193" t="s">
        <v>531</v>
      </c>
      <c r="C305" s="194">
        <v>7003.34</v>
      </c>
      <c r="D305" s="194">
        <v>21.12</v>
      </c>
      <c r="E305" s="194">
        <v>21.12</v>
      </c>
      <c r="F305" s="194">
        <v>7003.34</v>
      </c>
    </row>
    <row r="306" spans="1:6" x14ac:dyDescent="0.3">
      <c r="A306" s="195">
        <v>190201003</v>
      </c>
      <c r="B306" s="193" t="s">
        <v>233</v>
      </c>
      <c r="C306" s="194">
        <v>7003.34</v>
      </c>
      <c r="D306" s="194">
        <v>21.12</v>
      </c>
      <c r="E306" s="194">
        <v>21.12</v>
      </c>
      <c r="F306" s="194">
        <v>7003.34</v>
      </c>
    </row>
    <row r="307" spans="1:6" x14ac:dyDescent="0.3">
      <c r="A307" s="195">
        <v>190205</v>
      </c>
      <c r="B307" s="193" t="s">
        <v>532</v>
      </c>
      <c r="C307" s="194">
        <v>9581.85</v>
      </c>
      <c r="D307" s="194">
        <v>382.5</v>
      </c>
      <c r="E307" s="194">
        <v>191.25</v>
      </c>
      <c r="F307" s="194">
        <v>9773.1</v>
      </c>
    </row>
    <row r="308" spans="1:6" x14ac:dyDescent="0.3">
      <c r="A308" s="195">
        <v>1902050</v>
      </c>
      <c r="B308" s="193" t="s">
        <v>532</v>
      </c>
      <c r="C308" s="194">
        <v>9581.85</v>
      </c>
      <c r="D308" s="194">
        <v>382.5</v>
      </c>
      <c r="E308" s="194">
        <v>191.25</v>
      </c>
      <c r="F308" s="194">
        <v>9773.1</v>
      </c>
    </row>
    <row r="309" spans="1:6" x14ac:dyDescent="0.3">
      <c r="A309" s="195">
        <v>190205004</v>
      </c>
      <c r="B309" s="193" t="s">
        <v>533</v>
      </c>
      <c r="C309" s="194">
        <v>9581.85</v>
      </c>
      <c r="D309" s="194">
        <v>382.5</v>
      </c>
      <c r="E309" s="194">
        <v>191.25</v>
      </c>
      <c r="F309" s="194">
        <v>9773.1</v>
      </c>
    </row>
    <row r="310" spans="1:6" x14ac:dyDescent="0.3">
      <c r="A310" s="195">
        <v>190206</v>
      </c>
      <c r="B310" s="193" t="s">
        <v>534</v>
      </c>
      <c r="C310" s="194">
        <v>1.1100000000000001</v>
      </c>
      <c r="D310" s="194">
        <v>0</v>
      </c>
      <c r="E310" s="194">
        <v>0</v>
      </c>
      <c r="F310" s="194">
        <v>1.1100000000000001</v>
      </c>
    </row>
    <row r="311" spans="1:6" x14ac:dyDescent="0.3">
      <c r="A311" s="195">
        <v>1902060</v>
      </c>
      <c r="B311" s="193" t="s">
        <v>534</v>
      </c>
      <c r="C311" s="194">
        <v>1.1100000000000001</v>
      </c>
      <c r="D311" s="194">
        <v>0</v>
      </c>
      <c r="E311" s="194">
        <v>0</v>
      </c>
      <c r="F311" s="194">
        <v>1.1100000000000001</v>
      </c>
    </row>
    <row r="312" spans="1:6" x14ac:dyDescent="0.3">
      <c r="A312" s="195">
        <v>190206005</v>
      </c>
      <c r="B312" s="193" t="s">
        <v>62</v>
      </c>
      <c r="C312" s="194">
        <v>1.1100000000000001</v>
      </c>
      <c r="D312" s="194">
        <v>0</v>
      </c>
      <c r="E312" s="194">
        <v>0</v>
      </c>
      <c r="F312" s="194">
        <v>1.1100000000000001</v>
      </c>
    </row>
    <row r="313" spans="1:6" x14ac:dyDescent="0.3">
      <c r="A313" s="195">
        <v>190209</v>
      </c>
      <c r="B313" s="193" t="s">
        <v>535</v>
      </c>
      <c r="C313" s="194">
        <v>254849.53</v>
      </c>
      <c r="D313" s="194">
        <v>870386.24</v>
      </c>
      <c r="E313" s="194">
        <v>761748.06</v>
      </c>
      <c r="F313" s="194">
        <v>363487.71</v>
      </c>
    </row>
    <row r="314" spans="1:6" x14ac:dyDescent="0.3">
      <c r="A314" s="195">
        <v>1902090</v>
      </c>
      <c r="B314" s="193" t="s">
        <v>535</v>
      </c>
      <c r="C314" s="194">
        <v>254849.53</v>
      </c>
      <c r="D314" s="194">
        <v>870386.24</v>
      </c>
      <c r="E314" s="194">
        <v>761748.06</v>
      </c>
      <c r="F314" s="194">
        <v>363487.71</v>
      </c>
    </row>
    <row r="315" spans="1:6" x14ac:dyDescent="0.3">
      <c r="A315" s="195">
        <v>190209001</v>
      </c>
      <c r="B315" s="193" t="s">
        <v>536</v>
      </c>
      <c r="C315" s="194">
        <v>4416.83</v>
      </c>
      <c r="D315" s="194">
        <v>0</v>
      </c>
      <c r="E315" s="194">
        <v>0</v>
      </c>
      <c r="F315" s="194">
        <v>4416.83</v>
      </c>
    </row>
    <row r="316" spans="1:6" x14ac:dyDescent="0.3">
      <c r="A316" s="195">
        <v>19020900107</v>
      </c>
      <c r="B316" s="193" t="s">
        <v>537</v>
      </c>
      <c r="C316" s="194">
        <v>567</v>
      </c>
      <c r="D316" s="194">
        <v>0</v>
      </c>
      <c r="E316" s="194">
        <v>0</v>
      </c>
      <c r="F316" s="194">
        <v>567</v>
      </c>
    </row>
    <row r="317" spans="1:6" x14ac:dyDescent="0.3">
      <c r="A317" s="195">
        <v>19020900111</v>
      </c>
      <c r="B317" s="193" t="s">
        <v>538</v>
      </c>
      <c r="C317" s="194">
        <v>104.09</v>
      </c>
      <c r="D317" s="194">
        <v>0</v>
      </c>
      <c r="E317" s="194">
        <v>0</v>
      </c>
      <c r="F317" s="194">
        <v>104.09</v>
      </c>
    </row>
    <row r="318" spans="1:6" x14ac:dyDescent="0.3">
      <c r="A318" s="195">
        <v>19020900112</v>
      </c>
      <c r="B318" s="193" t="s">
        <v>539</v>
      </c>
      <c r="C318" s="194">
        <v>410.21</v>
      </c>
      <c r="D318" s="194">
        <v>0</v>
      </c>
      <c r="E318" s="194">
        <v>0</v>
      </c>
      <c r="F318" s="194">
        <v>410.21</v>
      </c>
    </row>
    <row r="319" spans="1:6" x14ac:dyDescent="0.3">
      <c r="A319" s="195">
        <v>19020900133</v>
      </c>
      <c r="B319" s="193" t="s">
        <v>540</v>
      </c>
      <c r="C319" s="194">
        <v>3335.53</v>
      </c>
      <c r="D319" s="194">
        <v>0</v>
      </c>
      <c r="E319" s="194">
        <v>0</v>
      </c>
      <c r="F319" s="194">
        <v>3335.53</v>
      </c>
    </row>
    <row r="320" spans="1:6" x14ac:dyDescent="0.3">
      <c r="A320" s="195">
        <v>190209004</v>
      </c>
      <c r="B320" s="193" t="s">
        <v>541</v>
      </c>
      <c r="C320" s="194">
        <v>145504.03</v>
      </c>
      <c r="D320" s="194">
        <v>758020.64</v>
      </c>
      <c r="E320" s="194">
        <v>729569.97</v>
      </c>
      <c r="F320" s="194">
        <v>173954.7</v>
      </c>
    </row>
    <row r="321" spans="1:6" x14ac:dyDescent="0.3">
      <c r="A321" s="195">
        <v>19020900403</v>
      </c>
      <c r="B321" s="193" t="s">
        <v>542</v>
      </c>
      <c r="C321" s="194">
        <v>7816.59</v>
      </c>
      <c r="D321" s="194">
        <v>0</v>
      </c>
      <c r="E321" s="194">
        <v>0</v>
      </c>
      <c r="F321" s="194">
        <v>7816.59</v>
      </c>
    </row>
    <row r="322" spans="1:6" x14ac:dyDescent="0.3">
      <c r="A322" s="195">
        <v>19020900405</v>
      </c>
      <c r="B322" s="193" t="s">
        <v>62</v>
      </c>
      <c r="C322" s="194">
        <v>137687.44</v>
      </c>
      <c r="D322" s="194">
        <v>743304.54</v>
      </c>
      <c r="E322" s="194">
        <v>713384.87</v>
      </c>
      <c r="F322" s="194">
        <v>167607.10999999999</v>
      </c>
    </row>
    <row r="323" spans="1:6" x14ac:dyDescent="0.3">
      <c r="A323" s="195">
        <v>19020900406</v>
      </c>
      <c r="B323" s="193" t="s">
        <v>543</v>
      </c>
      <c r="C323" s="194">
        <v>0</v>
      </c>
      <c r="D323" s="194">
        <v>14716.1</v>
      </c>
      <c r="E323" s="194">
        <v>16185.1</v>
      </c>
      <c r="F323" s="194">
        <v>-1469</v>
      </c>
    </row>
    <row r="324" spans="1:6" x14ac:dyDescent="0.3">
      <c r="A324" s="195">
        <v>190209005</v>
      </c>
      <c r="B324" s="193" t="s">
        <v>544</v>
      </c>
      <c r="C324" s="194">
        <v>84903.87</v>
      </c>
      <c r="D324" s="194">
        <v>111463.48</v>
      </c>
      <c r="E324" s="194">
        <v>32178.09</v>
      </c>
      <c r="F324" s="194">
        <v>164189.26</v>
      </c>
    </row>
    <row r="325" spans="1:6" x14ac:dyDescent="0.3">
      <c r="A325" s="195">
        <v>19020900501</v>
      </c>
      <c r="B325" s="193" t="s">
        <v>233</v>
      </c>
      <c r="C325" s="194">
        <v>1465.1</v>
      </c>
      <c r="D325" s="194">
        <v>111463.48</v>
      </c>
      <c r="E325" s="194">
        <v>0</v>
      </c>
      <c r="F325" s="194">
        <v>112928.58</v>
      </c>
    </row>
    <row r="326" spans="1:6" x14ac:dyDescent="0.3">
      <c r="A326" s="195">
        <v>19020900502</v>
      </c>
      <c r="B326" s="193" t="s">
        <v>545</v>
      </c>
      <c r="C326" s="194">
        <v>83438.77</v>
      </c>
      <c r="D326" s="194">
        <v>0</v>
      </c>
      <c r="E326" s="194">
        <v>32178.09</v>
      </c>
      <c r="F326" s="194">
        <v>51260.68</v>
      </c>
    </row>
    <row r="327" spans="1:6" x14ac:dyDescent="0.3">
      <c r="A327" s="195">
        <v>190209007</v>
      </c>
      <c r="B327" s="193" t="s">
        <v>546</v>
      </c>
      <c r="C327" s="194">
        <v>840.51</v>
      </c>
      <c r="D327" s="194">
        <v>162.32</v>
      </c>
      <c r="E327" s="194">
        <v>0</v>
      </c>
      <c r="F327" s="194">
        <v>1002.83</v>
      </c>
    </row>
    <row r="328" spans="1:6" x14ac:dyDescent="0.3">
      <c r="A328" s="195">
        <v>190209009</v>
      </c>
      <c r="B328" s="193" t="s">
        <v>233</v>
      </c>
      <c r="C328" s="194">
        <v>19184.29</v>
      </c>
      <c r="D328" s="194">
        <v>739.8</v>
      </c>
      <c r="E328" s="194">
        <v>0</v>
      </c>
      <c r="F328" s="194">
        <v>19924.09</v>
      </c>
    </row>
    <row r="329" spans="1:6" x14ac:dyDescent="0.3">
      <c r="A329" s="195">
        <v>19020900906</v>
      </c>
      <c r="B329" s="193" t="s">
        <v>62</v>
      </c>
      <c r="C329" s="194">
        <v>2828.73</v>
      </c>
      <c r="D329" s="194">
        <v>0</v>
      </c>
      <c r="E329" s="194">
        <v>0</v>
      </c>
      <c r="F329" s="194">
        <v>2828.73</v>
      </c>
    </row>
    <row r="330" spans="1:6" x14ac:dyDescent="0.3">
      <c r="A330" s="195">
        <v>19020900916</v>
      </c>
      <c r="B330" s="193" t="s">
        <v>547</v>
      </c>
      <c r="C330" s="194">
        <v>16355.56</v>
      </c>
      <c r="D330" s="194">
        <v>0</v>
      </c>
      <c r="E330" s="194">
        <v>0</v>
      </c>
      <c r="F330" s="194">
        <v>16355.56</v>
      </c>
    </row>
    <row r="331" spans="1:6" x14ac:dyDescent="0.3">
      <c r="A331" s="195">
        <v>19020900917</v>
      </c>
      <c r="B331" s="193" t="s">
        <v>817</v>
      </c>
      <c r="C331" s="194">
        <v>0</v>
      </c>
      <c r="D331" s="194">
        <v>739.8</v>
      </c>
      <c r="E331" s="194">
        <v>0</v>
      </c>
      <c r="F331" s="194">
        <v>739.8</v>
      </c>
    </row>
    <row r="332" spans="1:6" x14ac:dyDescent="0.3">
      <c r="A332" s="195">
        <v>1903</v>
      </c>
      <c r="B332" s="193" t="s">
        <v>8</v>
      </c>
      <c r="C332" s="194">
        <v>975828.18</v>
      </c>
      <c r="D332" s="194">
        <v>281839.96999999997</v>
      </c>
      <c r="E332" s="194">
        <v>236023.72</v>
      </c>
      <c r="F332" s="194">
        <v>1021644.43</v>
      </c>
    </row>
    <row r="333" spans="1:6" x14ac:dyDescent="0.3">
      <c r="A333" s="195">
        <v>190301</v>
      </c>
      <c r="B333" s="193" t="s">
        <v>548</v>
      </c>
      <c r="C333" s="194">
        <v>504408.21</v>
      </c>
      <c r="D333" s="194">
        <v>163145.93</v>
      </c>
      <c r="E333" s="194">
        <v>0</v>
      </c>
      <c r="F333" s="194">
        <v>667554.14</v>
      </c>
    </row>
    <row r="334" spans="1:6" x14ac:dyDescent="0.3">
      <c r="A334" s="195">
        <v>1903010</v>
      </c>
      <c r="B334" s="193" t="s">
        <v>548</v>
      </c>
      <c r="C334" s="194">
        <v>504408.21</v>
      </c>
      <c r="D334" s="194">
        <v>163145.93</v>
      </c>
      <c r="E334" s="194">
        <v>0</v>
      </c>
      <c r="F334" s="194">
        <v>667554.14</v>
      </c>
    </row>
    <row r="335" spans="1:6" x14ac:dyDescent="0.3">
      <c r="A335" s="195">
        <v>190301006</v>
      </c>
      <c r="B335" s="193" t="s">
        <v>549</v>
      </c>
      <c r="C335" s="194">
        <v>504408.21</v>
      </c>
      <c r="D335" s="194">
        <v>145599.53</v>
      </c>
      <c r="E335" s="194">
        <v>0</v>
      </c>
      <c r="F335" s="194">
        <v>650007.74</v>
      </c>
    </row>
    <row r="336" spans="1:6" x14ac:dyDescent="0.3">
      <c r="A336" s="195">
        <v>190301008</v>
      </c>
      <c r="B336" s="193" t="s">
        <v>550</v>
      </c>
      <c r="C336" s="194">
        <v>0</v>
      </c>
      <c r="D336" s="194">
        <v>17546.400000000001</v>
      </c>
      <c r="E336" s="194">
        <v>0</v>
      </c>
      <c r="F336" s="194">
        <v>17546.400000000001</v>
      </c>
    </row>
    <row r="337" spans="1:6" x14ac:dyDescent="0.3">
      <c r="A337" s="195">
        <v>190302</v>
      </c>
      <c r="B337" s="193" t="s">
        <v>551</v>
      </c>
      <c r="C337" s="194">
        <v>114639.59</v>
      </c>
      <c r="D337" s="194">
        <v>28269.85</v>
      </c>
      <c r="E337" s="194">
        <v>0</v>
      </c>
      <c r="F337" s="194">
        <v>142909.44</v>
      </c>
    </row>
    <row r="338" spans="1:6" x14ac:dyDescent="0.3">
      <c r="A338" s="195">
        <v>1903020</v>
      </c>
      <c r="B338" s="193" t="s">
        <v>551</v>
      </c>
      <c r="C338" s="194">
        <v>114639.59</v>
      </c>
      <c r="D338" s="194">
        <v>28269.85</v>
      </c>
      <c r="E338" s="194">
        <v>0</v>
      </c>
      <c r="F338" s="194">
        <v>142909.44</v>
      </c>
    </row>
    <row r="339" spans="1:6" x14ac:dyDescent="0.3">
      <c r="A339" s="195">
        <v>190302008</v>
      </c>
      <c r="B339" s="193" t="s">
        <v>409</v>
      </c>
      <c r="C339" s="194">
        <v>1041.25</v>
      </c>
      <c r="D339" s="194">
        <v>197.26</v>
      </c>
      <c r="E339" s="194">
        <v>0</v>
      </c>
      <c r="F339" s="194">
        <v>1238.51</v>
      </c>
    </row>
    <row r="340" spans="1:6" x14ac:dyDescent="0.3">
      <c r="A340" s="195">
        <v>190302010</v>
      </c>
      <c r="B340" s="193" t="s">
        <v>277</v>
      </c>
      <c r="C340" s="194">
        <v>10379.5</v>
      </c>
      <c r="D340" s="194">
        <v>1631.86</v>
      </c>
      <c r="E340" s="194">
        <v>0</v>
      </c>
      <c r="F340" s="194">
        <v>12011.36</v>
      </c>
    </row>
    <row r="341" spans="1:6" x14ac:dyDescent="0.3">
      <c r="A341" s="195">
        <v>190302012</v>
      </c>
      <c r="B341" s="193" t="s">
        <v>552</v>
      </c>
      <c r="C341" s="194">
        <v>109.77</v>
      </c>
      <c r="D341" s="194">
        <v>124.56</v>
      </c>
      <c r="E341" s="194">
        <v>0</v>
      </c>
      <c r="F341" s="194">
        <v>234.33</v>
      </c>
    </row>
    <row r="342" spans="1:6" x14ac:dyDescent="0.3">
      <c r="A342" s="195">
        <v>190302013</v>
      </c>
      <c r="B342" s="193" t="s">
        <v>553</v>
      </c>
      <c r="C342" s="194">
        <v>5260.18</v>
      </c>
      <c r="D342" s="194">
        <v>414.24</v>
      </c>
      <c r="E342" s="194">
        <v>0</v>
      </c>
      <c r="F342" s="194">
        <v>5674.42</v>
      </c>
    </row>
    <row r="343" spans="1:6" x14ac:dyDescent="0.3">
      <c r="A343" s="195">
        <v>190302014</v>
      </c>
      <c r="B343" s="193" t="s">
        <v>554</v>
      </c>
      <c r="C343" s="194">
        <v>3686.45</v>
      </c>
      <c r="D343" s="194">
        <v>917.62</v>
      </c>
      <c r="E343" s="194">
        <v>0</v>
      </c>
      <c r="F343" s="194">
        <v>4604.07</v>
      </c>
    </row>
    <row r="344" spans="1:6" x14ac:dyDescent="0.3">
      <c r="A344" s="195">
        <v>190302017</v>
      </c>
      <c r="B344" s="193" t="s">
        <v>555</v>
      </c>
      <c r="C344" s="194">
        <v>149.59</v>
      </c>
      <c r="D344" s="194">
        <v>0</v>
      </c>
      <c r="E344" s="194">
        <v>0</v>
      </c>
      <c r="F344" s="194">
        <v>149.59</v>
      </c>
    </row>
    <row r="345" spans="1:6" x14ac:dyDescent="0.3">
      <c r="A345" s="195">
        <v>190302018</v>
      </c>
      <c r="B345" s="193" t="s">
        <v>556</v>
      </c>
      <c r="C345" s="194">
        <v>5557.68</v>
      </c>
      <c r="D345" s="194">
        <v>345.21</v>
      </c>
      <c r="E345" s="194">
        <v>0</v>
      </c>
      <c r="F345" s="194">
        <v>5902.89</v>
      </c>
    </row>
    <row r="346" spans="1:6" x14ac:dyDescent="0.3">
      <c r="A346" s="195">
        <v>190302019</v>
      </c>
      <c r="B346" s="193" t="s">
        <v>557</v>
      </c>
      <c r="C346" s="194">
        <v>46254.879999999997</v>
      </c>
      <c r="D346" s="194">
        <v>13761.77</v>
      </c>
      <c r="E346" s="194">
        <v>0</v>
      </c>
      <c r="F346" s="194">
        <v>60016.65</v>
      </c>
    </row>
    <row r="347" spans="1:6" x14ac:dyDescent="0.3">
      <c r="A347" s="195">
        <v>190302020</v>
      </c>
      <c r="B347" s="193" t="s">
        <v>558</v>
      </c>
      <c r="C347" s="194">
        <v>1510.02</v>
      </c>
      <c r="D347" s="194">
        <v>308.20999999999998</v>
      </c>
      <c r="E347" s="194">
        <v>0</v>
      </c>
      <c r="F347" s="194">
        <v>1818.23</v>
      </c>
    </row>
    <row r="348" spans="1:6" x14ac:dyDescent="0.3">
      <c r="A348" s="195">
        <v>190302021</v>
      </c>
      <c r="B348" s="193" t="s">
        <v>418</v>
      </c>
      <c r="C348" s="194">
        <v>3303.82</v>
      </c>
      <c r="D348" s="194">
        <v>739.71</v>
      </c>
      <c r="E348" s="194">
        <v>0</v>
      </c>
      <c r="F348" s="194">
        <v>4043.53</v>
      </c>
    </row>
    <row r="349" spans="1:6" x14ac:dyDescent="0.3">
      <c r="A349" s="195">
        <v>190302022</v>
      </c>
      <c r="B349" s="193" t="s">
        <v>559</v>
      </c>
      <c r="C349" s="194">
        <v>30893.87</v>
      </c>
      <c r="D349" s="194">
        <v>7647.89</v>
      </c>
      <c r="E349" s="194">
        <v>0</v>
      </c>
      <c r="F349" s="194">
        <v>38541.760000000002</v>
      </c>
    </row>
    <row r="350" spans="1:6" x14ac:dyDescent="0.3">
      <c r="A350" s="195">
        <v>190302023</v>
      </c>
      <c r="B350" s="193" t="s">
        <v>560</v>
      </c>
      <c r="C350" s="194">
        <v>2565.7600000000002</v>
      </c>
      <c r="D350" s="194">
        <v>729.87</v>
      </c>
      <c r="E350" s="194">
        <v>0</v>
      </c>
      <c r="F350" s="194">
        <v>3295.63</v>
      </c>
    </row>
    <row r="351" spans="1:6" x14ac:dyDescent="0.3">
      <c r="A351" s="195">
        <v>190302024</v>
      </c>
      <c r="B351" s="193" t="s">
        <v>561</v>
      </c>
      <c r="C351" s="194">
        <v>1800.85</v>
      </c>
      <c r="D351" s="194">
        <v>355.06</v>
      </c>
      <c r="E351" s="194">
        <v>0</v>
      </c>
      <c r="F351" s="194">
        <v>2155.91</v>
      </c>
    </row>
    <row r="352" spans="1:6" x14ac:dyDescent="0.3">
      <c r="A352" s="195">
        <v>190302027</v>
      </c>
      <c r="B352" s="193" t="s">
        <v>352</v>
      </c>
      <c r="C352" s="194">
        <v>2125.9699999999998</v>
      </c>
      <c r="D352" s="194">
        <v>1096.5899999999999</v>
      </c>
      <c r="E352" s="194">
        <v>0</v>
      </c>
      <c r="F352" s="194">
        <v>3222.56</v>
      </c>
    </row>
    <row r="353" spans="1:6" x14ac:dyDescent="0.3">
      <c r="A353" s="195">
        <v>190303</v>
      </c>
      <c r="B353" s="193" t="s">
        <v>562</v>
      </c>
      <c r="C353" s="194">
        <v>356780.38</v>
      </c>
      <c r="D353" s="194">
        <v>90424.19</v>
      </c>
      <c r="E353" s="194">
        <v>236023.72</v>
      </c>
      <c r="F353" s="194">
        <v>211180.85</v>
      </c>
    </row>
    <row r="354" spans="1:6" x14ac:dyDescent="0.3">
      <c r="A354" s="195">
        <v>1903030</v>
      </c>
      <c r="B354" s="193" t="s">
        <v>562</v>
      </c>
      <c r="C354" s="194">
        <v>356780.38</v>
      </c>
      <c r="D354" s="194">
        <v>90424.19</v>
      </c>
      <c r="E354" s="194">
        <v>236023.72</v>
      </c>
      <c r="F354" s="194">
        <v>211180.85</v>
      </c>
    </row>
    <row r="355" spans="1:6" x14ac:dyDescent="0.3">
      <c r="A355" s="195">
        <v>190303010</v>
      </c>
      <c r="B355" s="193" t="s">
        <v>788</v>
      </c>
      <c r="C355" s="194">
        <v>0</v>
      </c>
      <c r="D355" s="194">
        <v>90424.19</v>
      </c>
      <c r="E355" s="194">
        <v>90424.19</v>
      </c>
      <c r="F355" s="194">
        <v>0</v>
      </c>
    </row>
    <row r="356" spans="1:6" x14ac:dyDescent="0.3">
      <c r="A356" s="195">
        <v>1904</v>
      </c>
      <c r="B356" s="193" t="s">
        <v>205</v>
      </c>
      <c r="C356" s="194">
        <v>168339.61</v>
      </c>
      <c r="D356" s="194">
        <v>169599.67</v>
      </c>
      <c r="E356" s="194">
        <v>160259</v>
      </c>
      <c r="F356" s="194">
        <v>177680.28</v>
      </c>
    </row>
    <row r="357" spans="1:6" x14ac:dyDescent="0.3">
      <c r="A357" s="195">
        <v>190401</v>
      </c>
      <c r="B357" s="193" t="s">
        <v>205</v>
      </c>
      <c r="C357" s="194">
        <v>168339.61</v>
      </c>
      <c r="D357" s="194">
        <v>169599.67</v>
      </c>
      <c r="E357" s="194">
        <v>160259</v>
      </c>
      <c r="F357" s="194">
        <v>177680.28</v>
      </c>
    </row>
    <row r="358" spans="1:6" x14ac:dyDescent="0.3">
      <c r="A358" s="195">
        <v>1904010</v>
      </c>
      <c r="B358" s="193" t="s">
        <v>205</v>
      </c>
      <c r="C358" s="194">
        <v>168339.61</v>
      </c>
      <c r="D358" s="194">
        <v>169599.67</v>
      </c>
      <c r="E358" s="194">
        <v>160259</v>
      </c>
      <c r="F358" s="194">
        <v>177680.28</v>
      </c>
    </row>
    <row r="359" spans="1:6" x14ac:dyDescent="0.3">
      <c r="A359" s="195">
        <v>190401001</v>
      </c>
      <c r="B359" s="193" t="s">
        <v>205</v>
      </c>
      <c r="C359" s="194">
        <v>55091.22</v>
      </c>
      <c r="D359" s="194">
        <v>160461.70000000001</v>
      </c>
      <c r="E359" s="194">
        <v>149771.89000000001</v>
      </c>
      <c r="F359" s="194">
        <v>65781.03</v>
      </c>
    </row>
    <row r="360" spans="1:6" x14ac:dyDescent="0.3">
      <c r="A360" s="195">
        <v>190401002</v>
      </c>
      <c r="B360" s="193" t="s">
        <v>563</v>
      </c>
      <c r="C360" s="194">
        <v>1425.54</v>
      </c>
      <c r="D360" s="194">
        <v>2177.85</v>
      </c>
      <c r="E360" s="194">
        <v>2834.69</v>
      </c>
      <c r="F360" s="194">
        <v>768.7</v>
      </c>
    </row>
    <row r="361" spans="1:6" x14ac:dyDescent="0.3">
      <c r="A361" s="195">
        <v>190401003</v>
      </c>
      <c r="B361" s="193" t="s">
        <v>564</v>
      </c>
      <c r="C361" s="194">
        <v>845.93</v>
      </c>
      <c r="D361" s="194">
        <v>1094.53</v>
      </c>
      <c r="E361" s="194">
        <v>970.62</v>
      </c>
      <c r="F361" s="194">
        <v>969.84</v>
      </c>
    </row>
    <row r="362" spans="1:6" x14ac:dyDescent="0.3">
      <c r="A362" s="195">
        <v>190401006</v>
      </c>
      <c r="B362" s="193" t="s">
        <v>565</v>
      </c>
      <c r="C362" s="194">
        <v>110976.92</v>
      </c>
      <c r="D362" s="194">
        <v>5816.84</v>
      </c>
      <c r="E362" s="194">
        <v>816.2</v>
      </c>
      <c r="F362" s="194">
        <v>115977.56</v>
      </c>
    </row>
    <row r="363" spans="1:6" x14ac:dyDescent="0.3">
      <c r="A363" s="195">
        <v>190401010</v>
      </c>
      <c r="B363" s="193" t="s">
        <v>818</v>
      </c>
      <c r="C363" s="194">
        <v>0</v>
      </c>
      <c r="D363" s="194">
        <v>48.75</v>
      </c>
      <c r="E363" s="194">
        <v>48.75</v>
      </c>
      <c r="F363" s="194">
        <v>0</v>
      </c>
    </row>
    <row r="364" spans="1:6" x14ac:dyDescent="0.3">
      <c r="A364" s="195">
        <v>190401060</v>
      </c>
      <c r="B364" s="193" t="s">
        <v>565</v>
      </c>
      <c r="C364" s="194">
        <v>0</v>
      </c>
      <c r="D364" s="194">
        <v>0</v>
      </c>
      <c r="E364" s="194">
        <v>5816.85</v>
      </c>
      <c r="F364" s="194">
        <v>-5816.85</v>
      </c>
    </row>
    <row r="365" spans="1:6" x14ac:dyDescent="0.3">
      <c r="A365" s="195">
        <v>1905</v>
      </c>
      <c r="B365" s="193" t="s">
        <v>263</v>
      </c>
      <c r="C365" s="194">
        <v>175351.54</v>
      </c>
      <c r="D365" s="194">
        <v>0</v>
      </c>
      <c r="E365" s="194">
        <v>0</v>
      </c>
      <c r="F365" s="194">
        <v>175351.54</v>
      </c>
    </row>
    <row r="366" spans="1:6" x14ac:dyDescent="0.3">
      <c r="A366" s="195">
        <v>190503</v>
      </c>
      <c r="B366" s="193" t="s">
        <v>566</v>
      </c>
      <c r="C366" s="194">
        <v>175351.54</v>
      </c>
      <c r="D366" s="194">
        <v>0</v>
      </c>
      <c r="E366" s="194">
        <v>0</v>
      </c>
      <c r="F366" s="194">
        <v>175351.54</v>
      </c>
    </row>
    <row r="367" spans="1:6" x14ac:dyDescent="0.3">
      <c r="A367" s="195">
        <v>1905030</v>
      </c>
      <c r="B367" s="193" t="s">
        <v>566</v>
      </c>
      <c r="C367" s="194">
        <v>175351.54</v>
      </c>
      <c r="D367" s="194">
        <v>0</v>
      </c>
      <c r="E367" s="194">
        <v>0</v>
      </c>
      <c r="F367" s="194">
        <v>175351.54</v>
      </c>
    </row>
    <row r="368" spans="1:6" x14ac:dyDescent="0.3">
      <c r="A368" s="195">
        <v>2</v>
      </c>
      <c r="B368" s="193" t="s">
        <v>18</v>
      </c>
      <c r="C368" s="194">
        <v>-15268343.060000001</v>
      </c>
      <c r="D368" s="194">
        <v>21958740.359999999</v>
      </c>
      <c r="E368" s="194">
        <v>23448248.260000002</v>
      </c>
      <c r="F368" s="194">
        <v>-16757850.960000001</v>
      </c>
    </row>
    <row r="369" spans="1:6" x14ac:dyDescent="0.3">
      <c r="A369" s="195">
        <v>21</v>
      </c>
      <c r="B369" s="193" t="s">
        <v>184</v>
      </c>
      <c r="C369" s="194">
        <v>-113916.28</v>
      </c>
      <c r="D369" s="194">
        <v>10427014.09</v>
      </c>
      <c r="E369" s="194">
        <v>10422115.83</v>
      </c>
      <c r="F369" s="194">
        <v>-109018.02</v>
      </c>
    </row>
    <row r="370" spans="1:6" x14ac:dyDescent="0.3">
      <c r="A370" s="195">
        <v>2101</v>
      </c>
      <c r="B370" s="193" t="s">
        <v>206</v>
      </c>
      <c r="C370" s="194">
        <v>-10186.370000000001</v>
      </c>
      <c r="D370" s="194">
        <v>161446.07</v>
      </c>
      <c r="E370" s="194">
        <v>161446.07</v>
      </c>
      <c r="F370" s="194">
        <v>-10186.370000000001</v>
      </c>
    </row>
    <row r="371" spans="1:6" x14ac:dyDescent="0.3">
      <c r="A371" s="195">
        <v>210101</v>
      </c>
      <c r="B371" s="193" t="s">
        <v>198</v>
      </c>
      <c r="C371" s="194">
        <v>-5421.02</v>
      </c>
      <c r="D371" s="194">
        <v>0</v>
      </c>
      <c r="E371" s="194">
        <v>0</v>
      </c>
      <c r="F371" s="194">
        <v>-5421.02</v>
      </c>
    </row>
    <row r="372" spans="1:6" x14ac:dyDescent="0.3">
      <c r="A372" s="195">
        <v>2101011</v>
      </c>
      <c r="B372" s="193" t="s">
        <v>207</v>
      </c>
      <c r="C372" s="194">
        <v>-5421.02</v>
      </c>
      <c r="D372" s="194">
        <v>0</v>
      </c>
      <c r="E372" s="194">
        <v>0</v>
      </c>
      <c r="F372" s="194">
        <v>-5421.02</v>
      </c>
    </row>
    <row r="373" spans="1:6" x14ac:dyDescent="0.3">
      <c r="A373" s="195">
        <v>210103</v>
      </c>
      <c r="B373" s="193" t="s">
        <v>339</v>
      </c>
      <c r="C373" s="194">
        <v>-4478.88</v>
      </c>
      <c r="D373" s="194">
        <v>0</v>
      </c>
      <c r="E373" s="194">
        <v>0</v>
      </c>
      <c r="F373" s="194">
        <v>-4478.88</v>
      </c>
    </row>
    <row r="374" spans="1:6" x14ac:dyDescent="0.3">
      <c r="A374" s="195">
        <v>2101031</v>
      </c>
      <c r="B374" s="193" t="s">
        <v>207</v>
      </c>
      <c r="C374" s="194">
        <v>-4478.88</v>
      </c>
      <c r="D374" s="194">
        <v>0</v>
      </c>
      <c r="E374" s="194">
        <v>0</v>
      </c>
      <c r="F374" s="194">
        <v>-4478.88</v>
      </c>
    </row>
    <row r="375" spans="1:6" x14ac:dyDescent="0.3">
      <c r="A375" s="195">
        <v>210104</v>
      </c>
      <c r="B375" s="193" t="s">
        <v>208</v>
      </c>
      <c r="C375" s="194">
        <v>0</v>
      </c>
      <c r="D375" s="194">
        <v>22118.51</v>
      </c>
      <c r="E375" s="194">
        <v>22118.51</v>
      </c>
      <c r="F375" s="194">
        <v>0</v>
      </c>
    </row>
    <row r="376" spans="1:6" x14ac:dyDescent="0.3">
      <c r="A376" s="195">
        <v>2101041</v>
      </c>
      <c r="B376" s="193" t="s">
        <v>207</v>
      </c>
      <c r="C376" s="194">
        <v>0</v>
      </c>
      <c r="D376" s="194">
        <v>22118.51</v>
      </c>
      <c r="E376" s="194">
        <v>22118.51</v>
      </c>
      <c r="F376" s="194">
        <v>0</v>
      </c>
    </row>
    <row r="377" spans="1:6" x14ac:dyDescent="0.3">
      <c r="A377" s="195">
        <v>210105</v>
      </c>
      <c r="B377" s="193" t="s">
        <v>209</v>
      </c>
      <c r="C377" s="194">
        <v>-286.47000000000003</v>
      </c>
      <c r="D377" s="194">
        <v>113348.93</v>
      </c>
      <c r="E377" s="194">
        <v>113348.93</v>
      </c>
      <c r="F377" s="194">
        <v>-286.47000000000003</v>
      </c>
    </row>
    <row r="378" spans="1:6" x14ac:dyDescent="0.3">
      <c r="A378" s="195">
        <v>2101051</v>
      </c>
      <c r="B378" s="193" t="s">
        <v>207</v>
      </c>
      <c r="C378" s="194">
        <v>-286.47000000000003</v>
      </c>
      <c r="D378" s="194">
        <v>113348.93</v>
      </c>
      <c r="E378" s="194">
        <v>113348.93</v>
      </c>
      <c r="F378" s="194">
        <v>-286.47000000000003</v>
      </c>
    </row>
    <row r="379" spans="1:6" x14ac:dyDescent="0.3">
      <c r="A379" s="195">
        <v>210106</v>
      </c>
      <c r="B379" s="193" t="s">
        <v>210</v>
      </c>
      <c r="C379" s="194">
        <v>0</v>
      </c>
      <c r="D379" s="194">
        <v>11262.53</v>
      </c>
      <c r="E379" s="194">
        <v>11262.53</v>
      </c>
      <c r="F379" s="194">
        <v>0</v>
      </c>
    </row>
    <row r="380" spans="1:6" x14ac:dyDescent="0.3">
      <c r="A380" s="195">
        <v>2101061</v>
      </c>
      <c r="B380" s="193" t="s">
        <v>207</v>
      </c>
      <c r="C380" s="194">
        <v>0</v>
      </c>
      <c r="D380" s="194">
        <v>11262.53</v>
      </c>
      <c r="E380" s="194">
        <v>11262.53</v>
      </c>
      <c r="F380" s="194">
        <v>0</v>
      </c>
    </row>
    <row r="381" spans="1:6" x14ac:dyDescent="0.3">
      <c r="A381" s="195">
        <v>210107</v>
      </c>
      <c r="B381" s="193" t="s">
        <v>211</v>
      </c>
      <c r="C381" s="194">
        <v>0</v>
      </c>
      <c r="D381" s="194">
        <v>14716.1</v>
      </c>
      <c r="E381" s="194">
        <v>14716.1</v>
      </c>
      <c r="F381" s="194">
        <v>0</v>
      </c>
    </row>
    <row r="382" spans="1:6" x14ac:dyDescent="0.3">
      <c r="A382" s="195">
        <v>2101071</v>
      </c>
      <c r="B382" s="193" t="s">
        <v>207</v>
      </c>
      <c r="C382" s="194">
        <v>0</v>
      </c>
      <c r="D382" s="194">
        <v>14716.1</v>
      </c>
      <c r="E382" s="194">
        <v>14716.1</v>
      </c>
      <c r="F382" s="194">
        <v>0</v>
      </c>
    </row>
    <row r="383" spans="1:6" x14ac:dyDescent="0.3">
      <c r="A383" s="195">
        <v>2102</v>
      </c>
      <c r="B383" s="193" t="s">
        <v>212</v>
      </c>
      <c r="C383" s="194">
        <v>-103729.91</v>
      </c>
      <c r="D383" s="194">
        <v>10265568.02</v>
      </c>
      <c r="E383" s="194">
        <v>10260669.76</v>
      </c>
      <c r="F383" s="194">
        <v>-98831.65</v>
      </c>
    </row>
    <row r="384" spans="1:6" x14ac:dyDescent="0.3">
      <c r="A384" s="195">
        <v>210201</v>
      </c>
      <c r="B384" s="193" t="s">
        <v>567</v>
      </c>
      <c r="C384" s="194">
        <v>-27433.23</v>
      </c>
      <c r="D384" s="194">
        <v>29195.01</v>
      </c>
      <c r="E384" s="194">
        <v>28911.35</v>
      </c>
      <c r="F384" s="194">
        <v>-27149.57</v>
      </c>
    </row>
    <row r="385" spans="1:6" x14ac:dyDescent="0.3">
      <c r="A385" s="195">
        <v>2102011</v>
      </c>
      <c r="B385" s="193" t="s">
        <v>207</v>
      </c>
      <c r="C385" s="194">
        <v>-27433.23</v>
      </c>
      <c r="D385" s="194">
        <v>29195.01</v>
      </c>
      <c r="E385" s="194">
        <v>28911.35</v>
      </c>
      <c r="F385" s="194">
        <v>-27149.57</v>
      </c>
    </row>
    <row r="386" spans="1:6" x14ac:dyDescent="0.3">
      <c r="A386" s="195">
        <v>210201101</v>
      </c>
      <c r="B386" s="193" t="s">
        <v>336</v>
      </c>
      <c r="C386" s="194">
        <v>-1109.3800000000001</v>
      </c>
      <c r="D386" s="194">
        <v>0</v>
      </c>
      <c r="E386" s="194">
        <v>0</v>
      </c>
      <c r="F386" s="194">
        <v>-1109.3800000000001</v>
      </c>
    </row>
    <row r="387" spans="1:6" x14ac:dyDescent="0.3">
      <c r="A387" s="195">
        <v>210201103</v>
      </c>
      <c r="B387" s="193" t="s">
        <v>199</v>
      </c>
      <c r="C387" s="194">
        <v>-730.45</v>
      </c>
      <c r="D387" s="194">
        <v>0</v>
      </c>
      <c r="E387" s="194">
        <v>0</v>
      </c>
      <c r="F387" s="194">
        <v>-730.45</v>
      </c>
    </row>
    <row r="388" spans="1:6" x14ac:dyDescent="0.3">
      <c r="A388" s="195">
        <v>210201104</v>
      </c>
      <c r="B388" s="193" t="s">
        <v>285</v>
      </c>
      <c r="C388" s="194">
        <v>-2750.85</v>
      </c>
      <c r="D388" s="194">
        <v>1169.8800000000001</v>
      </c>
      <c r="E388" s="194">
        <v>1169.8699999999999</v>
      </c>
      <c r="F388" s="194">
        <v>-2750.84</v>
      </c>
    </row>
    <row r="389" spans="1:6" x14ac:dyDescent="0.3">
      <c r="A389" s="195">
        <v>210201105</v>
      </c>
      <c r="B389" s="193" t="s">
        <v>192</v>
      </c>
      <c r="C389" s="194">
        <v>-6766.67</v>
      </c>
      <c r="D389" s="194">
        <v>1655.21</v>
      </c>
      <c r="E389" s="194">
        <v>1364.5</v>
      </c>
      <c r="F389" s="194">
        <v>-6475.96</v>
      </c>
    </row>
    <row r="390" spans="1:6" x14ac:dyDescent="0.3">
      <c r="A390" s="195">
        <v>210201106</v>
      </c>
      <c r="B390" s="193" t="s">
        <v>200</v>
      </c>
      <c r="C390" s="194">
        <v>-16075.88</v>
      </c>
      <c r="D390" s="194">
        <v>26369.919999999998</v>
      </c>
      <c r="E390" s="194">
        <v>26376.98</v>
      </c>
      <c r="F390" s="194">
        <v>-16082.94</v>
      </c>
    </row>
    <row r="391" spans="1:6" x14ac:dyDescent="0.3">
      <c r="A391" s="195">
        <v>210202</v>
      </c>
      <c r="B391" s="193" t="s">
        <v>568</v>
      </c>
      <c r="C391" s="194">
        <v>-76296.679999999993</v>
      </c>
      <c r="D391" s="194">
        <v>31042.39</v>
      </c>
      <c r="E391" s="194">
        <v>26427.78</v>
      </c>
      <c r="F391" s="194">
        <v>-71682.070000000007</v>
      </c>
    </row>
    <row r="392" spans="1:6" x14ac:dyDescent="0.3">
      <c r="A392" s="195">
        <v>2102021</v>
      </c>
      <c r="B392" s="193" t="s">
        <v>207</v>
      </c>
      <c r="C392" s="194">
        <v>-76296.679999999993</v>
      </c>
      <c r="D392" s="194">
        <v>31042.39</v>
      </c>
      <c r="E392" s="194">
        <v>26427.78</v>
      </c>
      <c r="F392" s="194">
        <v>-71682.070000000007</v>
      </c>
    </row>
    <row r="393" spans="1:6" x14ac:dyDescent="0.3">
      <c r="A393" s="195">
        <v>210202107</v>
      </c>
      <c r="B393" s="193" t="s">
        <v>288</v>
      </c>
      <c r="C393" s="194">
        <v>-76296.679999999993</v>
      </c>
      <c r="D393" s="194">
        <v>31042.39</v>
      </c>
      <c r="E393" s="194">
        <v>26427.78</v>
      </c>
      <c r="F393" s="194">
        <v>-71682.070000000007</v>
      </c>
    </row>
    <row r="394" spans="1:6" x14ac:dyDescent="0.3">
      <c r="A394" s="195">
        <v>210209</v>
      </c>
      <c r="B394" s="193" t="s">
        <v>569</v>
      </c>
      <c r="C394" s="194">
        <v>0</v>
      </c>
      <c r="D394" s="194">
        <v>10205330.619999999</v>
      </c>
      <c r="E394" s="194">
        <v>10205330.630000001</v>
      </c>
      <c r="F394" s="194">
        <v>-0.01</v>
      </c>
    </row>
    <row r="395" spans="1:6" x14ac:dyDescent="0.3">
      <c r="A395" s="195">
        <v>2102091</v>
      </c>
      <c r="B395" s="193" t="s">
        <v>207</v>
      </c>
      <c r="C395" s="194">
        <v>0</v>
      </c>
      <c r="D395" s="194">
        <v>10205330.619999999</v>
      </c>
      <c r="E395" s="194">
        <v>10205330.630000001</v>
      </c>
      <c r="F395" s="194">
        <v>-0.01</v>
      </c>
    </row>
    <row r="396" spans="1:6" x14ac:dyDescent="0.3">
      <c r="A396" s="195">
        <v>210209102</v>
      </c>
      <c r="B396" s="193" t="s">
        <v>570</v>
      </c>
      <c r="C396" s="194">
        <v>0</v>
      </c>
      <c r="D396" s="194">
        <v>5113689.43</v>
      </c>
      <c r="E396" s="194">
        <v>5113689.43</v>
      </c>
      <c r="F396" s="194">
        <v>0</v>
      </c>
    </row>
    <row r="397" spans="1:6" x14ac:dyDescent="0.3">
      <c r="A397" s="195">
        <v>210209103</v>
      </c>
      <c r="B397" s="193" t="s">
        <v>571</v>
      </c>
      <c r="C397" s="194">
        <v>0</v>
      </c>
      <c r="D397" s="194">
        <v>5091641.1900000004</v>
      </c>
      <c r="E397" s="194">
        <v>5091641.2</v>
      </c>
      <c r="F397" s="194">
        <v>-0.01</v>
      </c>
    </row>
    <row r="398" spans="1:6" x14ac:dyDescent="0.3">
      <c r="A398" s="195">
        <v>22</v>
      </c>
      <c r="B398" s="193" t="s">
        <v>71</v>
      </c>
      <c r="C398" s="194">
        <v>-3856609.78</v>
      </c>
      <c r="D398" s="194">
        <v>891203.37</v>
      </c>
      <c r="E398" s="194">
        <v>595805.52</v>
      </c>
      <c r="F398" s="194">
        <v>-3561211.93</v>
      </c>
    </row>
    <row r="399" spans="1:6" x14ac:dyDescent="0.3">
      <c r="A399" s="195">
        <v>2203</v>
      </c>
      <c r="B399" s="193" t="s">
        <v>289</v>
      </c>
      <c r="C399" s="194">
        <v>-0.01</v>
      </c>
      <c r="D399" s="194">
        <v>0</v>
      </c>
      <c r="E399" s="194">
        <v>0</v>
      </c>
      <c r="F399" s="194">
        <v>-0.01</v>
      </c>
    </row>
    <row r="400" spans="1:6" x14ac:dyDescent="0.3">
      <c r="A400" s="195">
        <v>220302</v>
      </c>
      <c r="B400" s="193" t="s">
        <v>351</v>
      </c>
      <c r="C400" s="194">
        <v>-0.01</v>
      </c>
      <c r="D400" s="194">
        <v>0</v>
      </c>
      <c r="E400" s="194">
        <v>0</v>
      </c>
      <c r="F400" s="194">
        <v>-0.01</v>
      </c>
    </row>
    <row r="401" spans="1:6" x14ac:dyDescent="0.3">
      <c r="A401" s="195">
        <v>2203021</v>
      </c>
      <c r="B401" s="193" t="s">
        <v>207</v>
      </c>
      <c r="C401" s="194">
        <v>-0.01</v>
      </c>
      <c r="D401" s="194">
        <v>0</v>
      </c>
      <c r="E401" s="194">
        <v>0</v>
      </c>
      <c r="F401" s="194">
        <v>-0.01</v>
      </c>
    </row>
    <row r="402" spans="1:6" x14ac:dyDescent="0.3">
      <c r="A402" s="195">
        <v>220302101</v>
      </c>
      <c r="B402" s="193" t="s">
        <v>355</v>
      </c>
      <c r="C402" s="194">
        <v>-0.01</v>
      </c>
      <c r="D402" s="194">
        <v>0</v>
      </c>
      <c r="E402" s="194">
        <v>0</v>
      </c>
      <c r="F402" s="194">
        <v>-0.01</v>
      </c>
    </row>
    <row r="403" spans="1:6" x14ac:dyDescent="0.3">
      <c r="A403" s="195">
        <v>2204</v>
      </c>
      <c r="B403" s="193" t="s">
        <v>290</v>
      </c>
      <c r="C403" s="194">
        <v>-1074296.55</v>
      </c>
      <c r="D403" s="194">
        <v>625281.07999999996</v>
      </c>
      <c r="E403" s="194">
        <v>242417.41</v>
      </c>
      <c r="F403" s="194">
        <v>-691432.88</v>
      </c>
    </row>
    <row r="404" spans="1:6" x14ac:dyDescent="0.3">
      <c r="A404" s="195">
        <v>220401</v>
      </c>
      <c r="B404" s="193" t="s">
        <v>437</v>
      </c>
      <c r="C404" s="194">
        <v>-232699.46</v>
      </c>
      <c r="D404" s="194">
        <v>475116.87</v>
      </c>
      <c r="E404" s="194">
        <v>242417.41</v>
      </c>
      <c r="F404" s="194">
        <v>0</v>
      </c>
    </row>
    <row r="405" spans="1:6" x14ac:dyDescent="0.3">
      <c r="A405" s="195">
        <v>2204011</v>
      </c>
      <c r="B405" s="193" t="s">
        <v>207</v>
      </c>
      <c r="C405" s="194">
        <v>-232699.46</v>
      </c>
      <c r="D405" s="194">
        <v>475116.87</v>
      </c>
      <c r="E405" s="194">
        <v>242417.41</v>
      </c>
      <c r="F405" s="194">
        <v>0</v>
      </c>
    </row>
    <row r="406" spans="1:6" x14ac:dyDescent="0.3">
      <c r="A406" s="195">
        <v>220401101</v>
      </c>
      <c r="B406" s="193" t="s">
        <v>355</v>
      </c>
      <c r="C406" s="194">
        <v>-23488.74</v>
      </c>
      <c r="D406" s="194">
        <v>237598.19</v>
      </c>
      <c r="E406" s="194">
        <v>214109.45</v>
      </c>
      <c r="F406" s="194">
        <v>0</v>
      </c>
    </row>
    <row r="407" spans="1:6" x14ac:dyDescent="0.3">
      <c r="A407" s="195">
        <v>220401102</v>
      </c>
      <c r="B407" s="193" t="s">
        <v>572</v>
      </c>
      <c r="C407" s="194">
        <v>-209210.72</v>
      </c>
      <c r="D407" s="194">
        <v>237518.68</v>
      </c>
      <c r="E407" s="194">
        <v>28307.96</v>
      </c>
      <c r="F407" s="194">
        <v>0</v>
      </c>
    </row>
    <row r="408" spans="1:6" x14ac:dyDescent="0.3">
      <c r="A408" s="195">
        <v>220402</v>
      </c>
      <c r="B408" s="193" t="s">
        <v>350</v>
      </c>
      <c r="C408" s="194">
        <v>-841597.09</v>
      </c>
      <c r="D408" s="194">
        <v>150164.21</v>
      </c>
      <c r="E408" s="194">
        <v>0</v>
      </c>
      <c r="F408" s="194">
        <v>-691432.88</v>
      </c>
    </row>
    <row r="409" spans="1:6" x14ac:dyDescent="0.3">
      <c r="A409" s="195">
        <v>2204021</v>
      </c>
      <c r="B409" s="193" t="s">
        <v>207</v>
      </c>
      <c r="C409" s="194">
        <v>-841597.09</v>
      </c>
      <c r="D409" s="194">
        <v>150164.21</v>
      </c>
      <c r="E409" s="194">
        <v>0</v>
      </c>
      <c r="F409" s="194">
        <v>-691432.88</v>
      </c>
    </row>
    <row r="410" spans="1:6" x14ac:dyDescent="0.3">
      <c r="A410" s="195">
        <v>220402101</v>
      </c>
      <c r="B410" s="193" t="s">
        <v>355</v>
      </c>
      <c r="C410" s="194">
        <v>-504123.86</v>
      </c>
      <c r="D410" s="194">
        <v>120509.61</v>
      </c>
      <c r="E410" s="194">
        <v>0</v>
      </c>
      <c r="F410" s="194">
        <v>-383614.25</v>
      </c>
    </row>
    <row r="411" spans="1:6" x14ac:dyDescent="0.3">
      <c r="A411" s="195">
        <v>220402102</v>
      </c>
      <c r="B411" s="193" t="s">
        <v>572</v>
      </c>
      <c r="C411" s="194">
        <v>-337473.23</v>
      </c>
      <c r="D411" s="194">
        <v>29654.6</v>
      </c>
      <c r="E411" s="194">
        <v>0</v>
      </c>
      <c r="F411" s="194">
        <v>-307818.63</v>
      </c>
    </row>
    <row r="412" spans="1:6" x14ac:dyDescent="0.3">
      <c r="A412" s="195">
        <v>2205</v>
      </c>
      <c r="B412" s="193" t="s">
        <v>214</v>
      </c>
      <c r="C412" s="194">
        <v>-565559.4</v>
      </c>
      <c r="D412" s="194">
        <v>40605.589999999997</v>
      </c>
      <c r="E412" s="194">
        <v>97652.81</v>
      </c>
      <c r="F412" s="194">
        <v>-622606.62</v>
      </c>
    </row>
    <row r="413" spans="1:6" x14ac:dyDescent="0.3">
      <c r="A413" s="195">
        <v>220501</v>
      </c>
      <c r="B413" s="193" t="s">
        <v>192</v>
      </c>
      <c r="C413" s="194">
        <v>-565559.4</v>
      </c>
      <c r="D413" s="194">
        <v>40605.589999999997</v>
      </c>
      <c r="E413" s="194">
        <v>97652.81</v>
      </c>
      <c r="F413" s="194">
        <v>-622606.62</v>
      </c>
    </row>
    <row r="414" spans="1:6" x14ac:dyDescent="0.3">
      <c r="A414" s="195">
        <v>2205011</v>
      </c>
      <c r="B414" s="193" t="s">
        <v>207</v>
      </c>
      <c r="C414" s="194">
        <v>-565559.4</v>
      </c>
      <c r="D414" s="194">
        <v>40605.589999999997</v>
      </c>
      <c r="E414" s="194">
        <v>97652.81</v>
      </c>
      <c r="F414" s="194">
        <v>-622606.62</v>
      </c>
    </row>
    <row r="415" spans="1:6" x14ac:dyDescent="0.3">
      <c r="A415" s="195">
        <v>220501101</v>
      </c>
      <c r="B415" s="193" t="s">
        <v>355</v>
      </c>
      <c r="C415" s="194">
        <v>-563610.02</v>
      </c>
      <c r="D415" s="194">
        <v>38656.19</v>
      </c>
      <c r="E415" s="194">
        <v>97652.79</v>
      </c>
      <c r="F415" s="194">
        <v>-622606.62</v>
      </c>
    </row>
    <row r="416" spans="1:6" x14ac:dyDescent="0.3">
      <c r="A416" s="195">
        <v>220501102</v>
      </c>
      <c r="B416" s="193" t="s">
        <v>572</v>
      </c>
      <c r="C416" s="194">
        <v>-1949.38</v>
      </c>
      <c r="D416" s="194">
        <v>1949.4</v>
      </c>
      <c r="E416" s="194">
        <v>0.02</v>
      </c>
      <c r="F416" s="194">
        <v>0</v>
      </c>
    </row>
    <row r="417" spans="1:6" x14ac:dyDescent="0.3">
      <c r="A417" s="195">
        <v>2206</v>
      </c>
      <c r="B417" s="193" t="s">
        <v>215</v>
      </c>
      <c r="C417" s="194">
        <v>-569633.92000000004</v>
      </c>
      <c r="D417" s="194">
        <v>106052.04</v>
      </c>
      <c r="E417" s="194">
        <v>109230.19</v>
      </c>
      <c r="F417" s="194">
        <v>-572812.06999999995</v>
      </c>
    </row>
    <row r="418" spans="1:6" x14ac:dyDescent="0.3">
      <c r="A418" s="195">
        <v>220601</v>
      </c>
      <c r="B418" s="193" t="s">
        <v>442</v>
      </c>
      <c r="C418" s="194">
        <v>-4.37</v>
      </c>
      <c r="D418" s="194">
        <v>0</v>
      </c>
      <c r="E418" s="194">
        <v>0</v>
      </c>
      <c r="F418" s="194">
        <v>-4.37</v>
      </c>
    </row>
    <row r="419" spans="1:6" x14ac:dyDescent="0.3">
      <c r="A419" s="195">
        <v>2206011</v>
      </c>
      <c r="B419" s="193" t="s">
        <v>207</v>
      </c>
      <c r="C419" s="194">
        <v>-4.37</v>
      </c>
      <c r="D419" s="194">
        <v>0</v>
      </c>
      <c r="E419" s="194">
        <v>0</v>
      </c>
      <c r="F419" s="194">
        <v>-4.37</v>
      </c>
    </row>
    <row r="420" spans="1:6" x14ac:dyDescent="0.3">
      <c r="A420" s="195">
        <v>220601101</v>
      </c>
      <c r="B420" s="193" t="s">
        <v>355</v>
      </c>
      <c r="C420" s="194">
        <v>-4.37</v>
      </c>
      <c r="D420" s="194">
        <v>0</v>
      </c>
      <c r="E420" s="194">
        <v>0</v>
      </c>
      <c r="F420" s="194">
        <v>-4.37</v>
      </c>
    </row>
    <row r="421" spans="1:6" x14ac:dyDescent="0.3">
      <c r="A421" s="195">
        <v>220602</v>
      </c>
      <c r="B421" s="193" t="s">
        <v>445</v>
      </c>
      <c r="C421" s="194">
        <v>-20972.61</v>
      </c>
      <c r="D421" s="194">
        <v>14857.48</v>
      </c>
      <c r="E421" s="194">
        <v>8843.98</v>
      </c>
      <c r="F421" s="194">
        <v>-14959.11</v>
      </c>
    </row>
    <row r="422" spans="1:6" x14ac:dyDescent="0.3">
      <c r="A422" s="195">
        <v>2206021</v>
      </c>
      <c r="B422" s="193" t="s">
        <v>207</v>
      </c>
      <c r="C422" s="194">
        <v>-20972.61</v>
      </c>
      <c r="D422" s="194">
        <v>14857.48</v>
      </c>
      <c r="E422" s="194">
        <v>8843.98</v>
      </c>
      <c r="F422" s="194">
        <v>-14959.11</v>
      </c>
    </row>
    <row r="423" spans="1:6" x14ac:dyDescent="0.3">
      <c r="A423" s="195">
        <v>220602101</v>
      </c>
      <c r="B423" s="193" t="s">
        <v>355</v>
      </c>
      <c r="C423" s="194">
        <v>-18118.95</v>
      </c>
      <c r="D423" s="194">
        <v>4766.54</v>
      </c>
      <c r="E423" s="194">
        <v>963.58</v>
      </c>
      <c r="F423" s="194">
        <v>-14315.99</v>
      </c>
    </row>
    <row r="424" spans="1:6" x14ac:dyDescent="0.3">
      <c r="A424" s="195">
        <v>220602102</v>
      </c>
      <c r="B424" s="193" t="s">
        <v>572</v>
      </c>
      <c r="C424" s="194">
        <v>-2853.66</v>
      </c>
      <c r="D424" s="194">
        <v>10090.94</v>
      </c>
      <c r="E424" s="194">
        <v>7880.4</v>
      </c>
      <c r="F424" s="194">
        <v>-643.12</v>
      </c>
    </row>
    <row r="425" spans="1:6" x14ac:dyDescent="0.3">
      <c r="A425" s="195">
        <v>220603</v>
      </c>
      <c r="B425" s="193" t="s">
        <v>343</v>
      </c>
      <c r="C425" s="194">
        <v>-84.46</v>
      </c>
      <c r="D425" s="194">
        <v>0</v>
      </c>
      <c r="E425" s="194">
        <v>0</v>
      </c>
      <c r="F425" s="194">
        <v>-84.46</v>
      </c>
    </row>
    <row r="426" spans="1:6" x14ac:dyDescent="0.3">
      <c r="A426" s="195">
        <v>2206031</v>
      </c>
      <c r="B426" s="193" t="s">
        <v>207</v>
      </c>
      <c r="C426" s="194">
        <v>-84.46</v>
      </c>
      <c r="D426" s="194">
        <v>0</v>
      </c>
      <c r="E426" s="194">
        <v>0</v>
      </c>
      <c r="F426" s="194">
        <v>-84.46</v>
      </c>
    </row>
    <row r="427" spans="1:6" x14ac:dyDescent="0.3">
      <c r="A427" s="195">
        <v>220603101</v>
      </c>
      <c r="B427" s="193" t="s">
        <v>355</v>
      </c>
      <c r="C427" s="194">
        <v>-84.46</v>
      </c>
      <c r="D427" s="194">
        <v>0</v>
      </c>
      <c r="E427" s="194">
        <v>0</v>
      </c>
      <c r="F427" s="194">
        <v>-84.46</v>
      </c>
    </row>
    <row r="428" spans="1:6" x14ac:dyDescent="0.3">
      <c r="A428" s="195">
        <v>220604</v>
      </c>
      <c r="B428" s="193" t="s">
        <v>450</v>
      </c>
      <c r="C428" s="194">
        <v>-14073.69</v>
      </c>
      <c r="D428" s="194">
        <v>7006.51</v>
      </c>
      <c r="E428" s="194">
        <v>2983.54</v>
      </c>
      <c r="F428" s="194">
        <v>-10050.719999999999</v>
      </c>
    </row>
    <row r="429" spans="1:6" x14ac:dyDescent="0.3">
      <c r="A429" s="195">
        <v>2206041</v>
      </c>
      <c r="B429" s="193" t="s">
        <v>207</v>
      </c>
      <c r="C429" s="194">
        <v>-14073.69</v>
      </c>
      <c r="D429" s="194">
        <v>7006.51</v>
      </c>
      <c r="E429" s="194">
        <v>2983.54</v>
      </c>
      <c r="F429" s="194">
        <v>-10050.719999999999</v>
      </c>
    </row>
    <row r="430" spans="1:6" x14ac:dyDescent="0.3">
      <c r="A430" s="195">
        <v>220604101</v>
      </c>
      <c r="B430" s="193" t="s">
        <v>355</v>
      </c>
      <c r="C430" s="194">
        <v>-14073.69</v>
      </c>
      <c r="D430" s="194">
        <v>7006.51</v>
      </c>
      <c r="E430" s="194">
        <v>2983.54</v>
      </c>
      <c r="F430" s="194">
        <v>-10050.719999999999</v>
      </c>
    </row>
    <row r="431" spans="1:6" x14ac:dyDescent="0.3">
      <c r="A431" s="195">
        <v>220605</v>
      </c>
      <c r="B431" s="193" t="s">
        <v>453</v>
      </c>
      <c r="C431" s="194">
        <v>-8905.32</v>
      </c>
      <c r="D431" s="194">
        <v>3201.04</v>
      </c>
      <c r="E431" s="194">
        <v>0</v>
      </c>
      <c r="F431" s="194">
        <v>-5704.28</v>
      </c>
    </row>
    <row r="432" spans="1:6" x14ac:dyDescent="0.3">
      <c r="A432" s="195">
        <v>2206051</v>
      </c>
      <c r="B432" s="193" t="s">
        <v>207</v>
      </c>
      <c r="C432" s="194">
        <v>-8905.32</v>
      </c>
      <c r="D432" s="194">
        <v>3201.04</v>
      </c>
      <c r="E432" s="194">
        <v>0</v>
      </c>
      <c r="F432" s="194">
        <v>-5704.28</v>
      </c>
    </row>
    <row r="433" spans="1:6" x14ac:dyDescent="0.3">
      <c r="A433" s="195">
        <v>220605101</v>
      </c>
      <c r="B433" s="193" t="s">
        <v>355</v>
      </c>
      <c r="C433" s="194">
        <v>-8905.32</v>
      </c>
      <c r="D433" s="194">
        <v>3201.04</v>
      </c>
      <c r="E433" s="194">
        <v>0</v>
      </c>
      <c r="F433" s="194">
        <v>-5704.28</v>
      </c>
    </row>
    <row r="434" spans="1:6" x14ac:dyDescent="0.3">
      <c r="A434" s="195">
        <v>220606</v>
      </c>
      <c r="B434" s="193" t="s">
        <v>456</v>
      </c>
      <c r="C434" s="194">
        <v>0</v>
      </c>
      <c r="D434" s="194">
        <v>3733.27</v>
      </c>
      <c r="E434" s="194">
        <v>3733.27</v>
      </c>
      <c r="F434" s="194">
        <v>0</v>
      </c>
    </row>
    <row r="435" spans="1:6" x14ac:dyDescent="0.3">
      <c r="A435" s="195">
        <v>2206061</v>
      </c>
      <c r="B435" s="193" t="s">
        <v>207</v>
      </c>
      <c r="C435" s="194">
        <v>0</v>
      </c>
      <c r="D435" s="194">
        <v>3733.27</v>
      </c>
      <c r="E435" s="194">
        <v>3733.27</v>
      </c>
      <c r="F435" s="194">
        <v>0</v>
      </c>
    </row>
    <row r="436" spans="1:6" x14ac:dyDescent="0.3">
      <c r="A436" s="195">
        <v>220606101</v>
      </c>
      <c r="B436" s="193" t="s">
        <v>355</v>
      </c>
      <c r="C436" s="194">
        <v>0</v>
      </c>
      <c r="D436" s="194">
        <v>3733.27</v>
      </c>
      <c r="E436" s="194">
        <v>3733.27</v>
      </c>
      <c r="F436" s="194">
        <v>0</v>
      </c>
    </row>
    <row r="437" spans="1:6" x14ac:dyDescent="0.3">
      <c r="A437" s="195">
        <v>220607</v>
      </c>
      <c r="B437" s="193" t="s">
        <v>459</v>
      </c>
      <c r="C437" s="194">
        <v>-15869.59</v>
      </c>
      <c r="D437" s="194">
        <v>3469.33</v>
      </c>
      <c r="E437" s="194">
        <v>3415.07</v>
      </c>
      <c r="F437" s="194">
        <v>-15815.33</v>
      </c>
    </row>
    <row r="438" spans="1:6" x14ac:dyDescent="0.3">
      <c r="A438" s="195">
        <v>2206071</v>
      </c>
      <c r="B438" s="193" t="s">
        <v>207</v>
      </c>
      <c r="C438" s="194">
        <v>-15869.59</v>
      </c>
      <c r="D438" s="194">
        <v>3469.33</v>
      </c>
      <c r="E438" s="194">
        <v>3415.07</v>
      </c>
      <c r="F438" s="194">
        <v>-15815.33</v>
      </c>
    </row>
    <row r="439" spans="1:6" x14ac:dyDescent="0.3">
      <c r="A439" s="195">
        <v>220607101</v>
      </c>
      <c r="B439" s="193" t="s">
        <v>355</v>
      </c>
      <c r="C439" s="194">
        <v>-15869.59</v>
      </c>
      <c r="D439" s="194">
        <v>3469.33</v>
      </c>
      <c r="E439" s="194">
        <v>3415.07</v>
      </c>
      <c r="F439" s="194">
        <v>-15815.33</v>
      </c>
    </row>
    <row r="440" spans="1:6" x14ac:dyDescent="0.3">
      <c r="A440" s="195">
        <v>220608</v>
      </c>
      <c r="B440" s="193" t="s">
        <v>194</v>
      </c>
      <c r="C440" s="194">
        <v>-10288.08</v>
      </c>
      <c r="D440" s="194">
        <v>7797.02</v>
      </c>
      <c r="E440" s="194">
        <v>9898.86</v>
      </c>
      <c r="F440" s="194">
        <v>-12389.92</v>
      </c>
    </row>
    <row r="441" spans="1:6" x14ac:dyDescent="0.3">
      <c r="A441" s="195">
        <v>2206081</v>
      </c>
      <c r="B441" s="193" t="s">
        <v>207</v>
      </c>
      <c r="C441" s="194">
        <v>-10288.08</v>
      </c>
      <c r="D441" s="194">
        <v>7797.02</v>
      </c>
      <c r="E441" s="194">
        <v>9898.86</v>
      </c>
      <c r="F441" s="194">
        <v>-12389.92</v>
      </c>
    </row>
    <row r="442" spans="1:6" x14ac:dyDescent="0.3">
      <c r="A442" s="195">
        <v>220608101</v>
      </c>
      <c r="B442" s="193" t="s">
        <v>355</v>
      </c>
      <c r="C442" s="194">
        <v>-10288.08</v>
      </c>
      <c r="D442" s="194">
        <v>1564.03</v>
      </c>
      <c r="E442" s="194">
        <v>3665.87</v>
      </c>
      <c r="F442" s="194">
        <v>-12389.92</v>
      </c>
    </row>
    <row r="443" spans="1:6" x14ac:dyDescent="0.3">
      <c r="A443" s="195">
        <v>220608102</v>
      </c>
      <c r="B443" s="193" t="s">
        <v>572</v>
      </c>
      <c r="C443" s="194">
        <v>0</v>
      </c>
      <c r="D443" s="194">
        <v>6232.99</v>
      </c>
      <c r="E443" s="194">
        <v>6232.99</v>
      </c>
      <c r="F443" s="194">
        <v>0</v>
      </c>
    </row>
    <row r="444" spans="1:6" x14ac:dyDescent="0.3">
      <c r="A444" s="195">
        <v>220609</v>
      </c>
      <c r="B444" s="193" t="s">
        <v>344</v>
      </c>
      <c r="C444" s="194">
        <v>-2136.8000000000002</v>
      </c>
      <c r="D444" s="194">
        <v>0</v>
      </c>
      <c r="E444" s="194">
        <v>0</v>
      </c>
      <c r="F444" s="194">
        <v>-2136.8000000000002</v>
      </c>
    </row>
    <row r="445" spans="1:6" x14ac:dyDescent="0.3">
      <c r="A445" s="195">
        <v>2206091</v>
      </c>
      <c r="B445" s="193" t="s">
        <v>207</v>
      </c>
      <c r="C445" s="194">
        <v>-2136.8000000000002</v>
      </c>
      <c r="D445" s="194">
        <v>0</v>
      </c>
      <c r="E445" s="194">
        <v>0</v>
      </c>
      <c r="F445" s="194">
        <v>-2136.8000000000002</v>
      </c>
    </row>
    <row r="446" spans="1:6" x14ac:dyDescent="0.3">
      <c r="A446" s="195">
        <v>220609101</v>
      </c>
      <c r="B446" s="193" t="s">
        <v>355</v>
      </c>
      <c r="C446" s="194">
        <v>-2136.8000000000002</v>
      </c>
      <c r="D446" s="194">
        <v>0</v>
      </c>
      <c r="E446" s="194">
        <v>0</v>
      </c>
      <c r="F446" s="194">
        <v>-2136.8000000000002</v>
      </c>
    </row>
    <row r="447" spans="1:6" x14ac:dyDescent="0.3">
      <c r="A447" s="195">
        <v>220610</v>
      </c>
      <c r="B447" s="193" t="s">
        <v>573</v>
      </c>
      <c r="C447" s="194">
        <v>-96334.74</v>
      </c>
      <c r="D447" s="194">
        <v>1661.92</v>
      </c>
      <c r="E447" s="194">
        <v>7536.86</v>
      </c>
      <c r="F447" s="194">
        <v>-102209.68</v>
      </c>
    </row>
    <row r="448" spans="1:6" x14ac:dyDescent="0.3">
      <c r="A448" s="195">
        <v>2206101</v>
      </c>
      <c r="B448" s="193" t="s">
        <v>207</v>
      </c>
      <c r="C448" s="194">
        <v>-96334.74</v>
      </c>
      <c r="D448" s="194">
        <v>1661.92</v>
      </c>
      <c r="E448" s="194">
        <v>7536.86</v>
      </c>
      <c r="F448" s="194">
        <v>-102209.68</v>
      </c>
    </row>
    <row r="449" spans="1:6" x14ac:dyDescent="0.3">
      <c r="A449" s="195">
        <v>220610101</v>
      </c>
      <c r="B449" s="193" t="s">
        <v>355</v>
      </c>
      <c r="C449" s="194">
        <v>-96334.74</v>
      </c>
      <c r="D449" s="194">
        <v>1661.92</v>
      </c>
      <c r="E449" s="194">
        <v>7536.86</v>
      </c>
      <c r="F449" s="194">
        <v>-102209.68</v>
      </c>
    </row>
    <row r="450" spans="1:6" x14ac:dyDescent="0.3">
      <c r="A450" s="195">
        <v>220611</v>
      </c>
      <c r="B450" s="193" t="s">
        <v>466</v>
      </c>
      <c r="C450" s="194">
        <v>-178962.82</v>
      </c>
      <c r="D450" s="194">
        <v>30068.52</v>
      </c>
      <c r="E450" s="194">
        <v>571.54999999999995</v>
      </c>
      <c r="F450" s="194">
        <v>-149465.85</v>
      </c>
    </row>
    <row r="451" spans="1:6" x14ac:dyDescent="0.3">
      <c r="A451" s="195">
        <v>2206111</v>
      </c>
      <c r="B451" s="193" t="s">
        <v>207</v>
      </c>
      <c r="C451" s="194">
        <v>-178962.82</v>
      </c>
      <c r="D451" s="194">
        <v>30068.52</v>
      </c>
      <c r="E451" s="194">
        <v>571.54999999999995</v>
      </c>
      <c r="F451" s="194">
        <v>-149465.85</v>
      </c>
    </row>
    <row r="452" spans="1:6" x14ac:dyDescent="0.3">
      <c r="A452" s="195">
        <v>220611101</v>
      </c>
      <c r="B452" s="193" t="s">
        <v>355</v>
      </c>
      <c r="C452" s="194">
        <v>-178962.82</v>
      </c>
      <c r="D452" s="194">
        <v>30068.52</v>
      </c>
      <c r="E452" s="194">
        <v>571.54999999999995</v>
      </c>
      <c r="F452" s="194">
        <v>-149465.85</v>
      </c>
    </row>
    <row r="453" spans="1:6" x14ac:dyDescent="0.3">
      <c r="A453" s="195">
        <v>220612</v>
      </c>
      <c r="B453" s="193" t="s">
        <v>469</v>
      </c>
      <c r="C453" s="194">
        <v>0</v>
      </c>
      <c r="D453" s="194">
        <v>1168.52</v>
      </c>
      <c r="E453" s="194">
        <v>1613.95</v>
      </c>
      <c r="F453" s="194">
        <v>-445.43</v>
      </c>
    </row>
    <row r="454" spans="1:6" x14ac:dyDescent="0.3">
      <c r="A454" s="195">
        <v>2206121</v>
      </c>
      <c r="B454" s="193" t="s">
        <v>207</v>
      </c>
      <c r="C454" s="194">
        <v>0</v>
      </c>
      <c r="D454" s="194">
        <v>1168.52</v>
      </c>
      <c r="E454" s="194">
        <v>1613.95</v>
      </c>
      <c r="F454" s="194">
        <v>-445.43</v>
      </c>
    </row>
    <row r="455" spans="1:6" x14ac:dyDescent="0.3">
      <c r="A455" s="195">
        <v>220612101</v>
      </c>
      <c r="B455" s="193" t="s">
        <v>355</v>
      </c>
      <c r="C455" s="194">
        <v>0</v>
      </c>
      <c r="D455" s="194">
        <v>1168.52</v>
      </c>
      <c r="E455" s="194">
        <v>1613.95</v>
      </c>
      <c r="F455" s="194">
        <v>-445.43</v>
      </c>
    </row>
    <row r="456" spans="1:6" x14ac:dyDescent="0.3">
      <c r="A456" s="195">
        <v>220614</v>
      </c>
      <c r="B456" s="193" t="s">
        <v>472</v>
      </c>
      <c r="C456" s="194">
        <v>-36472.480000000003</v>
      </c>
      <c r="D456" s="194">
        <v>12758.81</v>
      </c>
      <c r="E456" s="194">
        <v>16100.63</v>
      </c>
      <c r="F456" s="194">
        <v>-39814.300000000003</v>
      </c>
    </row>
    <row r="457" spans="1:6" x14ac:dyDescent="0.3">
      <c r="A457" s="195">
        <v>2206141</v>
      </c>
      <c r="B457" s="193" t="s">
        <v>207</v>
      </c>
      <c r="C457" s="194">
        <v>-36472.480000000003</v>
      </c>
      <c r="D457" s="194">
        <v>12758.81</v>
      </c>
      <c r="E457" s="194">
        <v>16100.63</v>
      </c>
      <c r="F457" s="194">
        <v>-39814.300000000003</v>
      </c>
    </row>
    <row r="458" spans="1:6" x14ac:dyDescent="0.3">
      <c r="A458" s="195">
        <v>220614101</v>
      </c>
      <c r="B458" s="193" t="s">
        <v>355</v>
      </c>
      <c r="C458" s="194">
        <v>-36472.480000000003</v>
      </c>
      <c r="D458" s="194">
        <v>12758.81</v>
      </c>
      <c r="E458" s="194">
        <v>16100.63</v>
      </c>
      <c r="F458" s="194">
        <v>-39814.300000000003</v>
      </c>
    </row>
    <row r="459" spans="1:6" x14ac:dyDescent="0.3">
      <c r="A459" s="195">
        <v>220615</v>
      </c>
      <c r="B459" s="193" t="s">
        <v>342</v>
      </c>
      <c r="C459" s="194">
        <v>-739.59</v>
      </c>
      <c r="D459" s="194">
        <v>132.18</v>
      </c>
      <c r="E459" s="194">
        <v>0</v>
      </c>
      <c r="F459" s="194">
        <v>-607.41</v>
      </c>
    </row>
    <row r="460" spans="1:6" x14ac:dyDescent="0.3">
      <c r="A460" s="195">
        <v>2206151</v>
      </c>
      <c r="B460" s="193" t="s">
        <v>207</v>
      </c>
      <c r="C460" s="194">
        <v>-739.59</v>
      </c>
      <c r="D460" s="194">
        <v>132.18</v>
      </c>
      <c r="E460" s="194">
        <v>0</v>
      </c>
      <c r="F460" s="194">
        <v>-607.41</v>
      </c>
    </row>
    <row r="461" spans="1:6" x14ac:dyDescent="0.3">
      <c r="A461" s="195">
        <v>220615101</v>
      </c>
      <c r="B461" s="193" t="s">
        <v>355</v>
      </c>
      <c r="C461" s="194">
        <v>-739.59</v>
      </c>
      <c r="D461" s="194">
        <v>132.18</v>
      </c>
      <c r="E461" s="194">
        <v>0</v>
      </c>
      <c r="F461" s="194">
        <v>-607.41</v>
      </c>
    </row>
    <row r="462" spans="1:6" x14ac:dyDescent="0.3">
      <c r="A462" s="195">
        <v>220616</v>
      </c>
      <c r="B462" s="193" t="s">
        <v>574</v>
      </c>
      <c r="C462" s="194">
        <v>-32656.58</v>
      </c>
      <c r="D462" s="194">
        <v>0</v>
      </c>
      <c r="E462" s="194">
        <v>0</v>
      </c>
      <c r="F462" s="194">
        <v>-32656.58</v>
      </c>
    </row>
    <row r="463" spans="1:6" x14ac:dyDescent="0.3">
      <c r="A463" s="195">
        <v>2206161</v>
      </c>
      <c r="B463" s="193" t="s">
        <v>207</v>
      </c>
      <c r="C463" s="194">
        <v>-32656.58</v>
      </c>
      <c r="D463" s="194">
        <v>0</v>
      </c>
      <c r="E463" s="194">
        <v>0</v>
      </c>
      <c r="F463" s="194">
        <v>-32656.58</v>
      </c>
    </row>
    <row r="464" spans="1:6" x14ac:dyDescent="0.3">
      <c r="A464" s="195">
        <v>220616101</v>
      </c>
      <c r="B464" s="193" t="s">
        <v>355</v>
      </c>
      <c r="C464" s="194">
        <v>-32656.58</v>
      </c>
      <c r="D464" s="194">
        <v>0</v>
      </c>
      <c r="E464" s="194">
        <v>0</v>
      </c>
      <c r="F464" s="194">
        <v>-32656.58</v>
      </c>
    </row>
    <row r="465" spans="1:6" x14ac:dyDescent="0.3">
      <c r="A465" s="195">
        <v>220618</v>
      </c>
      <c r="B465" s="193" t="s">
        <v>338</v>
      </c>
      <c r="C465" s="194">
        <v>-84876.49</v>
      </c>
      <c r="D465" s="194">
        <v>12877.19</v>
      </c>
      <c r="E465" s="194">
        <v>27100.79</v>
      </c>
      <c r="F465" s="194">
        <v>-99100.09</v>
      </c>
    </row>
    <row r="466" spans="1:6" x14ac:dyDescent="0.3">
      <c r="A466" s="195">
        <v>2206181</v>
      </c>
      <c r="B466" s="193" t="s">
        <v>207</v>
      </c>
      <c r="C466" s="194">
        <v>-84876.49</v>
      </c>
      <c r="D466" s="194">
        <v>12877.19</v>
      </c>
      <c r="E466" s="194">
        <v>27100.79</v>
      </c>
      <c r="F466" s="194">
        <v>-99100.09</v>
      </c>
    </row>
    <row r="467" spans="1:6" x14ac:dyDescent="0.3">
      <c r="A467" s="195">
        <v>220618101</v>
      </c>
      <c r="B467" s="193" t="s">
        <v>355</v>
      </c>
      <c r="C467" s="194">
        <v>-84876.49</v>
      </c>
      <c r="D467" s="194">
        <v>12877.19</v>
      </c>
      <c r="E467" s="194">
        <v>27100.79</v>
      </c>
      <c r="F467" s="194">
        <v>-99100.09</v>
      </c>
    </row>
    <row r="468" spans="1:6" x14ac:dyDescent="0.3">
      <c r="A468" s="195">
        <v>220622</v>
      </c>
      <c r="B468" s="193" t="s">
        <v>480</v>
      </c>
      <c r="C468" s="194">
        <v>-13363.39</v>
      </c>
      <c r="D468" s="194">
        <v>911.29</v>
      </c>
      <c r="E468" s="194">
        <v>1656.58</v>
      </c>
      <c r="F468" s="194">
        <v>-14108.68</v>
      </c>
    </row>
    <row r="469" spans="1:6" x14ac:dyDescent="0.3">
      <c r="A469" s="195">
        <v>2206221</v>
      </c>
      <c r="B469" s="193" t="s">
        <v>207</v>
      </c>
      <c r="C469" s="194">
        <v>-13363.39</v>
      </c>
      <c r="D469" s="194">
        <v>911.29</v>
      </c>
      <c r="E469" s="194">
        <v>1656.58</v>
      </c>
      <c r="F469" s="194">
        <v>-14108.68</v>
      </c>
    </row>
    <row r="470" spans="1:6" x14ac:dyDescent="0.3">
      <c r="A470" s="195">
        <v>220622101</v>
      </c>
      <c r="B470" s="193" t="s">
        <v>355</v>
      </c>
      <c r="C470" s="194">
        <v>-13363.39</v>
      </c>
      <c r="D470" s="194">
        <v>911.29</v>
      </c>
      <c r="E470" s="194">
        <v>1656.58</v>
      </c>
      <c r="F470" s="194">
        <v>-14108.68</v>
      </c>
    </row>
    <row r="471" spans="1:6" x14ac:dyDescent="0.3">
      <c r="A471" s="195">
        <v>220625</v>
      </c>
      <c r="B471" s="193" t="s">
        <v>483</v>
      </c>
      <c r="C471" s="194">
        <v>-53892.91</v>
      </c>
      <c r="D471" s="194">
        <v>6408.96</v>
      </c>
      <c r="E471" s="194">
        <v>25775.11</v>
      </c>
      <c r="F471" s="194">
        <v>-73259.06</v>
      </c>
    </row>
    <row r="472" spans="1:6" x14ac:dyDescent="0.3">
      <c r="A472" s="195">
        <v>2206251</v>
      </c>
      <c r="B472" s="193" t="s">
        <v>207</v>
      </c>
      <c r="C472" s="194">
        <v>-53892.91</v>
      </c>
      <c r="D472" s="194">
        <v>6408.96</v>
      </c>
      <c r="E472" s="194">
        <v>25775.11</v>
      </c>
      <c r="F472" s="194">
        <v>-73259.06</v>
      </c>
    </row>
    <row r="473" spans="1:6" x14ac:dyDescent="0.3">
      <c r="A473" s="195">
        <v>220625101</v>
      </c>
      <c r="B473" s="193" t="s">
        <v>355</v>
      </c>
      <c r="C473" s="194">
        <v>-53892.91</v>
      </c>
      <c r="D473" s="194">
        <v>6408.96</v>
      </c>
      <c r="E473" s="194">
        <v>25775.11</v>
      </c>
      <c r="F473" s="194">
        <v>-73259.06</v>
      </c>
    </row>
    <row r="474" spans="1:6" x14ac:dyDescent="0.3">
      <c r="A474" s="195">
        <v>2207</v>
      </c>
      <c r="B474" s="193" t="s">
        <v>216</v>
      </c>
      <c r="C474" s="194">
        <v>-962462.8</v>
      </c>
      <c r="D474" s="194">
        <v>119264.66</v>
      </c>
      <c r="E474" s="194">
        <v>122353.88</v>
      </c>
      <c r="F474" s="194">
        <v>-965552.02</v>
      </c>
    </row>
    <row r="475" spans="1:6" x14ac:dyDescent="0.3">
      <c r="A475" s="195">
        <v>220702</v>
      </c>
      <c r="B475" s="193" t="s">
        <v>197</v>
      </c>
      <c r="C475" s="194">
        <v>-962462.8</v>
      </c>
      <c r="D475" s="194">
        <v>119264.66</v>
      </c>
      <c r="E475" s="194">
        <v>122353.88</v>
      </c>
      <c r="F475" s="194">
        <v>-965552.02</v>
      </c>
    </row>
    <row r="476" spans="1:6" x14ac:dyDescent="0.3">
      <c r="A476" s="195">
        <v>2207021</v>
      </c>
      <c r="B476" s="193" t="s">
        <v>207</v>
      </c>
      <c r="C476" s="194">
        <v>-962462.8</v>
      </c>
      <c r="D476" s="194">
        <v>119264.66</v>
      </c>
      <c r="E476" s="194">
        <v>122353.88</v>
      </c>
      <c r="F476" s="194">
        <v>-965552.02</v>
      </c>
    </row>
    <row r="477" spans="1:6" x14ac:dyDescent="0.3">
      <c r="A477" s="195">
        <v>220702101</v>
      </c>
      <c r="B477" s="193" t="s">
        <v>575</v>
      </c>
      <c r="C477" s="194">
        <v>-934183.92</v>
      </c>
      <c r="D477" s="194">
        <v>99489.53</v>
      </c>
      <c r="E477" s="194">
        <v>112970.56</v>
      </c>
      <c r="F477" s="194">
        <v>-947664.95</v>
      </c>
    </row>
    <row r="478" spans="1:6" x14ac:dyDescent="0.3">
      <c r="A478" s="195">
        <v>220702102</v>
      </c>
      <c r="B478" s="193" t="s">
        <v>576</v>
      </c>
      <c r="C478" s="194">
        <v>-28278.880000000001</v>
      </c>
      <c r="D478" s="194">
        <v>19775.13</v>
      </c>
      <c r="E478" s="194">
        <v>9383.32</v>
      </c>
      <c r="F478" s="194">
        <v>-17887.07</v>
      </c>
    </row>
    <row r="479" spans="1:6" x14ac:dyDescent="0.3">
      <c r="A479" s="195">
        <v>2208</v>
      </c>
      <c r="B479" s="193" t="s">
        <v>217</v>
      </c>
      <c r="C479" s="194">
        <v>-684657.1</v>
      </c>
      <c r="D479" s="194">
        <v>0</v>
      </c>
      <c r="E479" s="194">
        <v>24151.23</v>
      </c>
      <c r="F479" s="194">
        <v>-708808.33</v>
      </c>
    </row>
    <row r="480" spans="1:6" x14ac:dyDescent="0.3">
      <c r="A480" s="195">
        <v>220801</v>
      </c>
      <c r="B480" s="193" t="s">
        <v>577</v>
      </c>
      <c r="C480" s="194">
        <v>-684657.1</v>
      </c>
      <c r="D480" s="194">
        <v>0</v>
      </c>
      <c r="E480" s="194">
        <v>24151.23</v>
      </c>
      <c r="F480" s="194">
        <v>-708808.33</v>
      </c>
    </row>
    <row r="481" spans="1:6" x14ac:dyDescent="0.3">
      <c r="A481" s="195">
        <v>2208011</v>
      </c>
      <c r="B481" s="193" t="s">
        <v>207</v>
      </c>
      <c r="C481" s="194">
        <v>-684657.1</v>
      </c>
      <c r="D481" s="194">
        <v>0</v>
      </c>
      <c r="E481" s="194">
        <v>24151.23</v>
      </c>
      <c r="F481" s="194">
        <v>-708808.33</v>
      </c>
    </row>
    <row r="482" spans="1:6" x14ac:dyDescent="0.3">
      <c r="A482" s="195">
        <v>220801101</v>
      </c>
      <c r="B482" s="193" t="s">
        <v>578</v>
      </c>
      <c r="C482" s="194">
        <v>-684657.1</v>
      </c>
      <c r="D482" s="194">
        <v>0</v>
      </c>
      <c r="E482" s="194">
        <v>24151.23</v>
      </c>
      <c r="F482" s="194">
        <v>-708808.33</v>
      </c>
    </row>
    <row r="483" spans="1:6" x14ac:dyDescent="0.3">
      <c r="A483" s="195">
        <v>23</v>
      </c>
      <c r="B483" s="193" t="s">
        <v>50</v>
      </c>
      <c r="C483" s="194">
        <v>-526791.93000000005</v>
      </c>
      <c r="D483" s="194">
        <v>309807.5</v>
      </c>
      <c r="E483" s="194">
        <v>256215.24</v>
      </c>
      <c r="F483" s="194">
        <v>-473199.67</v>
      </c>
    </row>
    <row r="484" spans="1:6" x14ac:dyDescent="0.3">
      <c r="A484" s="195">
        <v>2301</v>
      </c>
      <c r="B484" s="193" t="s">
        <v>218</v>
      </c>
      <c r="C484" s="194">
        <v>-452711.34</v>
      </c>
      <c r="D484" s="194">
        <v>293386.90999999997</v>
      </c>
      <c r="E484" s="194">
        <v>239794.65</v>
      </c>
      <c r="F484" s="194">
        <v>-399119.08</v>
      </c>
    </row>
    <row r="485" spans="1:6" x14ac:dyDescent="0.3">
      <c r="A485" s="195">
        <v>230104</v>
      </c>
      <c r="B485" s="193" t="s">
        <v>219</v>
      </c>
      <c r="C485" s="194">
        <v>-156798.62</v>
      </c>
      <c r="D485" s="194">
        <v>89055.06</v>
      </c>
      <c r="E485" s="194">
        <v>8538.07</v>
      </c>
      <c r="F485" s="194">
        <v>-76281.63</v>
      </c>
    </row>
    <row r="486" spans="1:6" x14ac:dyDescent="0.3">
      <c r="A486" s="195">
        <v>2301041</v>
      </c>
      <c r="B486" s="193" t="s">
        <v>207</v>
      </c>
      <c r="C486" s="194">
        <v>-156798.62</v>
      </c>
      <c r="D486" s="194">
        <v>89055.06</v>
      </c>
      <c r="E486" s="194">
        <v>8538.07</v>
      </c>
      <c r="F486" s="194">
        <v>-76281.63</v>
      </c>
    </row>
    <row r="487" spans="1:6" x14ac:dyDescent="0.3">
      <c r="A487" s="195">
        <v>230105</v>
      </c>
      <c r="B487" s="193" t="s">
        <v>209</v>
      </c>
      <c r="C487" s="194">
        <v>-112618.91</v>
      </c>
      <c r="D487" s="194">
        <v>169991.67</v>
      </c>
      <c r="E487" s="194">
        <v>212486.99</v>
      </c>
      <c r="F487" s="194">
        <v>-155114.23000000001</v>
      </c>
    </row>
    <row r="488" spans="1:6" x14ac:dyDescent="0.3">
      <c r="A488" s="195">
        <v>2301051</v>
      </c>
      <c r="B488" s="193" t="s">
        <v>207</v>
      </c>
      <c r="C488" s="194">
        <v>-112618.91</v>
      </c>
      <c r="D488" s="194">
        <v>169991.67</v>
      </c>
      <c r="E488" s="194">
        <v>212486.99</v>
      </c>
      <c r="F488" s="194">
        <v>-155114.23000000001</v>
      </c>
    </row>
    <row r="489" spans="1:6" x14ac:dyDescent="0.3">
      <c r="A489" s="195">
        <v>230105101</v>
      </c>
      <c r="B489" s="193" t="s">
        <v>192</v>
      </c>
      <c r="C489" s="194">
        <v>0</v>
      </c>
      <c r="D489" s="194">
        <v>83207.83</v>
      </c>
      <c r="E489" s="194">
        <v>83207.83</v>
      </c>
      <c r="F489" s="194">
        <v>0</v>
      </c>
    </row>
    <row r="490" spans="1:6" x14ac:dyDescent="0.3">
      <c r="A490" s="195">
        <v>23010510101</v>
      </c>
      <c r="B490" s="193" t="s">
        <v>192</v>
      </c>
      <c r="C490" s="194">
        <v>0</v>
      </c>
      <c r="D490" s="194">
        <v>83207.83</v>
      </c>
      <c r="E490" s="194">
        <v>83207.83</v>
      </c>
      <c r="F490" s="194">
        <v>0</v>
      </c>
    </row>
    <row r="491" spans="1:6" x14ac:dyDescent="0.3">
      <c r="A491" s="195">
        <v>23010510201</v>
      </c>
      <c r="B491" s="193" t="s">
        <v>659</v>
      </c>
      <c r="C491" s="194">
        <v>0</v>
      </c>
      <c r="D491" s="194">
        <v>0</v>
      </c>
      <c r="E491" s="194">
        <v>63.71</v>
      </c>
      <c r="F491" s="194">
        <v>-63.71</v>
      </c>
    </row>
    <row r="492" spans="1:6" x14ac:dyDescent="0.3">
      <c r="A492" s="195">
        <v>230106</v>
      </c>
      <c r="B492" s="193" t="s">
        <v>210</v>
      </c>
      <c r="C492" s="194">
        <v>-71358.759999999995</v>
      </c>
      <c r="D492" s="194">
        <v>29240.78</v>
      </c>
      <c r="E492" s="194">
        <v>16219.89</v>
      </c>
      <c r="F492" s="194">
        <v>-58337.87</v>
      </c>
    </row>
    <row r="493" spans="1:6" x14ac:dyDescent="0.3">
      <c r="A493" s="195">
        <v>2301061</v>
      </c>
      <c r="B493" s="193" t="s">
        <v>207</v>
      </c>
      <c r="C493" s="194">
        <v>-71358.759999999995</v>
      </c>
      <c r="D493" s="194">
        <v>29240.78</v>
      </c>
      <c r="E493" s="194">
        <v>16219.89</v>
      </c>
      <c r="F493" s="194">
        <v>-58337.87</v>
      </c>
    </row>
    <row r="494" spans="1:6" x14ac:dyDescent="0.3">
      <c r="A494" s="195">
        <v>230106108</v>
      </c>
      <c r="B494" s="193" t="s">
        <v>194</v>
      </c>
      <c r="C494" s="194">
        <v>0</v>
      </c>
      <c r="D494" s="194">
        <v>13870.89</v>
      </c>
      <c r="E494" s="194">
        <v>14720.89</v>
      </c>
      <c r="F494" s="194">
        <v>-850</v>
      </c>
    </row>
    <row r="495" spans="1:6" x14ac:dyDescent="0.3">
      <c r="A495" s="195">
        <v>230107</v>
      </c>
      <c r="B495" s="193" t="s">
        <v>211</v>
      </c>
      <c r="C495" s="194">
        <v>-111935.05</v>
      </c>
      <c r="D495" s="194">
        <v>5099.3999999999996</v>
      </c>
      <c r="E495" s="194">
        <v>2549.6999999999998</v>
      </c>
      <c r="F495" s="194">
        <v>-109385.35</v>
      </c>
    </row>
    <row r="496" spans="1:6" x14ac:dyDescent="0.3">
      <c r="A496" s="195">
        <v>2301071</v>
      </c>
      <c r="B496" s="193" t="s">
        <v>207</v>
      </c>
      <c r="C496" s="194">
        <v>-111935.05</v>
      </c>
      <c r="D496" s="194">
        <v>5099.3999999999996</v>
      </c>
      <c r="E496" s="194">
        <v>2549.6999999999998</v>
      </c>
      <c r="F496" s="194">
        <v>-109385.35</v>
      </c>
    </row>
    <row r="497" spans="1:6" x14ac:dyDescent="0.3">
      <c r="A497" s="195">
        <v>230107102</v>
      </c>
      <c r="B497" s="193" t="s">
        <v>201</v>
      </c>
      <c r="C497" s="194">
        <v>0</v>
      </c>
      <c r="D497" s="194">
        <v>2549.6999999999998</v>
      </c>
      <c r="E497" s="194">
        <v>2549.6999999999998</v>
      </c>
      <c r="F497" s="194">
        <v>0</v>
      </c>
    </row>
    <row r="498" spans="1:6" x14ac:dyDescent="0.3">
      <c r="A498" s="195">
        <v>2302</v>
      </c>
      <c r="B498" s="193" t="s">
        <v>220</v>
      </c>
      <c r="C498" s="194">
        <v>-74080.59</v>
      </c>
      <c r="D498" s="194">
        <v>16420.59</v>
      </c>
      <c r="E498" s="194">
        <v>16420.59</v>
      </c>
      <c r="F498" s="194">
        <v>-74080.59</v>
      </c>
    </row>
    <row r="499" spans="1:6" x14ac:dyDescent="0.3">
      <c r="A499" s="195">
        <v>230201</v>
      </c>
      <c r="B499" s="193" t="s">
        <v>198</v>
      </c>
      <c r="C499" s="194">
        <v>-500</v>
      </c>
      <c r="D499" s="194">
        <v>0</v>
      </c>
      <c r="E499" s="194">
        <v>0</v>
      </c>
      <c r="F499" s="194">
        <v>-500</v>
      </c>
    </row>
    <row r="500" spans="1:6" x14ac:dyDescent="0.3">
      <c r="A500" s="195">
        <v>2302011</v>
      </c>
      <c r="B500" s="193" t="s">
        <v>207</v>
      </c>
      <c r="C500" s="194">
        <v>-500</v>
      </c>
      <c r="D500" s="194">
        <v>0</v>
      </c>
      <c r="E500" s="194">
        <v>0</v>
      </c>
      <c r="F500" s="194">
        <v>-500</v>
      </c>
    </row>
    <row r="501" spans="1:6" x14ac:dyDescent="0.3">
      <c r="A501" s="195">
        <v>230203</v>
      </c>
      <c r="B501" s="193" t="s">
        <v>339</v>
      </c>
      <c r="C501" s="194">
        <v>-10025.81</v>
      </c>
      <c r="D501" s="194">
        <v>0</v>
      </c>
      <c r="E501" s="194">
        <v>0</v>
      </c>
      <c r="F501" s="194">
        <v>-10025.81</v>
      </c>
    </row>
    <row r="502" spans="1:6" x14ac:dyDescent="0.3">
      <c r="A502" s="195">
        <v>2302031</v>
      </c>
      <c r="B502" s="193" t="s">
        <v>207</v>
      </c>
      <c r="C502" s="194">
        <v>-10025.81</v>
      </c>
      <c r="D502" s="194">
        <v>0</v>
      </c>
      <c r="E502" s="194">
        <v>0</v>
      </c>
      <c r="F502" s="194">
        <v>-10025.81</v>
      </c>
    </row>
    <row r="503" spans="1:6" x14ac:dyDescent="0.3">
      <c r="A503" s="195">
        <v>230204</v>
      </c>
      <c r="B503" s="193" t="s">
        <v>219</v>
      </c>
      <c r="C503" s="194">
        <v>-1754.01</v>
      </c>
      <c r="D503" s="194">
        <v>0</v>
      </c>
      <c r="E503" s="194">
        <v>0</v>
      </c>
      <c r="F503" s="194">
        <v>-1754.01</v>
      </c>
    </row>
    <row r="504" spans="1:6" x14ac:dyDescent="0.3">
      <c r="A504" s="195">
        <v>2302041</v>
      </c>
      <c r="B504" s="193" t="s">
        <v>207</v>
      </c>
      <c r="C504" s="194">
        <v>-1754.01</v>
      </c>
      <c r="D504" s="194">
        <v>0</v>
      </c>
      <c r="E504" s="194">
        <v>0</v>
      </c>
      <c r="F504" s="194">
        <v>-1754.01</v>
      </c>
    </row>
    <row r="505" spans="1:6" x14ac:dyDescent="0.3">
      <c r="A505" s="195">
        <v>230205</v>
      </c>
      <c r="B505" s="193" t="s">
        <v>209</v>
      </c>
      <c r="C505" s="194">
        <v>-931.79</v>
      </c>
      <c r="D505" s="194">
        <v>0</v>
      </c>
      <c r="E505" s="194">
        <v>0</v>
      </c>
      <c r="F505" s="194">
        <v>-931.79</v>
      </c>
    </row>
    <row r="506" spans="1:6" x14ac:dyDescent="0.3">
      <c r="A506" s="195">
        <v>2302051</v>
      </c>
      <c r="B506" s="193" t="s">
        <v>207</v>
      </c>
      <c r="C506" s="194">
        <v>-931.79</v>
      </c>
      <c r="D506" s="194">
        <v>0</v>
      </c>
      <c r="E506" s="194">
        <v>0</v>
      </c>
      <c r="F506" s="194">
        <v>-931.79</v>
      </c>
    </row>
    <row r="507" spans="1:6" x14ac:dyDescent="0.3">
      <c r="A507" s="195">
        <v>230206</v>
      </c>
      <c r="B507" s="193" t="s">
        <v>210</v>
      </c>
      <c r="C507" s="194">
        <v>-359.89</v>
      </c>
      <c r="D507" s="194">
        <v>13870.89</v>
      </c>
      <c r="E507" s="194">
        <v>13870.89</v>
      </c>
      <c r="F507" s="194">
        <v>-359.89</v>
      </c>
    </row>
    <row r="508" spans="1:6" x14ac:dyDescent="0.3">
      <c r="A508" s="195">
        <v>2302061</v>
      </c>
      <c r="B508" s="193" t="s">
        <v>207</v>
      </c>
      <c r="C508" s="194">
        <v>-359.89</v>
      </c>
      <c r="D508" s="194">
        <v>13870.89</v>
      </c>
      <c r="E508" s="194">
        <v>13870.89</v>
      </c>
      <c r="F508" s="194">
        <v>-359.89</v>
      </c>
    </row>
    <row r="509" spans="1:6" x14ac:dyDescent="0.3">
      <c r="A509" s="195">
        <v>230206108</v>
      </c>
      <c r="B509" s="193" t="s">
        <v>194</v>
      </c>
      <c r="C509" s="194">
        <v>0</v>
      </c>
      <c r="D509" s="194">
        <v>13870.89</v>
      </c>
      <c r="E509" s="194">
        <v>13870.89</v>
      </c>
      <c r="F509" s="194">
        <v>0</v>
      </c>
    </row>
    <row r="510" spans="1:6" x14ac:dyDescent="0.3">
      <c r="A510" s="195">
        <v>230206114</v>
      </c>
      <c r="B510" s="193" t="s">
        <v>472</v>
      </c>
      <c r="C510" s="194">
        <v>-359.89</v>
      </c>
      <c r="D510" s="194">
        <v>0</v>
      </c>
      <c r="E510" s="194">
        <v>0</v>
      </c>
      <c r="F510" s="194">
        <v>-359.89</v>
      </c>
    </row>
    <row r="511" spans="1:6" x14ac:dyDescent="0.3">
      <c r="A511" s="195">
        <v>230207</v>
      </c>
      <c r="B511" s="193" t="s">
        <v>211</v>
      </c>
      <c r="C511" s="194">
        <v>-60509.09</v>
      </c>
      <c r="D511" s="194">
        <v>2549.6999999999998</v>
      </c>
      <c r="E511" s="194">
        <v>2549.6999999999998</v>
      </c>
      <c r="F511" s="194">
        <v>-60509.09</v>
      </c>
    </row>
    <row r="512" spans="1:6" x14ac:dyDescent="0.3">
      <c r="A512" s="195">
        <v>2302071</v>
      </c>
      <c r="B512" s="193" t="s">
        <v>207</v>
      </c>
      <c r="C512" s="194">
        <v>-60509.09</v>
      </c>
      <c r="D512" s="194">
        <v>2549.6999999999998</v>
      </c>
      <c r="E512" s="194">
        <v>2549.6999999999998</v>
      </c>
      <c r="F512" s="194">
        <v>-60509.09</v>
      </c>
    </row>
    <row r="513" spans="1:6" x14ac:dyDescent="0.3">
      <c r="A513" s="195">
        <v>24</v>
      </c>
      <c r="B513" s="193" t="s">
        <v>51</v>
      </c>
      <c r="C513" s="194">
        <v>-1181173.3400000001</v>
      </c>
      <c r="D513" s="194">
        <v>2146334.44</v>
      </c>
      <c r="E513" s="194">
        <v>3063895.7</v>
      </c>
      <c r="F513" s="194">
        <v>-2098734.6</v>
      </c>
    </row>
    <row r="514" spans="1:6" x14ac:dyDescent="0.3">
      <c r="A514" s="195">
        <v>2401</v>
      </c>
      <c r="B514" s="193" t="s">
        <v>291</v>
      </c>
      <c r="C514" s="194">
        <v>-1179645.53</v>
      </c>
      <c r="D514" s="194">
        <v>2144626.08</v>
      </c>
      <c r="E514" s="194">
        <v>3062414.18</v>
      </c>
      <c r="F514" s="194">
        <v>-2097433.63</v>
      </c>
    </row>
    <row r="515" spans="1:6" x14ac:dyDescent="0.3">
      <c r="A515" s="195">
        <v>240101</v>
      </c>
      <c r="B515" s="193" t="s">
        <v>499</v>
      </c>
      <c r="C515" s="194">
        <v>-1179645.53</v>
      </c>
      <c r="D515" s="194">
        <v>2144626.08</v>
      </c>
      <c r="E515" s="194">
        <v>3062414.18</v>
      </c>
      <c r="F515" s="194">
        <v>-2097433.63</v>
      </c>
    </row>
    <row r="516" spans="1:6" x14ac:dyDescent="0.3">
      <c r="A516" s="195">
        <v>2401011</v>
      </c>
      <c r="B516" s="193" t="s">
        <v>207</v>
      </c>
      <c r="C516" s="194">
        <v>-1179645.53</v>
      </c>
      <c r="D516" s="194">
        <v>2144626.08</v>
      </c>
      <c r="E516" s="194">
        <v>3062414.18</v>
      </c>
      <c r="F516" s="194">
        <v>-2097433.63</v>
      </c>
    </row>
    <row r="517" spans="1:6" x14ac:dyDescent="0.3">
      <c r="A517" s="195">
        <v>240101105</v>
      </c>
      <c r="B517" s="193" t="s">
        <v>498</v>
      </c>
      <c r="C517" s="194">
        <v>-11836.32</v>
      </c>
      <c r="D517" s="194">
        <v>228.62</v>
      </c>
      <c r="E517" s="194">
        <v>4837.03</v>
      </c>
      <c r="F517" s="194">
        <v>-16444.73</v>
      </c>
    </row>
    <row r="518" spans="1:6" x14ac:dyDescent="0.3">
      <c r="A518" s="195">
        <v>240101107</v>
      </c>
      <c r="B518" s="193" t="s">
        <v>501</v>
      </c>
      <c r="C518" s="194">
        <v>-409647.44</v>
      </c>
      <c r="D518" s="194">
        <v>415885.78</v>
      </c>
      <c r="E518" s="194">
        <v>1236454.94</v>
      </c>
      <c r="F518" s="194">
        <v>-1230216.6000000001</v>
      </c>
    </row>
    <row r="519" spans="1:6" x14ac:dyDescent="0.3">
      <c r="A519" s="195">
        <v>240101112</v>
      </c>
      <c r="B519" s="193" t="s">
        <v>579</v>
      </c>
      <c r="C519" s="194">
        <v>-7162.59</v>
      </c>
      <c r="D519" s="194">
        <v>0</v>
      </c>
      <c r="E519" s="194">
        <v>8948.35</v>
      </c>
      <c r="F519" s="194">
        <v>-16110.94</v>
      </c>
    </row>
    <row r="520" spans="1:6" x14ac:dyDescent="0.3">
      <c r="A520" s="195">
        <v>240101119</v>
      </c>
      <c r="B520" s="193" t="s">
        <v>789</v>
      </c>
      <c r="C520" s="194">
        <v>0</v>
      </c>
      <c r="D520" s="194">
        <v>12022.5</v>
      </c>
      <c r="E520" s="194">
        <v>12022.5</v>
      </c>
      <c r="F520" s="194">
        <v>0</v>
      </c>
    </row>
    <row r="521" spans="1:6" x14ac:dyDescent="0.3">
      <c r="A521" s="195">
        <v>240101149</v>
      </c>
      <c r="B521" s="193" t="s">
        <v>580</v>
      </c>
      <c r="C521" s="194">
        <v>-1112.49</v>
      </c>
      <c r="D521" s="194">
        <v>20390.63</v>
      </c>
      <c r="E521" s="194">
        <v>56250</v>
      </c>
      <c r="F521" s="194">
        <v>-36971.86</v>
      </c>
    </row>
    <row r="522" spans="1:6" x14ac:dyDescent="0.3">
      <c r="A522" s="195">
        <v>240101151</v>
      </c>
      <c r="B522" s="193" t="s">
        <v>581</v>
      </c>
      <c r="C522" s="194">
        <v>-476505.89</v>
      </c>
      <c r="D522" s="194">
        <v>1518631.72</v>
      </c>
      <c r="E522" s="194">
        <v>1567638.9</v>
      </c>
      <c r="F522" s="194">
        <v>-525513.06999999995</v>
      </c>
    </row>
    <row r="523" spans="1:6" x14ac:dyDescent="0.3">
      <c r="A523" s="195">
        <v>240101153</v>
      </c>
      <c r="B523" s="193" t="s">
        <v>582</v>
      </c>
      <c r="C523" s="194">
        <v>-57855.25</v>
      </c>
      <c r="D523" s="194">
        <v>166288.07999999999</v>
      </c>
      <c r="E523" s="194">
        <v>108432.82</v>
      </c>
      <c r="F523" s="194">
        <v>0.01</v>
      </c>
    </row>
    <row r="524" spans="1:6" x14ac:dyDescent="0.3">
      <c r="A524" s="195">
        <v>240101159</v>
      </c>
      <c r="B524" s="193" t="s">
        <v>583</v>
      </c>
      <c r="C524" s="194">
        <v>-10378.75</v>
      </c>
      <c r="D524" s="194">
        <v>10378.75</v>
      </c>
      <c r="E524" s="194">
        <v>0</v>
      </c>
      <c r="F524" s="194">
        <v>0</v>
      </c>
    </row>
    <row r="525" spans="1:6" x14ac:dyDescent="0.3">
      <c r="A525" s="195">
        <v>240101161</v>
      </c>
      <c r="B525" s="193" t="s">
        <v>294</v>
      </c>
      <c r="C525" s="194">
        <v>-6490.82</v>
      </c>
      <c r="D525" s="194">
        <v>0</v>
      </c>
      <c r="E525" s="194">
        <v>0</v>
      </c>
      <c r="F525" s="194">
        <v>-6490.82</v>
      </c>
    </row>
    <row r="526" spans="1:6" x14ac:dyDescent="0.3">
      <c r="A526" s="195">
        <v>240101163</v>
      </c>
      <c r="B526" s="193" t="s">
        <v>790</v>
      </c>
      <c r="C526" s="194">
        <v>0</v>
      </c>
      <c r="D526" s="194">
        <v>0</v>
      </c>
      <c r="E526" s="194">
        <v>5220.57</v>
      </c>
      <c r="F526" s="194">
        <v>-5220.57</v>
      </c>
    </row>
    <row r="527" spans="1:6" x14ac:dyDescent="0.3">
      <c r="A527" s="195">
        <v>240101164</v>
      </c>
      <c r="B527" s="193" t="s">
        <v>335</v>
      </c>
      <c r="C527" s="194">
        <v>-195.13</v>
      </c>
      <c r="D527" s="194">
        <v>0</v>
      </c>
      <c r="E527" s="194">
        <v>0</v>
      </c>
      <c r="F527" s="194">
        <v>-195.13</v>
      </c>
    </row>
    <row r="528" spans="1:6" x14ac:dyDescent="0.3">
      <c r="A528" s="195">
        <v>240101165</v>
      </c>
      <c r="B528" s="193" t="s">
        <v>292</v>
      </c>
      <c r="C528" s="194">
        <v>-11911.05</v>
      </c>
      <c r="D528" s="194">
        <v>800</v>
      </c>
      <c r="E528" s="194">
        <v>25792.11</v>
      </c>
      <c r="F528" s="194">
        <v>-36903.160000000003</v>
      </c>
    </row>
    <row r="529" spans="1:6" x14ac:dyDescent="0.3">
      <c r="A529" s="195">
        <v>240101167</v>
      </c>
      <c r="B529" s="193" t="s">
        <v>584</v>
      </c>
      <c r="C529" s="194">
        <v>-186549.8</v>
      </c>
      <c r="D529" s="194">
        <v>0</v>
      </c>
      <c r="E529" s="194">
        <v>36816.959999999999</v>
      </c>
      <c r="F529" s="194">
        <v>-223366.76</v>
      </c>
    </row>
    <row r="530" spans="1:6" x14ac:dyDescent="0.3">
      <c r="A530" s="195">
        <v>2403</v>
      </c>
      <c r="B530" s="193" t="s">
        <v>293</v>
      </c>
      <c r="C530" s="194">
        <v>-1527.81</v>
      </c>
      <c r="D530" s="194">
        <v>1708.36</v>
      </c>
      <c r="E530" s="194">
        <v>1481.52</v>
      </c>
      <c r="F530" s="194">
        <v>-1300.97</v>
      </c>
    </row>
    <row r="531" spans="1:6" x14ac:dyDescent="0.3">
      <c r="A531" s="195">
        <v>240301</v>
      </c>
      <c r="B531" s="193" t="s">
        <v>494</v>
      </c>
      <c r="C531" s="194">
        <v>-1527.81</v>
      </c>
      <c r="D531" s="194">
        <v>1708.36</v>
      </c>
      <c r="E531" s="194">
        <v>1481.52</v>
      </c>
      <c r="F531" s="194">
        <v>-1300.97</v>
      </c>
    </row>
    <row r="532" spans="1:6" x14ac:dyDescent="0.3">
      <c r="A532" s="195">
        <v>2403011</v>
      </c>
      <c r="B532" s="193" t="s">
        <v>207</v>
      </c>
      <c r="C532" s="194">
        <v>-1527.81</v>
      </c>
      <c r="D532" s="194">
        <v>1708.36</v>
      </c>
      <c r="E532" s="194">
        <v>1481.52</v>
      </c>
      <c r="F532" s="194">
        <v>-1300.97</v>
      </c>
    </row>
    <row r="533" spans="1:6" x14ac:dyDescent="0.3">
      <c r="A533" s="195">
        <v>240301101</v>
      </c>
      <c r="B533" s="193" t="s">
        <v>791</v>
      </c>
      <c r="C533" s="194">
        <v>0</v>
      </c>
      <c r="D533" s="194">
        <v>715.21</v>
      </c>
      <c r="E533" s="194">
        <v>715.21</v>
      </c>
      <c r="F533" s="194">
        <v>0</v>
      </c>
    </row>
    <row r="534" spans="1:6" x14ac:dyDescent="0.3">
      <c r="A534" s="195">
        <v>240301103</v>
      </c>
      <c r="B534" s="193" t="s">
        <v>585</v>
      </c>
      <c r="C534" s="194">
        <v>-10.8</v>
      </c>
      <c r="D534" s="194">
        <v>10.8</v>
      </c>
      <c r="E534" s="194">
        <v>0</v>
      </c>
      <c r="F534" s="194">
        <v>0</v>
      </c>
    </row>
    <row r="535" spans="1:6" x14ac:dyDescent="0.3">
      <c r="A535" s="195">
        <v>240301105</v>
      </c>
      <c r="B535" s="193" t="s">
        <v>498</v>
      </c>
      <c r="C535" s="194">
        <v>0</v>
      </c>
      <c r="D535" s="194">
        <v>0</v>
      </c>
      <c r="E535" s="194">
        <v>139.43</v>
      </c>
      <c r="F535" s="194">
        <v>-139.43</v>
      </c>
    </row>
    <row r="536" spans="1:6" x14ac:dyDescent="0.3">
      <c r="A536" s="195">
        <v>240301136</v>
      </c>
      <c r="B536" s="193" t="s">
        <v>353</v>
      </c>
      <c r="C536" s="194">
        <v>-1517.01</v>
      </c>
      <c r="D536" s="194">
        <v>982.35</v>
      </c>
      <c r="E536" s="194">
        <v>626.88</v>
      </c>
      <c r="F536" s="194">
        <v>-1161.54</v>
      </c>
    </row>
    <row r="537" spans="1:6" x14ac:dyDescent="0.3">
      <c r="A537" s="195">
        <v>25</v>
      </c>
      <c r="B537" s="193" t="s">
        <v>52</v>
      </c>
      <c r="C537" s="194">
        <v>-149988.87</v>
      </c>
      <c r="D537" s="194">
        <v>24680.2</v>
      </c>
      <c r="E537" s="194">
        <v>6085.54</v>
      </c>
      <c r="F537" s="194">
        <v>-131394.21</v>
      </c>
    </row>
    <row r="538" spans="1:6" x14ac:dyDescent="0.3">
      <c r="A538" s="195">
        <v>2508</v>
      </c>
      <c r="B538" s="193" t="s">
        <v>54</v>
      </c>
      <c r="C538" s="194">
        <v>-149988.87</v>
      </c>
      <c r="D538" s="194">
        <v>24680.2</v>
      </c>
      <c r="E538" s="194">
        <v>6085.54</v>
      </c>
      <c r="F538" s="194">
        <v>-131394.21</v>
      </c>
    </row>
    <row r="539" spans="1:6" x14ac:dyDescent="0.3">
      <c r="A539" s="195">
        <v>250803</v>
      </c>
      <c r="B539" s="193" t="s">
        <v>586</v>
      </c>
      <c r="C539" s="194">
        <v>-149988.87</v>
      </c>
      <c r="D539" s="194">
        <v>24680.2</v>
      </c>
      <c r="E539" s="194">
        <v>6085.54</v>
      </c>
      <c r="F539" s="194">
        <v>-131394.21</v>
      </c>
    </row>
    <row r="540" spans="1:6" x14ac:dyDescent="0.3">
      <c r="A540" s="195">
        <v>2508031</v>
      </c>
      <c r="B540" s="193" t="s">
        <v>207</v>
      </c>
      <c r="C540" s="194">
        <v>-149988.87</v>
      </c>
      <c r="D540" s="194">
        <v>24680.2</v>
      </c>
      <c r="E540" s="194">
        <v>6085.54</v>
      </c>
      <c r="F540" s="194">
        <v>-131394.21</v>
      </c>
    </row>
    <row r="541" spans="1:6" x14ac:dyDescent="0.3">
      <c r="A541" s="195">
        <v>26</v>
      </c>
      <c r="B541" s="193" t="s">
        <v>55</v>
      </c>
      <c r="C541" s="194">
        <v>-372775.13</v>
      </c>
      <c r="D541" s="194">
        <v>406197.63</v>
      </c>
      <c r="E541" s="194">
        <v>531587.23</v>
      </c>
      <c r="F541" s="194">
        <v>-498164.73</v>
      </c>
    </row>
    <row r="542" spans="1:6" x14ac:dyDescent="0.3">
      <c r="A542" s="195">
        <v>2601</v>
      </c>
      <c r="B542" s="193" t="s">
        <v>56</v>
      </c>
      <c r="C542" s="194">
        <v>-120273.38</v>
      </c>
      <c r="D542" s="194">
        <v>122006.04</v>
      </c>
      <c r="E542" s="194">
        <v>289834.78999999998</v>
      </c>
      <c r="F542" s="194">
        <v>-288102.13</v>
      </c>
    </row>
    <row r="543" spans="1:6" x14ac:dyDescent="0.3">
      <c r="A543" s="195">
        <v>260101</v>
      </c>
      <c r="B543" s="193" t="s">
        <v>587</v>
      </c>
      <c r="C543" s="194">
        <v>-120273.38</v>
      </c>
      <c r="D543" s="194">
        <v>122006.04</v>
      </c>
      <c r="E543" s="194">
        <v>289834.78999999998</v>
      </c>
      <c r="F543" s="194">
        <v>-288102.13</v>
      </c>
    </row>
    <row r="544" spans="1:6" x14ac:dyDescent="0.3">
      <c r="A544" s="195">
        <v>2601011</v>
      </c>
      <c r="B544" s="193" t="s">
        <v>207</v>
      </c>
      <c r="C544" s="194">
        <v>-120273.38</v>
      </c>
      <c r="D544" s="194">
        <v>122006.04</v>
      </c>
      <c r="E544" s="194">
        <v>289834.78999999998</v>
      </c>
      <c r="F544" s="194">
        <v>-288102.13</v>
      </c>
    </row>
    <row r="545" spans="1:6" x14ac:dyDescent="0.3">
      <c r="A545" s="195">
        <v>260101101</v>
      </c>
      <c r="B545" s="193" t="s">
        <v>588</v>
      </c>
      <c r="C545" s="194">
        <v>0</v>
      </c>
      <c r="D545" s="194">
        <v>66660.02</v>
      </c>
      <c r="E545" s="194">
        <v>81093.45</v>
      </c>
      <c r="F545" s="194">
        <v>-14433.43</v>
      </c>
    </row>
    <row r="546" spans="1:6" x14ac:dyDescent="0.3">
      <c r="A546" s="195">
        <v>2602</v>
      </c>
      <c r="B546" s="193" t="s">
        <v>57</v>
      </c>
      <c r="C546" s="194">
        <v>-252501.75</v>
      </c>
      <c r="D546" s="194">
        <v>284191.59000000003</v>
      </c>
      <c r="E546" s="194">
        <v>241752.44</v>
      </c>
      <c r="F546" s="194">
        <v>-210062.6</v>
      </c>
    </row>
    <row r="547" spans="1:6" x14ac:dyDescent="0.3">
      <c r="A547" s="195">
        <v>260201</v>
      </c>
      <c r="B547" s="193" t="s">
        <v>589</v>
      </c>
      <c r="C547" s="194">
        <v>-250607.87</v>
      </c>
      <c r="D547" s="194">
        <v>284191.59000000003</v>
      </c>
      <c r="E547" s="194">
        <v>241752.44</v>
      </c>
      <c r="F547" s="194">
        <v>-208168.72</v>
      </c>
    </row>
    <row r="548" spans="1:6" x14ac:dyDescent="0.3">
      <c r="A548" s="195">
        <v>2602011</v>
      </c>
      <c r="B548" s="193" t="s">
        <v>207</v>
      </c>
      <c r="C548" s="194">
        <v>-250607.87</v>
      </c>
      <c r="D548" s="194">
        <v>284191.59000000003</v>
      </c>
      <c r="E548" s="194">
        <v>241752.44</v>
      </c>
      <c r="F548" s="194">
        <v>-208168.72</v>
      </c>
    </row>
    <row r="549" spans="1:6" x14ac:dyDescent="0.3">
      <c r="A549" s="195">
        <v>260201101</v>
      </c>
      <c r="B549" s="193" t="s">
        <v>590</v>
      </c>
      <c r="C549" s="194">
        <v>0</v>
      </c>
      <c r="D549" s="194">
        <v>143285.51999999999</v>
      </c>
      <c r="E549" s="194">
        <v>50909.47</v>
      </c>
      <c r="F549" s="194">
        <v>92376.05</v>
      </c>
    </row>
    <row r="550" spans="1:6" x14ac:dyDescent="0.3">
      <c r="A550" s="195">
        <v>260202</v>
      </c>
      <c r="B550" s="193" t="s">
        <v>591</v>
      </c>
      <c r="C550" s="194">
        <v>-1893.88</v>
      </c>
      <c r="D550" s="194">
        <v>0</v>
      </c>
      <c r="E550" s="194">
        <v>0</v>
      </c>
      <c r="F550" s="194">
        <v>-1893.88</v>
      </c>
    </row>
    <row r="551" spans="1:6" x14ac:dyDescent="0.3">
      <c r="A551" s="195">
        <v>2602021</v>
      </c>
      <c r="B551" s="193" t="s">
        <v>207</v>
      </c>
      <c r="C551" s="194">
        <v>-1893.88</v>
      </c>
      <c r="D551" s="194">
        <v>0</v>
      </c>
      <c r="E551" s="194">
        <v>0</v>
      </c>
      <c r="F551" s="194">
        <v>-1893.88</v>
      </c>
    </row>
    <row r="552" spans="1:6" x14ac:dyDescent="0.3">
      <c r="A552" s="195">
        <v>27</v>
      </c>
      <c r="B552" s="193" t="s">
        <v>19</v>
      </c>
      <c r="C552" s="194">
        <v>-7302646.9800000004</v>
      </c>
      <c r="D552" s="194">
        <v>6345762.6900000004</v>
      </c>
      <c r="E552" s="194">
        <v>6532688.6399999997</v>
      </c>
      <c r="F552" s="194">
        <v>-7489572.9299999997</v>
      </c>
    </row>
    <row r="553" spans="1:6" x14ac:dyDescent="0.3">
      <c r="A553" s="195">
        <v>2701</v>
      </c>
      <c r="B553" s="193" t="s">
        <v>20</v>
      </c>
      <c r="C553" s="194">
        <v>-1963838.8</v>
      </c>
      <c r="D553" s="194">
        <v>654330.29</v>
      </c>
      <c r="E553" s="194">
        <v>950318.88</v>
      </c>
      <c r="F553" s="194">
        <v>-2259827.39</v>
      </c>
    </row>
    <row r="554" spans="1:6" x14ac:dyDescent="0.3">
      <c r="A554" s="195">
        <v>270101</v>
      </c>
      <c r="B554" s="193" t="s">
        <v>592</v>
      </c>
      <c r="C554" s="194">
        <v>-166558.74</v>
      </c>
      <c r="D554" s="194">
        <v>372531.98</v>
      </c>
      <c r="E554" s="194">
        <v>449667.98</v>
      </c>
      <c r="F554" s="194">
        <v>-243694.74</v>
      </c>
    </row>
    <row r="555" spans="1:6" x14ac:dyDescent="0.3">
      <c r="A555" s="195">
        <v>2701011</v>
      </c>
      <c r="B555" s="193" t="s">
        <v>207</v>
      </c>
      <c r="C555" s="194">
        <v>-166558.74</v>
      </c>
      <c r="D555" s="194">
        <v>372531.98</v>
      </c>
      <c r="E555" s="194">
        <v>449667.98</v>
      </c>
      <c r="F555" s="194">
        <v>-243694.74</v>
      </c>
    </row>
    <row r="556" spans="1:6" x14ac:dyDescent="0.3">
      <c r="A556" s="195">
        <v>270101101</v>
      </c>
      <c r="B556" s="193" t="s">
        <v>73</v>
      </c>
      <c r="C556" s="194">
        <v>-145832.4</v>
      </c>
      <c r="D556" s="194">
        <v>287044.99</v>
      </c>
      <c r="E556" s="194">
        <v>363151.35999999999</v>
      </c>
      <c r="F556" s="194">
        <v>-221938.77</v>
      </c>
    </row>
    <row r="557" spans="1:6" x14ac:dyDescent="0.3">
      <c r="A557" s="195">
        <v>27010110101</v>
      </c>
      <c r="B557" s="193" t="s">
        <v>593</v>
      </c>
      <c r="C557" s="194">
        <v>-21327.3</v>
      </c>
      <c r="D557" s="194">
        <v>99193.68</v>
      </c>
      <c r="E557" s="194">
        <v>92427.8</v>
      </c>
      <c r="F557" s="194">
        <v>-14561.42</v>
      </c>
    </row>
    <row r="558" spans="1:6" x14ac:dyDescent="0.3">
      <c r="A558" s="195">
        <v>27010110102</v>
      </c>
      <c r="B558" s="193" t="s">
        <v>594</v>
      </c>
      <c r="C558" s="194">
        <v>-6223.92</v>
      </c>
      <c r="D558" s="194">
        <v>22206.83</v>
      </c>
      <c r="E558" s="194">
        <v>192616.89</v>
      </c>
      <c r="F558" s="194">
        <v>-176633.98</v>
      </c>
    </row>
    <row r="559" spans="1:6" x14ac:dyDescent="0.3">
      <c r="A559" s="195">
        <v>27010110103</v>
      </c>
      <c r="B559" s="193" t="s">
        <v>595</v>
      </c>
      <c r="C559" s="194">
        <v>-9455.5400000000009</v>
      </c>
      <c r="D559" s="194">
        <v>29607.5</v>
      </c>
      <c r="E559" s="194">
        <v>29731.3</v>
      </c>
      <c r="F559" s="194">
        <v>-9579.34</v>
      </c>
    </row>
    <row r="560" spans="1:6" x14ac:dyDescent="0.3">
      <c r="A560" s="195">
        <v>27010110104</v>
      </c>
      <c r="B560" s="193" t="s">
        <v>596</v>
      </c>
      <c r="C560" s="194">
        <v>-108825.64</v>
      </c>
      <c r="D560" s="194">
        <v>136036.98000000001</v>
      </c>
      <c r="E560" s="194">
        <v>48375.37</v>
      </c>
      <c r="F560" s="194">
        <v>-21164.03</v>
      </c>
    </row>
    <row r="561" spans="1:6" x14ac:dyDescent="0.3">
      <c r="A561" s="195">
        <v>2701011010402</v>
      </c>
      <c r="B561" s="193" t="s">
        <v>501</v>
      </c>
      <c r="C561" s="194">
        <v>-63918.69</v>
      </c>
      <c r="D561" s="194">
        <v>63918.65</v>
      </c>
      <c r="E561" s="194">
        <v>0</v>
      </c>
      <c r="F561" s="194">
        <v>-0.04</v>
      </c>
    </row>
    <row r="562" spans="1:6" x14ac:dyDescent="0.3">
      <c r="A562" s="195">
        <v>2701011010407</v>
      </c>
      <c r="B562" s="193" t="s">
        <v>502</v>
      </c>
      <c r="C562" s="194">
        <v>0</v>
      </c>
      <c r="D562" s="194">
        <v>703.13</v>
      </c>
      <c r="E562" s="194">
        <v>703.13</v>
      </c>
      <c r="F562" s="194">
        <v>0</v>
      </c>
    </row>
    <row r="563" spans="1:6" x14ac:dyDescent="0.3">
      <c r="A563" s="195">
        <v>2701011010410</v>
      </c>
      <c r="B563" s="193" t="s">
        <v>360</v>
      </c>
      <c r="C563" s="194">
        <v>-701.92</v>
      </c>
      <c r="D563" s="194">
        <v>701.92</v>
      </c>
      <c r="E563" s="194">
        <v>0</v>
      </c>
      <c r="F563" s="194">
        <v>0</v>
      </c>
    </row>
    <row r="564" spans="1:6" x14ac:dyDescent="0.3">
      <c r="A564" s="195">
        <v>2701011010412</v>
      </c>
      <c r="B564" s="193" t="s">
        <v>583</v>
      </c>
      <c r="C564" s="194">
        <v>-1346.25</v>
      </c>
      <c r="D564" s="194">
        <v>1346.25</v>
      </c>
      <c r="E564" s="194">
        <v>0</v>
      </c>
      <c r="F564" s="194">
        <v>0</v>
      </c>
    </row>
    <row r="565" spans="1:6" x14ac:dyDescent="0.3">
      <c r="A565" s="195">
        <v>2701011010415</v>
      </c>
      <c r="B565" s="193" t="s">
        <v>597</v>
      </c>
      <c r="C565" s="194">
        <v>-3045.01</v>
      </c>
      <c r="D565" s="194">
        <v>5045.01</v>
      </c>
      <c r="E565" s="194">
        <v>4000</v>
      </c>
      <c r="F565" s="194">
        <v>-2000</v>
      </c>
    </row>
    <row r="566" spans="1:6" x14ac:dyDescent="0.3">
      <c r="A566" s="195">
        <v>2701011010416</v>
      </c>
      <c r="B566" s="193" t="s">
        <v>598</v>
      </c>
      <c r="C566" s="194">
        <v>-24929.3</v>
      </c>
      <c r="D566" s="194">
        <v>49437.55</v>
      </c>
      <c r="E566" s="194">
        <v>43071.12</v>
      </c>
      <c r="F566" s="194">
        <v>-18562.87</v>
      </c>
    </row>
    <row r="567" spans="1:6" x14ac:dyDescent="0.3">
      <c r="A567" s="195">
        <v>2701011010418</v>
      </c>
      <c r="B567" s="193" t="s">
        <v>599</v>
      </c>
      <c r="C567" s="194">
        <v>-14884.47</v>
      </c>
      <c r="D567" s="194">
        <v>14884.47</v>
      </c>
      <c r="E567" s="194">
        <v>0</v>
      </c>
      <c r="F567" s="194">
        <v>0</v>
      </c>
    </row>
    <row r="568" spans="1:6" x14ac:dyDescent="0.3">
      <c r="A568" s="195">
        <v>2701011010419</v>
      </c>
      <c r="B568" s="193" t="s">
        <v>789</v>
      </c>
      <c r="C568" s="194">
        <v>0</v>
      </c>
      <c r="D568" s="194">
        <v>0</v>
      </c>
      <c r="E568" s="194">
        <v>601.12</v>
      </c>
      <c r="F568" s="194">
        <v>-601.12</v>
      </c>
    </row>
    <row r="569" spans="1:6" x14ac:dyDescent="0.3">
      <c r="A569" s="195">
        <v>270101103</v>
      </c>
      <c r="B569" s="193" t="s">
        <v>600</v>
      </c>
      <c r="C569" s="194">
        <v>-1665.45</v>
      </c>
      <c r="D569" s="194">
        <v>6813.45</v>
      </c>
      <c r="E569" s="194">
        <v>6907.65</v>
      </c>
      <c r="F569" s="194">
        <v>-1759.65</v>
      </c>
    </row>
    <row r="570" spans="1:6" x14ac:dyDescent="0.3">
      <c r="A570" s="195">
        <v>270101104</v>
      </c>
      <c r="B570" s="193" t="s">
        <v>601</v>
      </c>
      <c r="C570" s="194">
        <v>-7549.22</v>
      </c>
      <c r="D570" s="194">
        <v>33301.01</v>
      </c>
      <c r="E570" s="194">
        <v>33872.949999999997</v>
      </c>
      <c r="F570" s="194">
        <v>-8121.16</v>
      </c>
    </row>
    <row r="571" spans="1:6" x14ac:dyDescent="0.3">
      <c r="A571" s="195">
        <v>27010110401</v>
      </c>
      <c r="B571" s="193" t="s">
        <v>602</v>
      </c>
      <c r="C571" s="194">
        <v>0</v>
      </c>
      <c r="D571" s="194">
        <v>5679.84</v>
      </c>
      <c r="E571" s="194">
        <v>13525.49</v>
      </c>
      <c r="F571" s="194">
        <v>-7845.65</v>
      </c>
    </row>
    <row r="572" spans="1:6" x14ac:dyDescent="0.3">
      <c r="A572" s="195">
        <v>27010110402</v>
      </c>
      <c r="B572" s="193" t="s">
        <v>603</v>
      </c>
      <c r="C572" s="194">
        <v>0</v>
      </c>
      <c r="D572" s="194">
        <v>1646.48</v>
      </c>
      <c r="E572" s="194">
        <v>3565.91</v>
      </c>
      <c r="F572" s="194">
        <v>-1919.43</v>
      </c>
    </row>
    <row r="573" spans="1:6" x14ac:dyDescent="0.3">
      <c r="A573" s="195">
        <v>270101105</v>
      </c>
      <c r="B573" s="193" t="s">
        <v>604</v>
      </c>
      <c r="C573" s="194">
        <v>0</v>
      </c>
      <c r="D573" s="194">
        <v>493.92</v>
      </c>
      <c r="E573" s="194">
        <v>493.92</v>
      </c>
      <c r="F573" s="194">
        <v>0</v>
      </c>
    </row>
    <row r="574" spans="1:6" x14ac:dyDescent="0.3">
      <c r="A574" s="195">
        <v>270101106</v>
      </c>
      <c r="B574" s="193" t="s">
        <v>605</v>
      </c>
      <c r="C574" s="194">
        <v>-5163.7</v>
      </c>
      <c r="D574" s="194">
        <v>23934.26</v>
      </c>
      <c r="E574" s="194">
        <v>24213.19</v>
      </c>
      <c r="F574" s="194">
        <v>-5442.63</v>
      </c>
    </row>
    <row r="575" spans="1:6" x14ac:dyDescent="0.3">
      <c r="A575" s="195">
        <v>270101108</v>
      </c>
      <c r="B575" s="193" t="s">
        <v>606</v>
      </c>
      <c r="C575" s="194">
        <v>0</v>
      </c>
      <c r="D575" s="194">
        <v>666.96</v>
      </c>
      <c r="E575" s="194">
        <v>666.96</v>
      </c>
      <c r="F575" s="194">
        <v>0</v>
      </c>
    </row>
    <row r="576" spans="1:6" x14ac:dyDescent="0.3">
      <c r="A576" s="195">
        <v>270101109</v>
      </c>
      <c r="B576" s="193" t="s">
        <v>607</v>
      </c>
      <c r="C576" s="194">
        <v>-6347.97</v>
      </c>
      <c r="D576" s="194">
        <v>20277.39</v>
      </c>
      <c r="E576" s="194">
        <v>20361.95</v>
      </c>
      <c r="F576" s="194">
        <v>-6432.53</v>
      </c>
    </row>
    <row r="577" spans="1:6" x14ac:dyDescent="0.3">
      <c r="A577" s="195">
        <v>270102</v>
      </c>
      <c r="B577" s="193" t="s">
        <v>14</v>
      </c>
      <c r="C577" s="194">
        <v>-1797280.06</v>
      </c>
      <c r="D577" s="194">
        <v>281798.31</v>
      </c>
      <c r="E577" s="194">
        <v>500650.9</v>
      </c>
      <c r="F577" s="194">
        <v>-2016132.65</v>
      </c>
    </row>
    <row r="578" spans="1:6" x14ac:dyDescent="0.3">
      <c r="A578" s="195">
        <v>2701021</v>
      </c>
      <c r="B578" s="193" t="s">
        <v>207</v>
      </c>
      <c r="C578" s="194">
        <v>-1797280.06</v>
      </c>
      <c r="D578" s="194">
        <v>281798.31</v>
      </c>
      <c r="E578" s="194">
        <v>500650.9</v>
      </c>
      <c r="F578" s="194">
        <v>-2016132.65</v>
      </c>
    </row>
    <row r="579" spans="1:6" x14ac:dyDescent="0.3">
      <c r="A579" s="195">
        <v>270102101</v>
      </c>
      <c r="B579" s="193" t="s">
        <v>73</v>
      </c>
      <c r="C579" s="194">
        <v>-1367718.01</v>
      </c>
      <c r="D579" s="194">
        <v>10177.42</v>
      </c>
      <c r="E579" s="194">
        <v>265375.18</v>
      </c>
      <c r="F579" s="194">
        <v>-1622915.77</v>
      </c>
    </row>
    <row r="580" spans="1:6" x14ac:dyDescent="0.3">
      <c r="A580" s="195">
        <v>270102102</v>
      </c>
      <c r="B580" s="193" t="s">
        <v>608</v>
      </c>
      <c r="C580" s="194">
        <v>-15839.51</v>
      </c>
      <c r="D580" s="194">
        <v>15592.07</v>
      </c>
      <c r="E580" s="194">
        <v>3163.97</v>
      </c>
      <c r="F580" s="194">
        <v>-3411.41</v>
      </c>
    </row>
    <row r="581" spans="1:6" x14ac:dyDescent="0.3">
      <c r="A581" s="195">
        <v>270102103</v>
      </c>
      <c r="B581" s="193" t="s">
        <v>600</v>
      </c>
      <c r="C581" s="194">
        <v>-4727.79</v>
      </c>
      <c r="D581" s="194">
        <v>19267.349999999999</v>
      </c>
      <c r="E581" s="194">
        <v>19649.28</v>
      </c>
      <c r="F581" s="194">
        <v>-5109.72</v>
      </c>
    </row>
    <row r="582" spans="1:6" x14ac:dyDescent="0.3">
      <c r="A582" s="195">
        <v>270102105</v>
      </c>
      <c r="B582" s="193" t="s">
        <v>609</v>
      </c>
      <c r="C582" s="194">
        <v>-8842.11</v>
      </c>
      <c r="D582" s="194">
        <v>40190.89</v>
      </c>
      <c r="E582" s="194">
        <v>40881.160000000003</v>
      </c>
      <c r="F582" s="194">
        <v>-9532.3799999999992</v>
      </c>
    </row>
    <row r="583" spans="1:6" x14ac:dyDescent="0.3">
      <c r="A583" s="195">
        <v>27010210501</v>
      </c>
      <c r="B583" s="193" t="s">
        <v>602</v>
      </c>
      <c r="C583" s="194">
        <v>0</v>
      </c>
      <c r="D583" s="194">
        <v>6854.98</v>
      </c>
      <c r="E583" s="194">
        <v>9733.5300000000007</v>
      </c>
      <c r="F583" s="194">
        <v>-2878.55</v>
      </c>
    </row>
    <row r="584" spans="1:6" x14ac:dyDescent="0.3">
      <c r="A584" s="195">
        <v>27010210502</v>
      </c>
      <c r="B584" s="193" t="s">
        <v>603</v>
      </c>
      <c r="C584" s="194">
        <v>0</v>
      </c>
      <c r="D584" s="194">
        <v>1987.13</v>
      </c>
      <c r="E584" s="194">
        <v>10894.03</v>
      </c>
      <c r="F584" s="194">
        <v>-8906.9</v>
      </c>
    </row>
    <row r="585" spans="1:6" x14ac:dyDescent="0.3">
      <c r="A585" s="195">
        <v>270102109</v>
      </c>
      <c r="B585" s="193" t="s">
        <v>610</v>
      </c>
      <c r="C585" s="194">
        <v>-400152.64</v>
      </c>
      <c r="D585" s="194">
        <v>196570.58</v>
      </c>
      <c r="E585" s="194">
        <v>171581.31</v>
      </c>
      <c r="F585" s="194">
        <v>-375163.37</v>
      </c>
    </row>
    <row r="586" spans="1:6" x14ac:dyDescent="0.3">
      <c r="A586" s="195">
        <v>27010210901</v>
      </c>
      <c r="B586" s="193" t="s">
        <v>611</v>
      </c>
      <c r="C586" s="194">
        <v>-17287.759999999998</v>
      </c>
      <c r="D586" s="194">
        <v>0</v>
      </c>
      <c r="E586" s="194">
        <v>0</v>
      </c>
      <c r="F586" s="194">
        <v>-17287.759999999998</v>
      </c>
    </row>
    <row r="587" spans="1:6" x14ac:dyDescent="0.3">
      <c r="A587" s="195">
        <v>27010210902</v>
      </c>
      <c r="B587" s="193" t="s">
        <v>612</v>
      </c>
      <c r="C587" s="194">
        <v>0</v>
      </c>
      <c r="D587" s="194">
        <v>32643.54</v>
      </c>
      <c r="E587" s="194">
        <v>117414.2</v>
      </c>
      <c r="F587" s="194">
        <v>-84770.66</v>
      </c>
    </row>
    <row r="588" spans="1:6" x14ac:dyDescent="0.3">
      <c r="A588" s="195">
        <v>27010210903</v>
      </c>
      <c r="B588" s="193" t="s">
        <v>612</v>
      </c>
      <c r="C588" s="194">
        <v>-382864.88</v>
      </c>
      <c r="D588" s="194">
        <v>163927.04000000001</v>
      </c>
      <c r="E588" s="194">
        <v>54167.11</v>
      </c>
      <c r="F588" s="194">
        <v>-273104.95</v>
      </c>
    </row>
    <row r="589" spans="1:6" x14ac:dyDescent="0.3">
      <c r="A589" s="195">
        <v>2702</v>
      </c>
      <c r="B589" s="193" t="s">
        <v>58</v>
      </c>
      <c r="C589" s="194">
        <v>-191079.71</v>
      </c>
      <c r="D589" s="194">
        <v>229872.14</v>
      </c>
      <c r="E589" s="194">
        <v>315258.33</v>
      </c>
      <c r="F589" s="194">
        <v>-276465.90000000002</v>
      </c>
    </row>
    <row r="590" spans="1:6" x14ac:dyDescent="0.3">
      <c r="A590" s="195">
        <v>270201</v>
      </c>
      <c r="B590" s="193" t="s">
        <v>613</v>
      </c>
      <c r="C590" s="194">
        <v>-41314.82</v>
      </c>
      <c r="D590" s="194">
        <v>86713.91</v>
      </c>
      <c r="E590" s="194">
        <v>82489.429999999993</v>
      </c>
      <c r="F590" s="194">
        <v>-37090.339999999997</v>
      </c>
    </row>
    <row r="591" spans="1:6" x14ac:dyDescent="0.3">
      <c r="A591" s="195">
        <v>2702011</v>
      </c>
      <c r="B591" s="193" t="s">
        <v>207</v>
      </c>
      <c r="C591" s="194">
        <v>-41314.82</v>
      </c>
      <c r="D591" s="194">
        <v>86713.91</v>
      </c>
      <c r="E591" s="194">
        <v>82489.429999999993</v>
      </c>
      <c r="F591" s="194">
        <v>-37090.339999999997</v>
      </c>
    </row>
    <row r="592" spans="1:6" x14ac:dyDescent="0.3">
      <c r="A592" s="195">
        <v>270202</v>
      </c>
      <c r="B592" s="193" t="s">
        <v>58</v>
      </c>
      <c r="C592" s="194">
        <v>-105212.5</v>
      </c>
      <c r="D592" s="194">
        <v>113980.21</v>
      </c>
      <c r="E592" s="194">
        <v>122747.92</v>
      </c>
      <c r="F592" s="194">
        <v>-113980.21</v>
      </c>
    </row>
    <row r="593" spans="1:6" x14ac:dyDescent="0.3">
      <c r="A593" s="195">
        <v>2702021</v>
      </c>
      <c r="B593" s="193" t="s">
        <v>207</v>
      </c>
      <c r="C593" s="194">
        <v>-105212.5</v>
      </c>
      <c r="D593" s="194">
        <v>113980.21</v>
      </c>
      <c r="E593" s="194">
        <v>122747.92</v>
      </c>
      <c r="F593" s="194">
        <v>-113980.21</v>
      </c>
    </row>
    <row r="594" spans="1:6" x14ac:dyDescent="0.3">
      <c r="A594" s="195">
        <v>270203</v>
      </c>
      <c r="B594" s="193" t="s">
        <v>614</v>
      </c>
      <c r="C594" s="194">
        <v>-33879.919999999998</v>
      </c>
      <c r="D594" s="194">
        <v>0</v>
      </c>
      <c r="E594" s="194">
        <v>4500</v>
      </c>
      <c r="F594" s="194">
        <v>-38379.919999999998</v>
      </c>
    </row>
    <row r="595" spans="1:6" x14ac:dyDescent="0.3">
      <c r="A595" s="195">
        <v>2702031</v>
      </c>
      <c r="B595" s="193" t="s">
        <v>207</v>
      </c>
      <c r="C595" s="194">
        <v>-33879.919999999998</v>
      </c>
      <c r="D595" s="194">
        <v>0</v>
      </c>
      <c r="E595" s="194">
        <v>4500</v>
      </c>
      <c r="F595" s="194">
        <v>-38379.919999999998</v>
      </c>
    </row>
    <row r="596" spans="1:6" x14ac:dyDescent="0.3">
      <c r="A596" s="195">
        <v>270203104</v>
      </c>
      <c r="B596" s="193" t="s">
        <v>615</v>
      </c>
      <c r="C596" s="194">
        <v>-22926.66</v>
      </c>
      <c r="D596" s="194">
        <v>0</v>
      </c>
      <c r="E596" s="194">
        <v>3000</v>
      </c>
      <c r="F596" s="194">
        <v>-25926.66</v>
      </c>
    </row>
    <row r="597" spans="1:6" x14ac:dyDescent="0.3">
      <c r="A597" s="195">
        <v>270203106</v>
      </c>
      <c r="B597" s="193" t="s">
        <v>616</v>
      </c>
      <c r="C597" s="194">
        <v>-10953.26</v>
      </c>
      <c r="D597" s="194">
        <v>0</v>
      </c>
      <c r="E597" s="194">
        <v>1500</v>
      </c>
      <c r="F597" s="194">
        <v>-12453.26</v>
      </c>
    </row>
    <row r="598" spans="1:6" x14ac:dyDescent="0.3">
      <c r="A598" s="195">
        <v>270205</v>
      </c>
      <c r="B598" s="193" t="s">
        <v>617</v>
      </c>
      <c r="C598" s="194">
        <v>-10672.47</v>
      </c>
      <c r="D598" s="194">
        <v>29178.02</v>
      </c>
      <c r="E598" s="194">
        <v>105520.98</v>
      </c>
      <c r="F598" s="194">
        <v>-87015.43</v>
      </c>
    </row>
    <row r="599" spans="1:6" x14ac:dyDescent="0.3">
      <c r="A599" s="195">
        <v>2702051</v>
      </c>
      <c r="B599" s="193" t="s">
        <v>207</v>
      </c>
      <c r="C599" s="194">
        <v>-10672.47</v>
      </c>
      <c r="D599" s="194">
        <v>29178.02</v>
      </c>
      <c r="E599" s="194">
        <v>105520.98</v>
      </c>
      <c r="F599" s="194">
        <v>-87015.43</v>
      </c>
    </row>
    <row r="600" spans="1:6" x14ac:dyDescent="0.3">
      <c r="A600" s="195">
        <v>2706</v>
      </c>
      <c r="B600" s="193" t="s">
        <v>21</v>
      </c>
      <c r="C600" s="194">
        <v>-5147728.47</v>
      </c>
      <c r="D600" s="194">
        <v>5461560.2599999998</v>
      </c>
      <c r="E600" s="194">
        <v>5267111.43</v>
      </c>
      <c r="F600" s="194">
        <v>-4953279.6399999997</v>
      </c>
    </row>
    <row r="601" spans="1:6" x14ac:dyDescent="0.3">
      <c r="A601" s="195">
        <v>270601</v>
      </c>
      <c r="B601" s="193" t="s">
        <v>618</v>
      </c>
      <c r="C601" s="194">
        <v>-269090.43</v>
      </c>
      <c r="D601" s="194">
        <v>4215229.51</v>
      </c>
      <c r="E601" s="194">
        <v>4199339.32</v>
      </c>
      <c r="F601" s="194">
        <v>-253200.24</v>
      </c>
    </row>
    <row r="602" spans="1:6" x14ac:dyDescent="0.3">
      <c r="A602" s="195">
        <v>2706011</v>
      </c>
      <c r="B602" s="193" t="s">
        <v>207</v>
      </c>
      <c r="C602" s="194">
        <v>-269090.43</v>
      </c>
      <c r="D602" s="194">
        <v>4215229.51</v>
      </c>
      <c r="E602" s="194">
        <v>4199339.32</v>
      </c>
      <c r="F602" s="194">
        <v>-253200.24</v>
      </c>
    </row>
    <row r="603" spans="1:6" x14ac:dyDescent="0.3">
      <c r="A603" s="195">
        <v>270601101</v>
      </c>
      <c r="B603" s="193" t="s">
        <v>619</v>
      </c>
      <c r="C603" s="194">
        <v>-159.63</v>
      </c>
      <c r="D603" s="194">
        <v>0</v>
      </c>
      <c r="E603" s="194">
        <v>0</v>
      </c>
      <c r="F603" s="194">
        <v>-159.63</v>
      </c>
    </row>
    <row r="604" spans="1:6" x14ac:dyDescent="0.3">
      <c r="A604" s="195">
        <v>270601102</v>
      </c>
      <c r="B604" s="193" t="s">
        <v>620</v>
      </c>
      <c r="C604" s="194">
        <v>-2487.85</v>
      </c>
      <c r="D604" s="194">
        <v>1520.74</v>
      </c>
      <c r="E604" s="194">
        <v>1542.74</v>
      </c>
      <c r="F604" s="194">
        <v>-2509.85</v>
      </c>
    </row>
    <row r="605" spans="1:6" x14ac:dyDescent="0.3">
      <c r="A605" s="195">
        <v>270601104</v>
      </c>
      <c r="B605" s="193" t="s">
        <v>621</v>
      </c>
      <c r="C605" s="194">
        <v>0</v>
      </c>
      <c r="D605" s="194">
        <v>428427.15</v>
      </c>
      <c r="E605" s="194">
        <v>428760.25</v>
      </c>
      <c r="F605" s="194">
        <v>-333.1</v>
      </c>
    </row>
    <row r="606" spans="1:6" x14ac:dyDescent="0.3">
      <c r="A606" s="195">
        <v>270601105</v>
      </c>
      <c r="B606" s="193" t="s">
        <v>622</v>
      </c>
      <c r="C606" s="194">
        <v>0</v>
      </c>
      <c r="D606" s="194">
        <v>363369.65</v>
      </c>
      <c r="E606" s="194">
        <v>364129.64</v>
      </c>
      <c r="F606" s="194">
        <v>-759.99</v>
      </c>
    </row>
    <row r="607" spans="1:6" x14ac:dyDescent="0.3">
      <c r="A607" s="195">
        <v>270601106</v>
      </c>
      <c r="B607" s="193" t="s">
        <v>623</v>
      </c>
      <c r="C607" s="194">
        <v>-266442.95</v>
      </c>
      <c r="D607" s="194">
        <v>3421911.97</v>
      </c>
      <c r="E607" s="194">
        <v>3404906.69</v>
      </c>
      <c r="F607" s="194">
        <v>-249437.67</v>
      </c>
    </row>
    <row r="608" spans="1:6" x14ac:dyDescent="0.3">
      <c r="A608" s="195">
        <v>270609</v>
      </c>
      <c r="B608" s="193" t="s">
        <v>535</v>
      </c>
      <c r="C608" s="194">
        <v>-4878638.04</v>
      </c>
      <c r="D608" s="194">
        <v>1246330.75</v>
      </c>
      <c r="E608" s="194">
        <v>1067772.1100000001</v>
      </c>
      <c r="F608" s="194">
        <v>-4700079.4000000004</v>
      </c>
    </row>
    <row r="609" spans="1:6" x14ac:dyDescent="0.3">
      <c r="A609" s="195">
        <v>2706091</v>
      </c>
      <c r="B609" s="193" t="s">
        <v>207</v>
      </c>
      <c r="C609" s="194">
        <v>-4878638.04</v>
      </c>
      <c r="D609" s="194">
        <v>1246330.75</v>
      </c>
      <c r="E609" s="194">
        <v>1067772.1100000001</v>
      </c>
      <c r="F609" s="194">
        <v>-4700079.4000000004</v>
      </c>
    </row>
    <row r="610" spans="1:6" x14ac:dyDescent="0.3">
      <c r="A610" s="195">
        <v>270609101</v>
      </c>
      <c r="B610" s="193" t="s">
        <v>624</v>
      </c>
      <c r="C610" s="194">
        <v>-275612.14</v>
      </c>
      <c r="D610" s="194">
        <v>0</v>
      </c>
      <c r="E610" s="194">
        <v>62000</v>
      </c>
      <c r="F610" s="194">
        <v>-337612.14</v>
      </c>
    </row>
    <row r="611" spans="1:6" x14ac:dyDescent="0.3">
      <c r="A611" s="195">
        <v>270609105</v>
      </c>
      <c r="B611" s="193" t="s">
        <v>625</v>
      </c>
      <c r="C611" s="194">
        <v>-457112.73</v>
      </c>
      <c r="D611" s="194">
        <v>858174.22</v>
      </c>
      <c r="E611" s="194">
        <v>597597.17000000004</v>
      </c>
      <c r="F611" s="194">
        <v>-196535.67999999999</v>
      </c>
    </row>
    <row r="612" spans="1:6" x14ac:dyDescent="0.3">
      <c r="A612" s="195">
        <v>270609107</v>
      </c>
      <c r="B612" s="193" t="s">
        <v>626</v>
      </c>
      <c r="C612" s="194">
        <v>-3946478.03</v>
      </c>
      <c r="D612" s="194">
        <v>386284.44</v>
      </c>
      <c r="E612" s="194">
        <v>403825.77</v>
      </c>
      <c r="F612" s="194">
        <v>-3964019.36</v>
      </c>
    </row>
    <row r="613" spans="1:6" x14ac:dyDescent="0.3">
      <c r="A613" s="195">
        <v>27060910702</v>
      </c>
      <c r="B613" s="193" t="s">
        <v>627</v>
      </c>
      <c r="C613" s="194">
        <v>-3946478.03</v>
      </c>
      <c r="D613" s="194">
        <v>386284.44</v>
      </c>
      <c r="E613" s="194">
        <v>403825.77</v>
      </c>
      <c r="F613" s="194">
        <v>-3964019.36</v>
      </c>
    </row>
    <row r="614" spans="1:6" x14ac:dyDescent="0.3">
      <c r="A614" s="195">
        <v>270609108</v>
      </c>
      <c r="B614" s="193" t="s">
        <v>628</v>
      </c>
      <c r="C614" s="194">
        <v>-192832.2</v>
      </c>
      <c r="D614" s="194">
        <v>728.45</v>
      </c>
      <c r="E614" s="194">
        <v>100</v>
      </c>
      <c r="F614" s="194">
        <v>-192203.75</v>
      </c>
    </row>
    <row r="615" spans="1:6" x14ac:dyDescent="0.3">
      <c r="A615" s="195">
        <v>270609113</v>
      </c>
      <c r="B615" s="193" t="s">
        <v>629</v>
      </c>
      <c r="C615" s="194">
        <v>-955.1</v>
      </c>
      <c r="D615" s="194">
        <v>1143.6400000000001</v>
      </c>
      <c r="E615" s="194">
        <v>3749.03</v>
      </c>
      <c r="F615" s="194">
        <v>-3560.49</v>
      </c>
    </row>
    <row r="616" spans="1:6" x14ac:dyDescent="0.3">
      <c r="A616" s="195">
        <v>27060911301</v>
      </c>
      <c r="B616" s="193" t="s">
        <v>630</v>
      </c>
      <c r="C616" s="194">
        <v>-955.1</v>
      </c>
      <c r="D616" s="194">
        <v>1143.6400000000001</v>
      </c>
      <c r="E616" s="194">
        <v>3749.03</v>
      </c>
      <c r="F616" s="194">
        <v>-3560.49</v>
      </c>
    </row>
    <row r="617" spans="1:6" x14ac:dyDescent="0.3">
      <c r="A617" s="195">
        <v>2706091130101</v>
      </c>
      <c r="B617" s="193" t="s">
        <v>631</v>
      </c>
      <c r="C617" s="194">
        <v>-547.04</v>
      </c>
      <c r="D617" s="194">
        <v>1143.6400000000001</v>
      </c>
      <c r="E617" s="194">
        <v>3749.03</v>
      </c>
      <c r="F617" s="194">
        <v>-3152.43</v>
      </c>
    </row>
    <row r="618" spans="1:6" x14ac:dyDescent="0.3">
      <c r="A618" s="195">
        <v>2706091130106</v>
      </c>
      <c r="B618" s="193" t="s">
        <v>632</v>
      </c>
      <c r="C618" s="194">
        <v>-39</v>
      </c>
      <c r="D618" s="194">
        <v>0</v>
      </c>
      <c r="E618" s="194">
        <v>0</v>
      </c>
      <c r="F618" s="194">
        <v>-39</v>
      </c>
    </row>
    <row r="619" spans="1:6" x14ac:dyDescent="0.3">
      <c r="A619" s="195">
        <v>2706091130112</v>
      </c>
      <c r="B619" s="193" t="s">
        <v>633</v>
      </c>
      <c r="C619" s="194">
        <v>-81.99</v>
      </c>
      <c r="D619" s="194">
        <v>0</v>
      </c>
      <c r="E619" s="194">
        <v>0</v>
      </c>
      <c r="F619" s="194">
        <v>-81.99</v>
      </c>
    </row>
    <row r="620" spans="1:6" x14ac:dyDescent="0.3">
      <c r="A620" s="195">
        <v>2706091130134</v>
      </c>
      <c r="B620" s="193" t="s">
        <v>634</v>
      </c>
      <c r="C620" s="194">
        <v>-96.75</v>
      </c>
      <c r="D620" s="194">
        <v>0</v>
      </c>
      <c r="E620" s="194">
        <v>0</v>
      </c>
      <c r="F620" s="194">
        <v>-96.75</v>
      </c>
    </row>
    <row r="621" spans="1:6" x14ac:dyDescent="0.3">
      <c r="A621" s="195">
        <v>2706091130137</v>
      </c>
      <c r="B621" s="193" t="s">
        <v>635</v>
      </c>
      <c r="C621" s="194">
        <v>-23.68</v>
      </c>
      <c r="D621" s="194">
        <v>0</v>
      </c>
      <c r="E621" s="194">
        <v>0</v>
      </c>
      <c r="F621" s="194">
        <v>-23.68</v>
      </c>
    </row>
    <row r="622" spans="1:6" x14ac:dyDescent="0.3">
      <c r="A622" s="195">
        <v>2706091130145</v>
      </c>
      <c r="B622" s="193" t="s">
        <v>636</v>
      </c>
      <c r="C622" s="194">
        <v>-144.28</v>
      </c>
      <c r="D622" s="194">
        <v>0</v>
      </c>
      <c r="E622" s="194">
        <v>0</v>
      </c>
      <c r="F622" s="194">
        <v>-144.28</v>
      </c>
    </row>
    <row r="623" spans="1:6" x14ac:dyDescent="0.3">
      <c r="A623" s="195">
        <v>2706091130148</v>
      </c>
      <c r="B623" s="193" t="s">
        <v>637</v>
      </c>
      <c r="C623" s="194">
        <v>-22.36</v>
      </c>
      <c r="D623" s="194">
        <v>0</v>
      </c>
      <c r="E623" s="194">
        <v>0</v>
      </c>
      <c r="F623" s="194">
        <v>-22.36</v>
      </c>
    </row>
    <row r="624" spans="1:6" x14ac:dyDescent="0.3">
      <c r="A624" s="195">
        <v>270609122</v>
      </c>
      <c r="B624" s="193" t="s">
        <v>638</v>
      </c>
      <c r="C624" s="194">
        <v>-494.62</v>
      </c>
      <c r="D624" s="194">
        <v>0</v>
      </c>
      <c r="E624" s="194">
        <v>0</v>
      </c>
      <c r="F624" s="194">
        <v>-494.62</v>
      </c>
    </row>
    <row r="625" spans="1:6" x14ac:dyDescent="0.3">
      <c r="A625" s="195">
        <v>270609134</v>
      </c>
      <c r="B625" s="193" t="s">
        <v>639</v>
      </c>
      <c r="C625" s="194">
        <v>-153.22</v>
      </c>
      <c r="D625" s="194">
        <v>0</v>
      </c>
      <c r="E625" s="194">
        <v>500.14</v>
      </c>
      <c r="F625" s="194">
        <v>-653.36</v>
      </c>
    </row>
    <row r="626" spans="1:6" x14ac:dyDescent="0.3">
      <c r="A626" s="195">
        <v>27060913409</v>
      </c>
      <c r="B626" s="193" t="s">
        <v>640</v>
      </c>
      <c r="C626" s="194">
        <v>-153.22</v>
      </c>
      <c r="D626" s="194">
        <v>0</v>
      </c>
      <c r="E626" s="194">
        <v>500.14</v>
      </c>
      <c r="F626" s="194">
        <v>-653.36</v>
      </c>
    </row>
    <row r="627" spans="1:6" x14ac:dyDescent="0.3">
      <c r="A627" s="195">
        <v>270609135</v>
      </c>
      <c r="B627" s="193" t="s">
        <v>641</v>
      </c>
      <c r="C627" s="194">
        <v>-5000</v>
      </c>
      <c r="D627" s="194">
        <v>0</v>
      </c>
      <c r="E627" s="194">
        <v>0</v>
      </c>
      <c r="F627" s="194">
        <v>-5000</v>
      </c>
    </row>
    <row r="628" spans="1:6" x14ac:dyDescent="0.3">
      <c r="A628" s="195">
        <v>28</v>
      </c>
      <c r="B628" s="193" t="s">
        <v>59</v>
      </c>
      <c r="C628" s="194">
        <v>-239468.12</v>
      </c>
      <c r="D628" s="194">
        <v>9555.5400000000009</v>
      </c>
      <c r="E628" s="194">
        <v>37921.01</v>
      </c>
      <c r="F628" s="194">
        <v>-267833.59000000003</v>
      </c>
    </row>
    <row r="629" spans="1:6" x14ac:dyDescent="0.3">
      <c r="A629" s="195">
        <v>2801</v>
      </c>
      <c r="B629" s="193" t="s">
        <v>60</v>
      </c>
      <c r="C629" s="194">
        <v>-110105.02</v>
      </c>
      <c r="D629" s="194">
        <v>9555.5400000000009</v>
      </c>
      <c r="E629" s="194">
        <v>37921.01</v>
      </c>
      <c r="F629" s="194">
        <v>-138470.49</v>
      </c>
    </row>
    <row r="630" spans="1:6" x14ac:dyDescent="0.3">
      <c r="A630" s="195">
        <v>280101</v>
      </c>
      <c r="B630" s="193" t="s">
        <v>60</v>
      </c>
      <c r="C630" s="194">
        <v>-110105.02</v>
      </c>
      <c r="D630" s="194">
        <v>9555.5400000000009</v>
      </c>
      <c r="E630" s="194">
        <v>37921.01</v>
      </c>
      <c r="F630" s="194">
        <v>-138470.49</v>
      </c>
    </row>
    <row r="631" spans="1:6" x14ac:dyDescent="0.3">
      <c r="A631" s="195">
        <v>2801010</v>
      </c>
      <c r="B631" s="193" t="s">
        <v>60</v>
      </c>
      <c r="C631" s="194">
        <v>-110105.02</v>
      </c>
      <c r="D631" s="194">
        <v>9555.5400000000009</v>
      </c>
      <c r="E631" s="194">
        <v>37921.01</v>
      </c>
      <c r="F631" s="194">
        <v>-138470.49</v>
      </c>
    </row>
    <row r="632" spans="1:6" x14ac:dyDescent="0.3">
      <c r="A632" s="195">
        <v>2802</v>
      </c>
      <c r="B632" s="193" t="s">
        <v>221</v>
      </c>
      <c r="C632" s="194">
        <v>-129363.1</v>
      </c>
      <c r="D632" s="194">
        <v>0</v>
      </c>
      <c r="E632" s="194">
        <v>0</v>
      </c>
      <c r="F632" s="194">
        <v>-129363.1</v>
      </c>
    </row>
    <row r="633" spans="1:6" x14ac:dyDescent="0.3">
      <c r="A633" s="195">
        <v>280201</v>
      </c>
      <c r="B633" s="193" t="s">
        <v>642</v>
      </c>
      <c r="C633" s="194">
        <v>-129363.1</v>
      </c>
      <c r="D633" s="194">
        <v>0</v>
      </c>
      <c r="E633" s="194">
        <v>0</v>
      </c>
      <c r="F633" s="194">
        <v>-129363.1</v>
      </c>
    </row>
    <row r="634" spans="1:6" x14ac:dyDescent="0.3">
      <c r="A634" s="195">
        <v>2802010</v>
      </c>
      <c r="B634" s="193" t="s">
        <v>642</v>
      </c>
      <c r="C634" s="194">
        <v>-129363.1</v>
      </c>
      <c r="D634" s="194">
        <v>0</v>
      </c>
      <c r="E634" s="194">
        <v>0</v>
      </c>
      <c r="F634" s="194">
        <v>-129363.1</v>
      </c>
    </row>
    <row r="635" spans="1:6" x14ac:dyDescent="0.3">
      <c r="A635" s="195">
        <v>29</v>
      </c>
      <c r="B635" s="193" t="s">
        <v>22</v>
      </c>
      <c r="C635" s="194">
        <v>-1524972.63</v>
      </c>
      <c r="D635" s="194">
        <v>1398184.9</v>
      </c>
      <c r="E635" s="194">
        <v>2001933.55</v>
      </c>
      <c r="F635" s="194">
        <v>-2128721.2799999998</v>
      </c>
    </row>
    <row r="636" spans="1:6" x14ac:dyDescent="0.3">
      <c r="A636" s="195">
        <v>2901</v>
      </c>
      <c r="B636" s="193" t="s">
        <v>222</v>
      </c>
      <c r="C636" s="194">
        <v>-1340691.04</v>
      </c>
      <c r="D636" s="194">
        <v>872784.28</v>
      </c>
      <c r="E636" s="194">
        <v>1193576</v>
      </c>
      <c r="F636" s="194">
        <v>-1661482.76</v>
      </c>
    </row>
    <row r="637" spans="1:6" x14ac:dyDescent="0.3">
      <c r="A637" s="195">
        <v>290101</v>
      </c>
      <c r="B637" s="193" t="s">
        <v>643</v>
      </c>
      <c r="C637" s="194">
        <v>0</v>
      </c>
      <c r="D637" s="194">
        <v>18484.169999999998</v>
      </c>
      <c r="E637" s="194">
        <v>31275.33</v>
      </c>
      <c r="F637" s="194">
        <v>-12791.16</v>
      </c>
    </row>
    <row r="638" spans="1:6" x14ac:dyDescent="0.3">
      <c r="A638" s="195">
        <v>2901011</v>
      </c>
      <c r="B638" s="193" t="s">
        <v>207</v>
      </c>
      <c r="C638" s="194">
        <v>0</v>
      </c>
      <c r="D638" s="194">
        <v>18484.169999999998</v>
      </c>
      <c r="E638" s="194">
        <v>31275.33</v>
      </c>
      <c r="F638" s="194">
        <v>-12791.16</v>
      </c>
    </row>
    <row r="639" spans="1:6" x14ac:dyDescent="0.3">
      <c r="A639" s="195">
        <v>290102</v>
      </c>
      <c r="B639" s="193" t="s">
        <v>644</v>
      </c>
      <c r="C639" s="194">
        <v>-1165817.81</v>
      </c>
      <c r="D639" s="194">
        <v>769770.78</v>
      </c>
      <c r="E639" s="194">
        <v>1042187.98</v>
      </c>
      <c r="F639" s="194">
        <v>-1438235.01</v>
      </c>
    </row>
    <row r="640" spans="1:6" x14ac:dyDescent="0.3">
      <c r="A640" s="195">
        <v>2901021</v>
      </c>
      <c r="B640" s="193" t="s">
        <v>207</v>
      </c>
      <c r="C640" s="194">
        <v>-1165817.81</v>
      </c>
      <c r="D640" s="194">
        <v>769770.78</v>
      </c>
      <c r="E640" s="194">
        <v>1042187.98</v>
      </c>
      <c r="F640" s="194">
        <v>-1438235.01</v>
      </c>
    </row>
    <row r="641" spans="1:6" x14ac:dyDescent="0.3">
      <c r="A641" s="195">
        <v>290103</v>
      </c>
      <c r="B641" s="193" t="s">
        <v>645</v>
      </c>
      <c r="C641" s="194">
        <v>-174873.23</v>
      </c>
      <c r="D641" s="194">
        <v>84529.33</v>
      </c>
      <c r="E641" s="194">
        <v>120112.69</v>
      </c>
      <c r="F641" s="194">
        <v>-210456.59</v>
      </c>
    </row>
    <row r="642" spans="1:6" x14ac:dyDescent="0.3">
      <c r="A642" s="195">
        <v>2901031</v>
      </c>
      <c r="B642" s="193" t="s">
        <v>207</v>
      </c>
      <c r="C642" s="194">
        <v>-174873.23</v>
      </c>
      <c r="D642" s="194">
        <v>84529.33</v>
      </c>
      <c r="E642" s="194">
        <v>120112.69</v>
      </c>
      <c r="F642" s="194">
        <v>-210456.59</v>
      </c>
    </row>
    <row r="643" spans="1:6" x14ac:dyDescent="0.3">
      <c r="A643" s="195">
        <v>290103108</v>
      </c>
      <c r="B643" s="193" t="s">
        <v>646</v>
      </c>
      <c r="C643" s="194">
        <v>-174873.23</v>
      </c>
      <c r="D643" s="194">
        <v>84529.33</v>
      </c>
      <c r="E643" s="194">
        <v>120112.69</v>
      </c>
      <c r="F643" s="194">
        <v>-210456.59</v>
      </c>
    </row>
    <row r="644" spans="1:6" x14ac:dyDescent="0.3">
      <c r="A644" s="195">
        <v>2904</v>
      </c>
      <c r="B644" s="193" t="s">
        <v>223</v>
      </c>
      <c r="C644" s="194">
        <v>-184281.59</v>
      </c>
      <c r="D644" s="194">
        <v>525400.62</v>
      </c>
      <c r="E644" s="194">
        <v>808357.55</v>
      </c>
      <c r="F644" s="194">
        <v>-467238.52</v>
      </c>
    </row>
    <row r="645" spans="1:6" x14ac:dyDescent="0.3">
      <c r="A645" s="195">
        <v>290401</v>
      </c>
      <c r="B645" s="193" t="s">
        <v>223</v>
      </c>
      <c r="C645" s="194">
        <v>-184281.59</v>
      </c>
      <c r="D645" s="194">
        <v>525400.62</v>
      </c>
      <c r="E645" s="194">
        <v>808357.55</v>
      </c>
      <c r="F645" s="194">
        <v>-467238.52</v>
      </c>
    </row>
    <row r="646" spans="1:6" x14ac:dyDescent="0.3">
      <c r="A646" s="195">
        <v>2904011</v>
      </c>
      <c r="B646" s="193" t="s">
        <v>207</v>
      </c>
      <c r="C646" s="194">
        <v>-184281.59</v>
      </c>
      <c r="D646" s="194">
        <v>525400.62</v>
      </c>
      <c r="E646" s="194">
        <v>808357.55</v>
      </c>
      <c r="F646" s="194">
        <v>-467238.52</v>
      </c>
    </row>
    <row r="647" spans="1:6" x14ac:dyDescent="0.3">
      <c r="A647" s="195">
        <v>290401101</v>
      </c>
      <c r="B647" s="193" t="s">
        <v>223</v>
      </c>
      <c r="C647" s="194">
        <v>-178789.6</v>
      </c>
      <c r="D647" s="194">
        <v>515780.93</v>
      </c>
      <c r="E647" s="194">
        <v>800664.97</v>
      </c>
      <c r="F647" s="194">
        <v>-463673.64</v>
      </c>
    </row>
    <row r="648" spans="1:6" x14ac:dyDescent="0.3">
      <c r="A648" s="195">
        <v>290401102</v>
      </c>
      <c r="B648" s="193" t="s">
        <v>792</v>
      </c>
      <c r="C648" s="194">
        <v>-5491.99</v>
      </c>
      <c r="D648" s="194">
        <v>9619.69</v>
      </c>
      <c r="E648" s="194">
        <v>7692.58</v>
      </c>
      <c r="F648" s="194">
        <v>-3564.88</v>
      </c>
    </row>
    <row r="649" spans="1:6" x14ac:dyDescent="0.3">
      <c r="A649" s="195">
        <v>3</v>
      </c>
      <c r="B649" s="193" t="s">
        <v>23</v>
      </c>
      <c r="C649" s="194">
        <v>-19625376.149999999</v>
      </c>
      <c r="D649" s="194">
        <v>6003323.6200000001</v>
      </c>
      <c r="E649" s="194">
        <v>2703323.62</v>
      </c>
      <c r="F649" s="194">
        <v>-16325376.15</v>
      </c>
    </row>
    <row r="650" spans="1:6" x14ac:dyDescent="0.3">
      <c r="A650" s="195">
        <v>31</v>
      </c>
      <c r="B650" s="193" t="s">
        <v>24</v>
      </c>
      <c r="C650" s="194">
        <v>-12513000</v>
      </c>
      <c r="D650" s="194">
        <v>0</v>
      </c>
      <c r="E650" s="194">
        <v>0</v>
      </c>
      <c r="F650" s="194">
        <v>-12513000</v>
      </c>
    </row>
    <row r="651" spans="1:6" x14ac:dyDescent="0.3">
      <c r="A651" s="195">
        <v>3101</v>
      </c>
      <c r="B651" s="193" t="s">
        <v>224</v>
      </c>
      <c r="C651" s="194">
        <v>-12513000</v>
      </c>
      <c r="D651" s="194">
        <v>0</v>
      </c>
      <c r="E651" s="194">
        <v>0</v>
      </c>
      <c r="F651" s="194">
        <v>-12513000</v>
      </c>
    </row>
    <row r="652" spans="1:6" x14ac:dyDescent="0.3">
      <c r="A652" s="195">
        <v>310101</v>
      </c>
      <c r="B652" s="193" t="s">
        <v>647</v>
      </c>
      <c r="C652" s="194">
        <v>-12513000</v>
      </c>
      <c r="D652" s="194">
        <v>0</v>
      </c>
      <c r="E652" s="194">
        <v>0</v>
      </c>
      <c r="F652" s="194">
        <v>-12513000</v>
      </c>
    </row>
    <row r="653" spans="1:6" x14ac:dyDescent="0.3">
      <c r="A653" s="195">
        <v>3101010</v>
      </c>
      <c r="B653" s="193" t="s">
        <v>647</v>
      </c>
      <c r="C653" s="194">
        <v>-12513000</v>
      </c>
      <c r="D653" s="194">
        <v>0</v>
      </c>
      <c r="E653" s="194">
        <v>0</v>
      </c>
      <c r="F653" s="194">
        <v>-12513000</v>
      </c>
    </row>
    <row r="654" spans="1:6" x14ac:dyDescent="0.3">
      <c r="A654" s="195">
        <v>35</v>
      </c>
      <c r="B654" s="193" t="s">
        <v>25</v>
      </c>
      <c r="C654" s="194">
        <v>-1648009.02</v>
      </c>
      <c r="D654" s="194">
        <v>0</v>
      </c>
      <c r="E654" s="194">
        <v>0</v>
      </c>
      <c r="F654" s="194">
        <v>-1648009.02</v>
      </c>
    </row>
    <row r="655" spans="1:6" x14ac:dyDescent="0.3">
      <c r="A655" s="195">
        <v>3501</v>
      </c>
      <c r="B655" s="193" t="s">
        <v>26</v>
      </c>
      <c r="C655" s="194">
        <v>-1648009.02</v>
      </c>
      <c r="D655" s="194">
        <v>0</v>
      </c>
      <c r="E655" s="194">
        <v>0</v>
      </c>
      <c r="F655" s="194">
        <v>-1648009.02</v>
      </c>
    </row>
    <row r="656" spans="1:6" x14ac:dyDescent="0.3">
      <c r="A656" s="195">
        <v>350101</v>
      </c>
      <c r="B656" s="193" t="s">
        <v>648</v>
      </c>
      <c r="C656" s="194">
        <v>-1648009.02</v>
      </c>
      <c r="D656" s="194">
        <v>0</v>
      </c>
      <c r="E656" s="194">
        <v>0</v>
      </c>
      <c r="F656" s="194">
        <v>-1648009.02</v>
      </c>
    </row>
    <row r="657" spans="1:6" x14ac:dyDescent="0.3">
      <c r="A657" s="195">
        <v>3501010</v>
      </c>
      <c r="B657" s="193" t="s">
        <v>648</v>
      </c>
      <c r="C657" s="194">
        <v>-1648009.02</v>
      </c>
      <c r="D657" s="194">
        <v>0</v>
      </c>
      <c r="E657" s="194">
        <v>0</v>
      </c>
      <c r="F657" s="194">
        <v>-1648009.02</v>
      </c>
    </row>
    <row r="658" spans="1:6" x14ac:dyDescent="0.3">
      <c r="A658" s="195">
        <v>36</v>
      </c>
      <c r="B658" s="193" t="s">
        <v>27</v>
      </c>
      <c r="C658" s="194">
        <v>-349957.9</v>
      </c>
      <c r="D658" s="194">
        <v>0</v>
      </c>
      <c r="E658" s="194">
        <v>0</v>
      </c>
      <c r="F658" s="194">
        <v>-349957.9</v>
      </c>
    </row>
    <row r="659" spans="1:6" x14ac:dyDescent="0.3">
      <c r="A659" s="195">
        <v>3602</v>
      </c>
      <c r="B659" s="193" t="s">
        <v>28</v>
      </c>
      <c r="C659" s="194">
        <v>-349957.9</v>
      </c>
      <c r="D659" s="194">
        <v>0</v>
      </c>
      <c r="E659" s="194">
        <v>0</v>
      </c>
      <c r="F659" s="194">
        <v>-349957.9</v>
      </c>
    </row>
    <row r="660" spans="1:6" x14ac:dyDescent="0.3">
      <c r="A660" s="195">
        <v>360201</v>
      </c>
      <c r="B660" s="193" t="s">
        <v>28</v>
      </c>
      <c r="C660" s="194">
        <v>-349957.9</v>
      </c>
      <c r="D660" s="194">
        <v>0</v>
      </c>
      <c r="E660" s="194">
        <v>0</v>
      </c>
      <c r="F660" s="194">
        <v>-349957.9</v>
      </c>
    </row>
    <row r="661" spans="1:6" x14ac:dyDescent="0.3">
      <c r="A661" s="195">
        <v>3602010</v>
      </c>
      <c r="B661" s="193" t="s">
        <v>28</v>
      </c>
      <c r="C661" s="194">
        <v>-349957.9</v>
      </c>
      <c r="D661" s="194">
        <v>0</v>
      </c>
      <c r="E661" s="194">
        <v>0</v>
      </c>
      <c r="F661" s="194">
        <v>-349957.9</v>
      </c>
    </row>
    <row r="662" spans="1:6" x14ac:dyDescent="0.3">
      <c r="A662" s="195">
        <v>38</v>
      </c>
      <c r="B662" s="193" t="s">
        <v>29</v>
      </c>
      <c r="C662" s="194">
        <v>-5114409.2300000004</v>
      </c>
      <c r="D662" s="194">
        <v>6003323.6200000001</v>
      </c>
      <c r="E662" s="194">
        <v>2703323.62</v>
      </c>
      <c r="F662" s="194">
        <v>-1814409.23</v>
      </c>
    </row>
    <row r="663" spans="1:6" x14ac:dyDescent="0.3">
      <c r="A663" s="195">
        <v>3801</v>
      </c>
      <c r="B663" s="193" t="s">
        <v>63</v>
      </c>
      <c r="C663" s="194">
        <v>-2703323.62</v>
      </c>
      <c r="D663" s="194">
        <v>2703323.62</v>
      </c>
      <c r="E663" s="194">
        <v>0</v>
      </c>
      <c r="F663" s="194">
        <v>0</v>
      </c>
    </row>
    <row r="664" spans="1:6" x14ac:dyDescent="0.3">
      <c r="A664" s="195">
        <v>380101</v>
      </c>
      <c r="B664" s="193" t="s">
        <v>649</v>
      </c>
      <c r="C664" s="194">
        <v>-2703323.62</v>
      </c>
      <c r="D664" s="194">
        <v>2703323.62</v>
      </c>
      <c r="E664" s="194">
        <v>0</v>
      </c>
      <c r="F664" s="194">
        <v>0</v>
      </c>
    </row>
    <row r="665" spans="1:6" x14ac:dyDescent="0.3">
      <c r="A665" s="195">
        <v>3801010</v>
      </c>
      <c r="B665" s="193" t="s">
        <v>649</v>
      </c>
      <c r="C665" s="194">
        <v>-2703323.62</v>
      </c>
      <c r="D665" s="194">
        <v>2703323.62</v>
      </c>
      <c r="E665" s="194">
        <v>0</v>
      </c>
      <c r="F665" s="194">
        <v>0</v>
      </c>
    </row>
    <row r="666" spans="1:6" x14ac:dyDescent="0.3">
      <c r="A666" s="195">
        <v>3802</v>
      </c>
      <c r="B666" s="193" t="s">
        <v>30</v>
      </c>
      <c r="C666" s="194">
        <v>-2411085.61</v>
      </c>
      <c r="D666" s="194">
        <v>3300000</v>
      </c>
      <c r="E666" s="194">
        <v>2703323.62</v>
      </c>
      <c r="F666" s="194">
        <v>-1814409.23</v>
      </c>
    </row>
    <row r="667" spans="1:6" x14ac:dyDescent="0.3">
      <c r="A667" s="195">
        <v>380201</v>
      </c>
      <c r="B667" s="193" t="s">
        <v>649</v>
      </c>
      <c r="C667" s="194">
        <v>-2411085.61</v>
      </c>
      <c r="D667" s="194">
        <v>3300000</v>
      </c>
      <c r="E667" s="194">
        <v>2703323.62</v>
      </c>
      <c r="F667" s="194">
        <v>-1814409.23</v>
      </c>
    </row>
    <row r="668" spans="1:6" x14ac:dyDescent="0.3">
      <c r="A668" s="195">
        <v>3802010</v>
      </c>
      <c r="B668" s="193" t="s">
        <v>649</v>
      </c>
      <c r="C668" s="194">
        <v>-2411085.61</v>
      </c>
      <c r="D668" s="194">
        <v>3300000</v>
      </c>
      <c r="E668" s="194">
        <v>2703323.62</v>
      </c>
      <c r="F668" s="194">
        <v>-1814409.23</v>
      </c>
    </row>
    <row r="669" spans="1:6" x14ac:dyDescent="0.3">
      <c r="A669" s="195">
        <v>380201001</v>
      </c>
      <c r="B669" s="193" t="s">
        <v>650</v>
      </c>
      <c r="C669" s="194">
        <v>-2411085.61</v>
      </c>
      <c r="D669" s="194">
        <v>3300000</v>
      </c>
      <c r="E669" s="194">
        <v>2703323.62</v>
      </c>
      <c r="F669" s="194">
        <v>-1814409.23</v>
      </c>
    </row>
    <row r="670" spans="1:6" x14ac:dyDescent="0.3">
      <c r="A670" s="195">
        <v>4</v>
      </c>
      <c r="B670" s="193" t="s">
        <v>9</v>
      </c>
      <c r="C670" s="194">
        <v>0</v>
      </c>
      <c r="D670" s="194">
        <v>9079280.6400000006</v>
      </c>
      <c r="E670" s="194">
        <v>2146797.48</v>
      </c>
      <c r="F670" s="194">
        <v>6932483.1600000001</v>
      </c>
    </row>
    <row r="671" spans="1:6" x14ac:dyDescent="0.3">
      <c r="A671" s="195">
        <v>41</v>
      </c>
      <c r="B671" s="193" t="s">
        <v>64</v>
      </c>
      <c r="C671" s="194">
        <v>0</v>
      </c>
      <c r="D671" s="194">
        <v>172797.46</v>
      </c>
      <c r="E671" s="194">
        <v>7869.21</v>
      </c>
      <c r="F671" s="194">
        <v>164928.25</v>
      </c>
    </row>
    <row r="672" spans="1:6" x14ac:dyDescent="0.3">
      <c r="A672" s="195">
        <v>4104</v>
      </c>
      <c r="B672" s="193" t="s">
        <v>208</v>
      </c>
      <c r="C672" s="194">
        <v>0</v>
      </c>
      <c r="D672" s="194">
        <v>17332.43</v>
      </c>
      <c r="E672" s="194">
        <v>766.37</v>
      </c>
      <c r="F672" s="194">
        <v>16566.060000000001</v>
      </c>
    </row>
    <row r="673" spans="1:6" x14ac:dyDescent="0.3">
      <c r="A673" s="195">
        <v>410401</v>
      </c>
      <c r="B673" s="193" t="s">
        <v>437</v>
      </c>
      <c r="C673" s="194">
        <v>0</v>
      </c>
      <c r="D673" s="194">
        <v>17332.43</v>
      </c>
      <c r="E673" s="194">
        <v>766.37</v>
      </c>
      <c r="F673" s="194">
        <v>16566.060000000001</v>
      </c>
    </row>
    <row r="674" spans="1:6" x14ac:dyDescent="0.3">
      <c r="A674" s="195">
        <v>4104010</v>
      </c>
      <c r="B674" s="193" t="s">
        <v>437</v>
      </c>
      <c r="C674" s="194">
        <v>0</v>
      </c>
      <c r="D674" s="194">
        <v>17332.43</v>
      </c>
      <c r="E674" s="194">
        <v>766.37</v>
      </c>
      <c r="F674" s="194">
        <v>16566.060000000001</v>
      </c>
    </row>
    <row r="675" spans="1:6" x14ac:dyDescent="0.3">
      <c r="A675" s="195">
        <v>410401001</v>
      </c>
      <c r="B675" s="193" t="s">
        <v>651</v>
      </c>
      <c r="C675" s="194">
        <v>0</v>
      </c>
      <c r="D675" s="194">
        <v>16477.79</v>
      </c>
      <c r="E675" s="194">
        <v>766.37</v>
      </c>
      <c r="F675" s="194">
        <v>15711.42</v>
      </c>
    </row>
    <row r="676" spans="1:6" x14ac:dyDescent="0.3">
      <c r="A676" s="195">
        <v>410401002</v>
      </c>
      <c r="B676" s="193" t="s">
        <v>652</v>
      </c>
      <c r="C676" s="194">
        <v>0</v>
      </c>
      <c r="D676" s="194">
        <v>854.64</v>
      </c>
      <c r="E676" s="194">
        <v>0</v>
      </c>
      <c r="F676" s="194">
        <v>854.64</v>
      </c>
    </row>
    <row r="677" spans="1:6" x14ac:dyDescent="0.3">
      <c r="A677" s="195">
        <v>4105</v>
      </c>
      <c r="B677" s="193" t="s">
        <v>209</v>
      </c>
      <c r="C677" s="194">
        <v>0</v>
      </c>
      <c r="D677" s="194">
        <v>104577.05</v>
      </c>
      <c r="E677" s="194">
        <v>508</v>
      </c>
      <c r="F677" s="194">
        <v>104069.05</v>
      </c>
    </row>
    <row r="678" spans="1:6" x14ac:dyDescent="0.3">
      <c r="A678" s="195">
        <v>410501</v>
      </c>
      <c r="B678" s="193" t="s">
        <v>192</v>
      </c>
      <c r="C678" s="194">
        <v>0</v>
      </c>
      <c r="D678" s="194">
        <v>104577.05</v>
      </c>
      <c r="E678" s="194">
        <v>508</v>
      </c>
      <c r="F678" s="194">
        <v>104069.05</v>
      </c>
    </row>
    <row r="679" spans="1:6" x14ac:dyDescent="0.3">
      <c r="A679" s="195">
        <v>4105010</v>
      </c>
      <c r="B679" s="193" t="s">
        <v>192</v>
      </c>
      <c r="C679" s="194">
        <v>0</v>
      </c>
      <c r="D679" s="194">
        <v>104577.05</v>
      </c>
      <c r="E679" s="194">
        <v>508</v>
      </c>
      <c r="F679" s="194">
        <v>104069.05</v>
      </c>
    </row>
    <row r="680" spans="1:6" x14ac:dyDescent="0.3">
      <c r="A680" s="195">
        <v>410501001</v>
      </c>
      <c r="B680" s="193" t="s">
        <v>653</v>
      </c>
      <c r="C680" s="194">
        <v>0</v>
      </c>
      <c r="D680" s="194">
        <v>103950.17</v>
      </c>
      <c r="E680" s="194">
        <v>508</v>
      </c>
      <c r="F680" s="194">
        <v>103442.17</v>
      </c>
    </row>
    <row r="681" spans="1:6" x14ac:dyDescent="0.3">
      <c r="A681" s="195">
        <v>410501002</v>
      </c>
      <c r="B681" s="193" t="s">
        <v>654</v>
      </c>
      <c r="C681" s="194">
        <v>0</v>
      </c>
      <c r="D681" s="194">
        <v>626.88</v>
      </c>
      <c r="E681" s="194">
        <v>0</v>
      </c>
      <c r="F681" s="194">
        <v>626.88</v>
      </c>
    </row>
    <row r="682" spans="1:6" x14ac:dyDescent="0.3">
      <c r="A682" s="195">
        <v>4106</v>
      </c>
      <c r="B682" s="193" t="s">
        <v>210</v>
      </c>
      <c r="C682" s="194">
        <v>0</v>
      </c>
      <c r="D682" s="194">
        <v>10279.25</v>
      </c>
      <c r="E682" s="194">
        <v>0</v>
      </c>
      <c r="F682" s="194">
        <v>10279.25</v>
      </c>
    </row>
    <row r="683" spans="1:6" x14ac:dyDescent="0.3">
      <c r="A683" s="195">
        <v>410608</v>
      </c>
      <c r="B683" s="193" t="s">
        <v>194</v>
      </c>
      <c r="C683" s="194">
        <v>0</v>
      </c>
      <c r="D683" s="194">
        <v>10279.25</v>
      </c>
      <c r="E683" s="194">
        <v>0</v>
      </c>
      <c r="F683" s="194">
        <v>10279.25</v>
      </c>
    </row>
    <row r="684" spans="1:6" x14ac:dyDescent="0.3">
      <c r="A684" s="195">
        <v>4106080</v>
      </c>
      <c r="B684" s="193" t="s">
        <v>194</v>
      </c>
      <c r="C684" s="194">
        <v>0</v>
      </c>
      <c r="D684" s="194">
        <v>10279.25</v>
      </c>
      <c r="E684" s="194">
        <v>0</v>
      </c>
      <c r="F684" s="194">
        <v>10279.25</v>
      </c>
    </row>
    <row r="685" spans="1:6" x14ac:dyDescent="0.3">
      <c r="A685" s="195">
        <v>410608001</v>
      </c>
      <c r="B685" s="193" t="s">
        <v>463</v>
      </c>
      <c r="C685" s="194">
        <v>0</v>
      </c>
      <c r="D685" s="194">
        <v>10279.25</v>
      </c>
      <c r="E685" s="194">
        <v>0</v>
      </c>
      <c r="F685" s="194">
        <v>10279.25</v>
      </c>
    </row>
    <row r="686" spans="1:6" x14ac:dyDescent="0.3">
      <c r="A686" s="195">
        <v>4107</v>
      </c>
      <c r="B686" s="193" t="s">
        <v>211</v>
      </c>
      <c r="C686" s="194">
        <v>0</v>
      </c>
      <c r="D686" s="194">
        <v>14716.1</v>
      </c>
      <c r="E686" s="194">
        <v>0</v>
      </c>
      <c r="F686" s="194">
        <v>14716.1</v>
      </c>
    </row>
    <row r="687" spans="1:6" x14ac:dyDescent="0.3">
      <c r="A687" s="195">
        <v>410702</v>
      </c>
      <c r="B687" s="193" t="s">
        <v>197</v>
      </c>
      <c r="C687" s="194">
        <v>0</v>
      </c>
      <c r="D687" s="194">
        <v>14716.1</v>
      </c>
      <c r="E687" s="194">
        <v>0</v>
      </c>
      <c r="F687" s="194">
        <v>14716.1</v>
      </c>
    </row>
    <row r="688" spans="1:6" x14ac:dyDescent="0.3">
      <c r="A688" s="195">
        <v>4107020</v>
      </c>
      <c r="B688" s="193" t="s">
        <v>197</v>
      </c>
      <c r="C688" s="194">
        <v>0</v>
      </c>
      <c r="D688" s="194">
        <v>14716.1</v>
      </c>
      <c r="E688" s="194">
        <v>0</v>
      </c>
      <c r="F688" s="194">
        <v>14716.1</v>
      </c>
    </row>
    <row r="689" spans="1:6" x14ac:dyDescent="0.3">
      <c r="A689" s="195">
        <v>410702001</v>
      </c>
      <c r="B689" s="193" t="s">
        <v>655</v>
      </c>
      <c r="C689" s="194">
        <v>0</v>
      </c>
      <c r="D689" s="194">
        <v>14716.1</v>
      </c>
      <c r="E689" s="194">
        <v>0</v>
      </c>
      <c r="F689" s="194">
        <v>14716.1</v>
      </c>
    </row>
    <row r="690" spans="1:6" x14ac:dyDescent="0.3">
      <c r="A690" s="195">
        <v>4110</v>
      </c>
      <c r="B690" s="193" t="s">
        <v>295</v>
      </c>
      <c r="C690" s="194">
        <v>0</v>
      </c>
      <c r="D690" s="194">
        <v>18534.580000000002</v>
      </c>
      <c r="E690" s="194">
        <v>6594.84</v>
      </c>
      <c r="F690" s="194">
        <v>11939.74</v>
      </c>
    </row>
    <row r="691" spans="1:6" x14ac:dyDescent="0.3">
      <c r="A691" s="195">
        <v>411004</v>
      </c>
      <c r="B691" s="193" t="s">
        <v>437</v>
      </c>
      <c r="C691" s="194">
        <v>0</v>
      </c>
      <c r="D691" s="194">
        <v>2292.36</v>
      </c>
      <c r="E691" s="194">
        <v>494.24</v>
      </c>
      <c r="F691" s="194">
        <v>1798.12</v>
      </c>
    </row>
    <row r="692" spans="1:6" x14ac:dyDescent="0.3">
      <c r="A692" s="195">
        <v>4110040</v>
      </c>
      <c r="B692" s="193" t="s">
        <v>437</v>
      </c>
      <c r="C692" s="194">
        <v>0</v>
      </c>
      <c r="D692" s="194">
        <v>2292.36</v>
      </c>
      <c r="E692" s="194">
        <v>494.24</v>
      </c>
      <c r="F692" s="194">
        <v>1798.12</v>
      </c>
    </row>
    <row r="693" spans="1:6" x14ac:dyDescent="0.3">
      <c r="A693" s="195">
        <v>411004001</v>
      </c>
      <c r="B693" s="193" t="s">
        <v>437</v>
      </c>
      <c r="C693" s="194">
        <v>0</v>
      </c>
      <c r="D693" s="194">
        <v>2292.36</v>
      </c>
      <c r="E693" s="194">
        <v>494.24</v>
      </c>
      <c r="F693" s="194">
        <v>1798.12</v>
      </c>
    </row>
    <row r="694" spans="1:6" x14ac:dyDescent="0.3">
      <c r="A694" s="195">
        <v>41100400101</v>
      </c>
      <c r="B694" s="193" t="s">
        <v>439</v>
      </c>
      <c r="C694" s="194">
        <v>0</v>
      </c>
      <c r="D694" s="194">
        <v>2292.36</v>
      </c>
      <c r="E694" s="194">
        <v>494.24</v>
      </c>
      <c r="F694" s="194">
        <v>1798.12</v>
      </c>
    </row>
    <row r="695" spans="1:6" x14ac:dyDescent="0.3">
      <c r="A695" s="195">
        <v>411005</v>
      </c>
      <c r="B695" s="193" t="s">
        <v>192</v>
      </c>
      <c r="C695" s="194">
        <v>0</v>
      </c>
      <c r="D695" s="194">
        <v>15642.22</v>
      </c>
      <c r="E695" s="194">
        <v>6100.6</v>
      </c>
      <c r="F695" s="194">
        <v>9541.6200000000008</v>
      </c>
    </row>
    <row r="696" spans="1:6" x14ac:dyDescent="0.3">
      <c r="A696" s="195">
        <v>4110050</v>
      </c>
      <c r="B696" s="193" t="s">
        <v>192</v>
      </c>
      <c r="C696" s="194">
        <v>0</v>
      </c>
      <c r="D696" s="194">
        <v>15642.22</v>
      </c>
      <c r="E696" s="194">
        <v>6100.6</v>
      </c>
      <c r="F696" s="194">
        <v>9541.6200000000008</v>
      </c>
    </row>
    <row r="697" spans="1:6" x14ac:dyDescent="0.3">
      <c r="A697" s="195">
        <v>411005001</v>
      </c>
      <c r="B697" s="193" t="s">
        <v>192</v>
      </c>
      <c r="C697" s="194">
        <v>0</v>
      </c>
      <c r="D697" s="194">
        <v>15642.22</v>
      </c>
      <c r="E697" s="194">
        <v>6100.6</v>
      </c>
      <c r="F697" s="194">
        <v>9541.6200000000008</v>
      </c>
    </row>
    <row r="698" spans="1:6" x14ac:dyDescent="0.3">
      <c r="A698" s="195">
        <v>41100500101</v>
      </c>
      <c r="B698" s="193" t="s">
        <v>441</v>
      </c>
      <c r="C698" s="194">
        <v>0</v>
      </c>
      <c r="D698" s="194">
        <v>15642.22</v>
      </c>
      <c r="E698" s="194">
        <v>6100.6</v>
      </c>
      <c r="F698" s="194">
        <v>9541.6200000000008</v>
      </c>
    </row>
    <row r="699" spans="1:6" x14ac:dyDescent="0.3">
      <c r="A699" s="195">
        <v>411006</v>
      </c>
      <c r="B699" s="193" t="s">
        <v>200</v>
      </c>
      <c r="C699" s="194">
        <v>0</v>
      </c>
      <c r="D699" s="194">
        <v>600</v>
      </c>
      <c r="E699" s="194">
        <v>0</v>
      </c>
      <c r="F699" s="194">
        <v>600</v>
      </c>
    </row>
    <row r="700" spans="1:6" x14ac:dyDescent="0.3">
      <c r="A700" s="195">
        <v>4110060</v>
      </c>
      <c r="B700" s="193" t="s">
        <v>200</v>
      </c>
      <c r="C700" s="194">
        <v>0</v>
      </c>
      <c r="D700" s="194">
        <v>600</v>
      </c>
      <c r="E700" s="194">
        <v>0</v>
      </c>
      <c r="F700" s="194">
        <v>600</v>
      </c>
    </row>
    <row r="701" spans="1:6" x14ac:dyDescent="0.3">
      <c r="A701" s="195">
        <v>411006008</v>
      </c>
      <c r="B701" s="193" t="s">
        <v>194</v>
      </c>
      <c r="C701" s="194">
        <v>0</v>
      </c>
      <c r="D701" s="194">
        <v>600</v>
      </c>
      <c r="E701" s="194">
        <v>0</v>
      </c>
      <c r="F701" s="194">
        <v>600</v>
      </c>
    </row>
    <row r="702" spans="1:6" x14ac:dyDescent="0.3">
      <c r="A702" s="195">
        <v>41100600801</v>
      </c>
      <c r="B702" s="193" t="s">
        <v>463</v>
      </c>
      <c r="C702" s="194">
        <v>0</v>
      </c>
      <c r="D702" s="194">
        <v>600</v>
      </c>
      <c r="E702" s="194">
        <v>0</v>
      </c>
      <c r="F702" s="194">
        <v>600</v>
      </c>
    </row>
    <row r="703" spans="1:6" x14ac:dyDescent="0.3">
      <c r="A703" s="195">
        <v>4111</v>
      </c>
      <c r="B703" s="193" t="s">
        <v>340</v>
      </c>
      <c r="C703" s="194">
        <v>0</v>
      </c>
      <c r="D703" s="194">
        <v>7358.05</v>
      </c>
      <c r="E703" s="194">
        <v>0</v>
      </c>
      <c r="F703" s="194">
        <v>7358.05</v>
      </c>
    </row>
    <row r="704" spans="1:6" x14ac:dyDescent="0.3">
      <c r="A704" s="195">
        <v>411107</v>
      </c>
      <c r="B704" s="193" t="s">
        <v>341</v>
      </c>
      <c r="C704" s="194">
        <v>0</v>
      </c>
      <c r="D704" s="194">
        <v>7358.05</v>
      </c>
      <c r="E704" s="194">
        <v>0</v>
      </c>
      <c r="F704" s="194">
        <v>7358.05</v>
      </c>
    </row>
    <row r="705" spans="1:6" x14ac:dyDescent="0.3">
      <c r="A705" s="195">
        <v>4111070</v>
      </c>
      <c r="B705" s="193" t="s">
        <v>341</v>
      </c>
      <c r="C705" s="194">
        <v>0</v>
      </c>
      <c r="D705" s="194">
        <v>7358.05</v>
      </c>
      <c r="E705" s="194">
        <v>0</v>
      </c>
      <c r="F705" s="194">
        <v>7358.05</v>
      </c>
    </row>
    <row r="706" spans="1:6" x14ac:dyDescent="0.3">
      <c r="A706" s="195">
        <v>411107002</v>
      </c>
      <c r="B706" s="193" t="s">
        <v>197</v>
      </c>
      <c r="C706" s="194">
        <v>0</v>
      </c>
      <c r="D706" s="194">
        <v>7358.05</v>
      </c>
      <c r="E706" s="194">
        <v>0</v>
      </c>
      <c r="F706" s="194">
        <v>7358.05</v>
      </c>
    </row>
    <row r="707" spans="1:6" x14ac:dyDescent="0.3">
      <c r="A707" s="195">
        <v>41110700204</v>
      </c>
      <c r="B707" s="193" t="s">
        <v>656</v>
      </c>
      <c r="C707" s="194">
        <v>0</v>
      </c>
      <c r="D707" s="194">
        <v>7358.05</v>
      </c>
      <c r="E707" s="194">
        <v>0</v>
      </c>
      <c r="F707" s="194">
        <v>7358.05</v>
      </c>
    </row>
    <row r="708" spans="1:6" x14ac:dyDescent="0.3">
      <c r="A708" s="195">
        <v>42</v>
      </c>
      <c r="B708" s="193" t="s">
        <v>296</v>
      </c>
      <c r="C708" s="194">
        <v>0</v>
      </c>
      <c r="D708" s="194">
        <v>3215632.39</v>
      </c>
      <c r="E708" s="194">
        <v>540189.26</v>
      </c>
      <c r="F708" s="194">
        <v>2675443.13</v>
      </c>
    </row>
    <row r="709" spans="1:6" x14ac:dyDescent="0.3">
      <c r="A709" s="195">
        <v>4204</v>
      </c>
      <c r="B709" s="193" t="s">
        <v>208</v>
      </c>
      <c r="C709" s="194">
        <v>0</v>
      </c>
      <c r="D709" s="194">
        <v>812926.38</v>
      </c>
      <c r="E709" s="194">
        <v>118844.94</v>
      </c>
      <c r="F709" s="194">
        <v>694081.44</v>
      </c>
    </row>
    <row r="710" spans="1:6" x14ac:dyDescent="0.3">
      <c r="A710" s="195">
        <v>420401</v>
      </c>
      <c r="B710" s="193" t="s">
        <v>437</v>
      </c>
      <c r="C710" s="194">
        <v>0</v>
      </c>
      <c r="D710" s="194">
        <v>600735.23</v>
      </c>
      <c r="E710" s="194">
        <v>30115.38</v>
      </c>
      <c r="F710" s="194">
        <v>570619.85</v>
      </c>
    </row>
    <row r="711" spans="1:6" x14ac:dyDescent="0.3">
      <c r="A711" s="195">
        <v>4204010</v>
      </c>
      <c r="B711" s="193" t="s">
        <v>437</v>
      </c>
      <c r="C711" s="194">
        <v>0</v>
      </c>
      <c r="D711" s="194">
        <v>600735.23</v>
      </c>
      <c r="E711" s="194">
        <v>30115.38</v>
      </c>
      <c r="F711" s="194">
        <v>570619.85</v>
      </c>
    </row>
    <row r="712" spans="1:6" x14ac:dyDescent="0.3">
      <c r="A712" s="195">
        <v>420401004</v>
      </c>
      <c r="B712" s="193" t="s">
        <v>346</v>
      </c>
      <c r="C712" s="194">
        <v>0</v>
      </c>
      <c r="D712" s="194">
        <v>512005.67</v>
      </c>
      <c r="E712" s="194">
        <v>7932.99</v>
      </c>
      <c r="F712" s="194">
        <v>504072.68</v>
      </c>
    </row>
    <row r="713" spans="1:6" x14ac:dyDescent="0.3">
      <c r="A713" s="195">
        <v>42040100401</v>
      </c>
      <c r="B713" s="193" t="s">
        <v>347</v>
      </c>
      <c r="C713" s="194">
        <v>0</v>
      </c>
      <c r="D713" s="194">
        <v>415007.65</v>
      </c>
      <c r="E713" s="194">
        <v>7932.99</v>
      </c>
      <c r="F713" s="194">
        <v>407074.66</v>
      </c>
    </row>
    <row r="714" spans="1:6" x14ac:dyDescent="0.3">
      <c r="A714" s="195">
        <v>42040100402</v>
      </c>
      <c r="B714" s="193" t="s">
        <v>522</v>
      </c>
      <c r="C714" s="194">
        <v>0</v>
      </c>
      <c r="D714" s="194">
        <v>96998.02</v>
      </c>
      <c r="E714" s="194">
        <v>0</v>
      </c>
      <c r="F714" s="194">
        <v>96998.02</v>
      </c>
    </row>
    <row r="715" spans="1:6" x14ac:dyDescent="0.3">
      <c r="A715" s="195">
        <v>420401005</v>
      </c>
      <c r="B715" s="193" t="s">
        <v>819</v>
      </c>
      <c r="C715" s="194">
        <v>0</v>
      </c>
      <c r="D715" s="194">
        <v>88729.56</v>
      </c>
      <c r="E715" s="194">
        <v>22182.39</v>
      </c>
      <c r="F715" s="194">
        <v>66547.17</v>
      </c>
    </row>
    <row r="716" spans="1:6" x14ac:dyDescent="0.3">
      <c r="A716" s="195">
        <v>42040100502</v>
      </c>
      <c r="B716" s="193" t="s">
        <v>820</v>
      </c>
      <c r="C716" s="194">
        <v>0</v>
      </c>
      <c r="D716" s="194">
        <v>88729.56</v>
      </c>
      <c r="E716" s="194">
        <v>22182.39</v>
      </c>
      <c r="F716" s="194">
        <v>66547.17</v>
      </c>
    </row>
    <row r="717" spans="1:6" x14ac:dyDescent="0.3">
      <c r="A717" s="195">
        <v>420402</v>
      </c>
      <c r="B717" s="193" t="s">
        <v>350</v>
      </c>
      <c r="C717" s="194">
        <v>0</v>
      </c>
      <c r="D717" s="194">
        <v>212191.15</v>
      </c>
      <c r="E717" s="194">
        <v>88729.56</v>
      </c>
      <c r="F717" s="194">
        <v>123461.59</v>
      </c>
    </row>
    <row r="718" spans="1:6" x14ac:dyDescent="0.3">
      <c r="A718" s="195">
        <v>4204020</v>
      </c>
      <c r="B718" s="193" t="s">
        <v>350</v>
      </c>
      <c r="C718" s="194">
        <v>0</v>
      </c>
      <c r="D718" s="194">
        <v>212191.15</v>
      </c>
      <c r="E718" s="194">
        <v>88729.56</v>
      </c>
      <c r="F718" s="194">
        <v>123461.59</v>
      </c>
    </row>
    <row r="719" spans="1:6" x14ac:dyDescent="0.3">
      <c r="A719" s="195">
        <v>420402004</v>
      </c>
      <c r="B719" s="193" t="s">
        <v>346</v>
      </c>
      <c r="C719" s="194">
        <v>0</v>
      </c>
      <c r="D719" s="194">
        <v>212191.15</v>
      </c>
      <c r="E719" s="194">
        <v>88729.56</v>
      </c>
      <c r="F719" s="194">
        <v>123461.59</v>
      </c>
    </row>
    <row r="720" spans="1:6" x14ac:dyDescent="0.3">
      <c r="A720" s="195">
        <v>42040200402</v>
      </c>
      <c r="B720" s="193" t="s">
        <v>522</v>
      </c>
      <c r="C720" s="194">
        <v>0</v>
      </c>
      <c r="D720" s="194">
        <v>212191.15</v>
      </c>
      <c r="E720" s="194">
        <v>88729.56</v>
      </c>
      <c r="F720" s="194">
        <v>123461.59</v>
      </c>
    </row>
    <row r="721" spans="1:6" x14ac:dyDescent="0.3">
      <c r="A721" s="195">
        <v>4206</v>
      </c>
      <c r="B721" s="193" t="s">
        <v>210</v>
      </c>
      <c r="C721" s="194">
        <v>0</v>
      </c>
      <c r="D721" s="194">
        <v>854956.98</v>
      </c>
      <c r="E721" s="194">
        <v>0</v>
      </c>
      <c r="F721" s="194">
        <v>854956.98</v>
      </c>
    </row>
    <row r="722" spans="1:6" x14ac:dyDescent="0.3">
      <c r="A722" s="195">
        <v>420601</v>
      </c>
      <c r="B722" s="193" t="s">
        <v>442</v>
      </c>
      <c r="C722" s="194">
        <v>0</v>
      </c>
      <c r="D722" s="194">
        <v>9.69</v>
      </c>
      <c r="E722" s="194">
        <v>0</v>
      </c>
      <c r="F722" s="194">
        <v>9.69</v>
      </c>
    </row>
    <row r="723" spans="1:6" x14ac:dyDescent="0.3">
      <c r="A723" s="195">
        <v>4206010</v>
      </c>
      <c r="B723" s="193" t="s">
        <v>442</v>
      </c>
      <c r="C723" s="194">
        <v>0</v>
      </c>
      <c r="D723" s="194">
        <v>9.69</v>
      </c>
      <c r="E723" s="194">
        <v>0</v>
      </c>
      <c r="F723" s="194">
        <v>9.69</v>
      </c>
    </row>
    <row r="724" spans="1:6" x14ac:dyDescent="0.3">
      <c r="A724" s="195">
        <v>420601004</v>
      </c>
      <c r="B724" s="193" t="s">
        <v>346</v>
      </c>
      <c r="C724" s="194">
        <v>0</v>
      </c>
      <c r="D724" s="194">
        <v>9.69</v>
      </c>
      <c r="E724" s="194">
        <v>0</v>
      </c>
      <c r="F724" s="194">
        <v>9.69</v>
      </c>
    </row>
    <row r="725" spans="1:6" x14ac:dyDescent="0.3">
      <c r="A725" s="195">
        <v>42060100402</v>
      </c>
      <c r="B725" s="193" t="s">
        <v>522</v>
      </c>
      <c r="C725" s="194">
        <v>0</v>
      </c>
      <c r="D725" s="194">
        <v>9.69</v>
      </c>
      <c r="E725" s="194">
        <v>0</v>
      </c>
      <c r="F725" s="194">
        <v>9.69</v>
      </c>
    </row>
    <row r="726" spans="1:6" x14ac:dyDescent="0.3">
      <c r="A726" s="195">
        <v>420602</v>
      </c>
      <c r="B726" s="193" t="s">
        <v>445</v>
      </c>
      <c r="C726" s="194">
        <v>0</v>
      </c>
      <c r="D726" s="194">
        <v>1503.36</v>
      </c>
      <c r="E726" s="194">
        <v>0</v>
      </c>
      <c r="F726" s="194">
        <v>1503.36</v>
      </c>
    </row>
    <row r="727" spans="1:6" x14ac:dyDescent="0.3">
      <c r="A727" s="195">
        <v>4206020</v>
      </c>
      <c r="B727" s="193" t="s">
        <v>445</v>
      </c>
      <c r="C727" s="194">
        <v>0</v>
      </c>
      <c r="D727" s="194">
        <v>1503.36</v>
      </c>
      <c r="E727" s="194">
        <v>0</v>
      </c>
      <c r="F727" s="194">
        <v>1503.36</v>
      </c>
    </row>
    <row r="728" spans="1:6" x14ac:dyDescent="0.3">
      <c r="A728" s="195">
        <v>420602004</v>
      </c>
      <c r="B728" s="193" t="s">
        <v>346</v>
      </c>
      <c r="C728" s="194">
        <v>0</v>
      </c>
      <c r="D728" s="194">
        <v>1503.36</v>
      </c>
      <c r="E728" s="194">
        <v>0</v>
      </c>
      <c r="F728" s="194">
        <v>1503.36</v>
      </c>
    </row>
    <row r="729" spans="1:6" x14ac:dyDescent="0.3">
      <c r="A729" s="195">
        <v>42060200402</v>
      </c>
      <c r="B729" s="193" t="s">
        <v>522</v>
      </c>
      <c r="C729" s="194">
        <v>0</v>
      </c>
      <c r="D729" s="194">
        <v>1503.36</v>
      </c>
      <c r="E729" s="194">
        <v>0</v>
      </c>
      <c r="F729" s="194">
        <v>1503.36</v>
      </c>
    </row>
    <row r="730" spans="1:6" x14ac:dyDescent="0.3">
      <c r="A730" s="195">
        <v>420603</v>
      </c>
      <c r="B730" s="193" t="s">
        <v>343</v>
      </c>
      <c r="C730" s="194">
        <v>0</v>
      </c>
      <c r="D730" s="194">
        <v>26.97</v>
      </c>
      <c r="E730" s="194">
        <v>0</v>
      </c>
      <c r="F730" s="194">
        <v>26.97</v>
      </c>
    </row>
    <row r="731" spans="1:6" x14ac:dyDescent="0.3">
      <c r="A731" s="195">
        <v>4206030</v>
      </c>
      <c r="B731" s="193" t="s">
        <v>343</v>
      </c>
      <c r="C731" s="194">
        <v>0</v>
      </c>
      <c r="D731" s="194">
        <v>26.97</v>
      </c>
      <c r="E731" s="194">
        <v>0</v>
      </c>
      <c r="F731" s="194">
        <v>26.97</v>
      </c>
    </row>
    <row r="732" spans="1:6" x14ac:dyDescent="0.3">
      <c r="A732" s="195">
        <v>420603004</v>
      </c>
      <c r="B732" s="193" t="s">
        <v>346</v>
      </c>
      <c r="C732" s="194">
        <v>0</v>
      </c>
      <c r="D732" s="194">
        <v>26.97</v>
      </c>
      <c r="E732" s="194">
        <v>0</v>
      </c>
      <c r="F732" s="194">
        <v>26.97</v>
      </c>
    </row>
    <row r="733" spans="1:6" x14ac:dyDescent="0.3">
      <c r="A733" s="195">
        <v>42060300402</v>
      </c>
      <c r="B733" s="193" t="s">
        <v>522</v>
      </c>
      <c r="C733" s="194">
        <v>0</v>
      </c>
      <c r="D733" s="194">
        <v>26.97</v>
      </c>
      <c r="E733" s="194">
        <v>0</v>
      </c>
      <c r="F733" s="194">
        <v>26.97</v>
      </c>
    </row>
    <row r="734" spans="1:6" x14ac:dyDescent="0.3">
      <c r="A734" s="195">
        <v>420604</v>
      </c>
      <c r="B734" s="193" t="s">
        <v>450</v>
      </c>
      <c r="C734" s="194">
        <v>0</v>
      </c>
      <c r="D734" s="194">
        <v>1159.98</v>
      </c>
      <c r="E734" s="194">
        <v>0</v>
      </c>
      <c r="F734" s="194">
        <v>1159.98</v>
      </c>
    </row>
    <row r="735" spans="1:6" x14ac:dyDescent="0.3">
      <c r="A735" s="195">
        <v>4206040</v>
      </c>
      <c r="B735" s="193" t="s">
        <v>450</v>
      </c>
      <c r="C735" s="194">
        <v>0</v>
      </c>
      <c r="D735" s="194">
        <v>1159.98</v>
      </c>
      <c r="E735" s="194">
        <v>0</v>
      </c>
      <c r="F735" s="194">
        <v>1159.98</v>
      </c>
    </row>
    <row r="736" spans="1:6" x14ac:dyDescent="0.3">
      <c r="A736" s="195">
        <v>420604004</v>
      </c>
      <c r="B736" s="193" t="s">
        <v>346</v>
      </c>
      <c r="C736" s="194">
        <v>0</v>
      </c>
      <c r="D736" s="194">
        <v>1159.98</v>
      </c>
      <c r="E736" s="194">
        <v>0</v>
      </c>
      <c r="F736" s="194">
        <v>1159.98</v>
      </c>
    </row>
    <row r="737" spans="1:6" x14ac:dyDescent="0.3">
      <c r="A737" s="195">
        <v>42060400402</v>
      </c>
      <c r="B737" s="193" t="s">
        <v>522</v>
      </c>
      <c r="C737" s="194">
        <v>0</v>
      </c>
      <c r="D737" s="194">
        <v>1159.98</v>
      </c>
      <c r="E737" s="194">
        <v>0</v>
      </c>
      <c r="F737" s="194">
        <v>1159.98</v>
      </c>
    </row>
    <row r="738" spans="1:6" x14ac:dyDescent="0.3">
      <c r="A738" s="195">
        <v>420607</v>
      </c>
      <c r="B738" s="193" t="s">
        <v>459</v>
      </c>
      <c r="C738" s="194">
        <v>0</v>
      </c>
      <c r="D738" s="194">
        <v>1090.17</v>
      </c>
      <c r="E738" s="194">
        <v>0</v>
      </c>
      <c r="F738" s="194">
        <v>1090.17</v>
      </c>
    </row>
    <row r="739" spans="1:6" x14ac:dyDescent="0.3">
      <c r="A739" s="195">
        <v>4206070</v>
      </c>
      <c r="B739" s="193" t="s">
        <v>459</v>
      </c>
      <c r="C739" s="194">
        <v>0</v>
      </c>
      <c r="D739" s="194">
        <v>1090.17</v>
      </c>
      <c r="E739" s="194">
        <v>0</v>
      </c>
      <c r="F739" s="194">
        <v>1090.17</v>
      </c>
    </row>
    <row r="740" spans="1:6" x14ac:dyDescent="0.3">
      <c r="A740" s="195">
        <v>420607004</v>
      </c>
      <c r="B740" s="193" t="s">
        <v>346</v>
      </c>
      <c r="C740" s="194">
        <v>0</v>
      </c>
      <c r="D740" s="194">
        <v>1090.17</v>
      </c>
      <c r="E740" s="194">
        <v>0</v>
      </c>
      <c r="F740" s="194">
        <v>1090.17</v>
      </c>
    </row>
    <row r="741" spans="1:6" x14ac:dyDescent="0.3">
      <c r="A741" s="195">
        <v>42060700402</v>
      </c>
      <c r="B741" s="193" t="s">
        <v>522</v>
      </c>
      <c r="C741" s="194">
        <v>0</v>
      </c>
      <c r="D741" s="194">
        <v>1090.17</v>
      </c>
      <c r="E741" s="194">
        <v>0</v>
      </c>
      <c r="F741" s="194">
        <v>1090.17</v>
      </c>
    </row>
    <row r="742" spans="1:6" x14ac:dyDescent="0.3">
      <c r="A742" s="195">
        <v>420608</v>
      </c>
      <c r="B742" s="193" t="s">
        <v>194</v>
      </c>
      <c r="C742" s="194">
        <v>0</v>
      </c>
      <c r="D742" s="194">
        <v>1225.1400000000001</v>
      </c>
      <c r="E742" s="194">
        <v>0</v>
      </c>
      <c r="F742" s="194">
        <v>1225.1400000000001</v>
      </c>
    </row>
    <row r="743" spans="1:6" x14ac:dyDescent="0.3">
      <c r="A743" s="195">
        <v>4206080</v>
      </c>
      <c r="B743" s="193" t="s">
        <v>194</v>
      </c>
      <c r="C743" s="194">
        <v>0</v>
      </c>
      <c r="D743" s="194">
        <v>1225.1400000000001</v>
      </c>
      <c r="E743" s="194">
        <v>0</v>
      </c>
      <c r="F743" s="194">
        <v>1225.1400000000001</v>
      </c>
    </row>
    <row r="744" spans="1:6" x14ac:dyDescent="0.3">
      <c r="A744" s="195">
        <v>420608004</v>
      </c>
      <c r="B744" s="193" t="s">
        <v>346</v>
      </c>
      <c r="C744" s="194">
        <v>0</v>
      </c>
      <c r="D744" s="194">
        <v>1225.1400000000001</v>
      </c>
      <c r="E744" s="194">
        <v>0</v>
      </c>
      <c r="F744" s="194">
        <v>1225.1400000000001</v>
      </c>
    </row>
    <row r="745" spans="1:6" x14ac:dyDescent="0.3">
      <c r="A745" s="195">
        <v>42060800402</v>
      </c>
      <c r="B745" s="193" t="s">
        <v>522</v>
      </c>
      <c r="C745" s="194">
        <v>0</v>
      </c>
      <c r="D745" s="194">
        <v>1225.1400000000001</v>
      </c>
      <c r="E745" s="194">
        <v>0</v>
      </c>
      <c r="F745" s="194">
        <v>1225.1400000000001</v>
      </c>
    </row>
    <row r="746" spans="1:6" x14ac:dyDescent="0.3">
      <c r="A746" s="195">
        <v>420610</v>
      </c>
      <c r="B746" s="193" t="s">
        <v>349</v>
      </c>
      <c r="C746" s="194">
        <v>0</v>
      </c>
      <c r="D746" s="194">
        <v>25770.27</v>
      </c>
      <c r="E746" s="194">
        <v>0</v>
      </c>
      <c r="F746" s="194">
        <v>25770.27</v>
      </c>
    </row>
    <row r="747" spans="1:6" x14ac:dyDescent="0.3">
      <c r="A747" s="195">
        <v>4206100</v>
      </c>
      <c r="B747" s="193" t="s">
        <v>349</v>
      </c>
      <c r="C747" s="194">
        <v>0</v>
      </c>
      <c r="D747" s="194">
        <v>25770.27</v>
      </c>
      <c r="E747" s="194">
        <v>0</v>
      </c>
      <c r="F747" s="194">
        <v>25770.27</v>
      </c>
    </row>
    <row r="748" spans="1:6" x14ac:dyDescent="0.3">
      <c r="A748" s="195">
        <v>420610004</v>
      </c>
      <c r="B748" s="193" t="s">
        <v>346</v>
      </c>
      <c r="C748" s="194">
        <v>0</v>
      </c>
      <c r="D748" s="194">
        <v>25770.27</v>
      </c>
      <c r="E748" s="194">
        <v>0</v>
      </c>
      <c r="F748" s="194">
        <v>25770.27</v>
      </c>
    </row>
    <row r="749" spans="1:6" x14ac:dyDescent="0.3">
      <c r="A749" s="195">
        <v>42061000401</v>
      </c>
      <c r="B749" s="193" t="s">
        <v>347</v>
      </c>
      <c r="C749" s="194">
        <v>0</v>
      </c>
      <c r="D749" s="194">
        <v>6011.25</v>
      </c>
      <c r="E749" s="194">
        <v>0</v>
      </c>
      <c r="F749" s="194">
        <v>6011.25</v>
      </c>
    </row>
    <row r="750" spans="1:6" x14ac:dyDescent="0.3">
      <c r="A750" s="195">
        <v>42061000402</v>
      </c>
      <c r="B750" s="193" t="s">
        <v>522</v>
      </c>
      <c r="C750" s="194">
        <v>0</v>
      </c>
      <c r="D750" s="194">
        <v>19759.02</v>
      </c>
      <c r="E750" s="194">
        <v>0</v>
      </c>
      <c r="F750" s="194">
        <v>19759.02</v>
      </c>
    </row>
    <row r="751" spans="1:6" x14ac:dyDescent="0.3">
      <c r="A751" s="195">
        <v>420611</v>
      </c>
      <c r="B751" s="193" t="s">
        <v>466</v>
      </c>
      <c r="C751" s="194">
        <v>0</v>
      </c>
      <c r="D751" s="194">
        <v>7871.88</v>
      </c>
      <c r="E751" s="194">
        <v>0</v>
      </c>
      <c r="F751" s="194">
        <v>7871.88</v>
      </c>
    </row>
    <row r="752" spans="1:6" x14ac:dyDescent="0.3">
      <c r="A752" s="195">
        <v>4206110</v>
      </c>
      <c r="B752" s="193" t="s">
        <v>466</v>
      </c>
      <c r="C752" s="194">
        <v>0</v>
      </c>
      <c r="D752" s="194">
        <v>7871.88</v>
      </c>
      <c r="E752" s="194">
        <v>0</v>
      </c>
      <c r="F752" s="194">
        <v>7871.88</v>
      </c>
    </row>
    <row r="753" spans="1:6" x14ac:dyDescent="0.3">
      <c r="A753" s="195">
        <v>420611004</v>
      </c>
      <c r="B753" s="193" t="s">
        <v>346</v>
      </c>
      <c r="C753" s="194">
        <v>0</v>
      </c>
      <c r="D753" s="194">
        <v>7871.88</v>
      </c>
      <c r="E753" s="194">
        <v>0</v>
      </c>
      <c r="F753" s="194">
        <v>7871.88</v>
      </c>
    </row>
    <row r="754" spans="1:6" x14ac:dyDescent="0.3">
      <c r="A754" s="195">
        <v>42061100402</v>
      </c>
      <c r="B754" s="193" t="s">
        <v>522</v>
      </c>
      <c r="C754" s="194">
        <v>0</v>
      </c>
      <c r="D754" s="194">
        <v>7871.88</v>
      </c>
      <c r="E754" s="194">
        <v>0</v>
      </c>
      <c r="F754" s="194">
        <v>7871.88</v>
      </c>
    </row>
    <row r="755" spans="1:6" x14ac:dyDescent="0.3">
      <c r="A755" s="195">
        <v>420612</v>
      </c>
      <c r="B755" s="193" t="s">
        <v>469</v>
      </c>
      <c r="C755" s="194">
        <v>0</v>
      </c>
      <c r="D755" s="194">
        <v>136.47</v>
      </c>
      <c r="E755" s="194">
        <v>0</v>
      </c>
      <c r="F755" s="194">
        <v>136.47</v>
      </c>
    </row>
    <row r="756" spans="1:6" x14ac:dyDescent="0.3">
      <c r="A756" s="195">
        <v>4206120</v>
      </c>
      <c r="B756" s="193" t="s">
        <v>469</v>
      </c>
      <c r="C756" s="194">
        <v>0</v>
      </c>
      <c r="D756" s="194">
        <v>136.47</v>
      </c>
      <c r="E756" s="194">
        <v>0</v>
      </c>
      <c r="F756" s="194">
        <v>136.47</v>
      </c>
    </row>
    <row r="757" spans="1:6" x14ac:dyDescent="0.3">
      <c r="A757" s="195">
        <v>420612004</v>
      </c>
      <c r="B757" s="193" t="s">
        <v>346</v>
      </c>
      <c r="C757" s="194">
        <v>0</v>
      </c>
      <c r="D757" s="194">
        <v>136.47</v>
      </c>
      <c r="E757" s="194">
        <v>0</v>
      </c>
      <c r="F757" s="194">
        <v>136.47</v>
      </c>
    </row>
    <row r="758" spans="1:6" x14ac:dyDescent="0.3">
      <c r="A758" s="195">
        <v>42061200402</v>
      </c>
      <c r="B758" s="193" t="s">
        <v>522</v>
      </c>
      <c r="C758" s="194">
        <v>0</v>
      </c>
      <c r="D758" s="194">
        <v>136.47</v>
      </c>
      <c r="E758" s="194">
        <v>0</v>
      </c>
      <c r="F758" s="194">
        <v>136.47</v>
      </c>
    </row>
    <row r="759" spans="1:6" x14ac:dyDescent="0.3">
      <c r="A759" s="195">
        <v>420614</v>
      </c>
      <c r="B759" s="193" t="s">
        <v>472</v>
      </c>
      <c r="C759" s="194">
        <v>0</v>
      </c>
      <c r="D759" s="194">
        <v>1949.48</v>
      </c>
      <c r="E759" s="194">
        <v>0</v>
      </c>
      <c r="F759" s="194">
        <v>1949.48</v>
      </c>
    </row>
    <row r="760" spans="1:6" x14ac:dyDescent="0.3">
      <c r="A760" s="195">
        <v>4206140</v>
      </c>
      <c r="B760" s="193" t="s">
        <v>472</v>
      </c>
      <c r="C760" s="194">
        <v>0</v>
      </c>
      <c r="D760" s="194">
        <v>1949.48</v>
      </c>
      <c r="E760" s="194">
        <v>0</v>
      </c>
      <c r="F760" s="194">
        <v>1949.48</v>
      </c>
    </row>
    <row r="761" spans="1:6" x14ac:dyDescent="0.3">
      <c r="A761" s="195">
        <v>420614004</v>
      </c>
      <c r="B761" s="193" t="s">
        <v>346</v>
      </c>
      <c r="C761" s="194">
        <v>0</v>
      </c>
      <c r="D761" s="194">
        <v>1949.48</v>
      </c>
      <c r="E761" s="194">
        <v>0</v>
      </c>
      <c r="F761" s="194">
        <v>1949.48</v>
      </c>
    </row>
    <row r="762" spans="1:6" x14ac:dyDescent="0.3">
      <c r="A762" s="195">
        <v>42061400401</v>
      </c>
      <c r="B762" s="193" t="s">
        <v>346</v>
      </c>
      <c r="C762" s="194">
        <v>0</v>
      </c>
      <c r="D762" s="194">
        <v>128.30000000000001</v>
      </c>
      <c r="E762" s="194">
        <v>0</v>
      </c>
      <c r="F762" s="194">
        <v>128.30000000000001</v>
      </c>
    </row>
    <row r="763" spans="1:6" x14ac:dyDescent="0.3">
      <c r="A763" s="195">
        <v>42061400402</v>
      </c>
      <c r="B763" s="193" t="s">
        <v>522</v>
      </c>
      <c r="C763" s="194">
        <v>0</v>
      </c>
      <c r="D763" s="194">
        <v>1821.18</v>
      </c>
      <c r="E763" s="194">
        <v>0</v>
      </c>
      <c r="F763" s="194">
        <v>1821.18</v>
      </c>
    </row>
    <row r="764" spans="1:6" x14ac:dyDescent="0.3">
      <c r="A764" s="195">
        <v>420615</v>
      </c>
      <c r="B764" s="193" t="s">
        <v>342</v>
      </c>
      <c r="C764" s="194">
        <v>0</v>
      </c>
      <c r="D764" s="194">
        <v>35.28</v>
      </c>
      <c r="E764" s="194">
        <v>0</v>
      </c>
      <c r="F764" s="194">
        <v>35.28</v>
      </c>
    </row>
    <row r="765" spans="1:6" x14ac:dyDescent="0.3">
      <c r="A765" s="195">
        <v>4206150</v>
      </c>
      <c r="B765" s="193" t="s">
        <v>342</v>
      </c>
      <c r="C765" s="194">
        <v>0</v>
      </c>
      <c r="D765" s="194">
        <v>35.28</v>
      </c>
      <c r="E765" s="194">
        <v>0</v>
      </c>
      <c r="F765" s="194">
        <v>35.28</v>
      </c>
    </row>
    <row r="766" spans="1:6" x14ac:dyDescent="0.3">
      <c r="A766" s="195">
        <v>420615004</v>
      </c>
      <c r="B766" s="193" t="s">
        <v>346</v>
      </c>
      <c r="C766" s="194">
        <v>0</v>
      </c>
      <c r="D766" s="194">
        <v>35.28</v>
      </c>
      <c r="E766" s="194">
        <v>0</v>
      </c>
      <c r="F766" s="194">
        <v>35.28</v>
      </c>
    </row>
    <row r="767" spans="1:6" x14ac:dyDescent="0.3">
      <c r="A767" s="195">
        <v>42061500402</v>
      </c>
      <c r="B767" s="193" t="s">
        <v>522</v>
      </c>
      <c r="C767" s="194">
        <v>0</v>
      </c>
      <c r="D767" s="194">
        <v>35.28</v>
      </c>
      <c r="E767" s="194">
        <v>0</v>
      </c>
      <c r="F767" s="194">
        <v>35.28</v>
      </c>
    </row>
    <row r="768" spans="1:6" x14ac:dyDescent="0.3">
      <c r="A768" s="195">
        <v>420618</v>
      </c>
      <c r="B768" s="193" t="s">
        <v>338</v>
      </c>
      <c r="C768" s="194">
        <v>0</v>
      </c>
      <c r="D768" s="194">
        <v>66563.67</v>
      </c>
      <c r="E768" s="194">
        <v>0</v>
      </c>
      <c r="F768" s="194">
        <v>66563.67</v>
      </c>
    </row>
    <row r="769" spans="1:6" x14ac:dyDescent="0.3">
      <c r="A769" s="195">
        <v>4206180</v>
      </c>
      <c r="B769" s="193" t="s">
        <v>338</v>
      </c>
      <c r="C769" s="194">
        <v>0</v>
      </c>
      <c r="D769" s="194">
        <v>66563.67</v>
      </c>
      <c r="E769" s="194">
        <v>0</v>
      </c>
      <c r="F769" s="194">
        <v>66563.67</v>
      </c>
    </row>
    <row r="770" spans="1:6" x14ac:dyDescent="0.3">
      <c r="A770" s="195">
        <v>420618004</v>
      </c>
      <c r="B770" s="193" t="s">
        <v>346</v>
      </c>
      <c r="C770" s="194">
        <v>0</v>
      </c>
      <c r="D770" s="194">
        <v>66563.67</v>
      </c>
      <c r="E770" s="194">
        <v>0</v>
      </c>
      <c r="F770" s="194">
        <v>66563.67</v>
      </c>
    </row>
    <row r="771" spans="1:6" x14ac:dyDescent="0.3">
      <c r="A771" s="195">
        <v>42061800401</v>
      </c>
      <c r="B771" s="193" t="s">
        <v>347</v>
      </c>
      <c r="C771" s="194">
        <v>0</v>
      </c>
      <c r="D771" s="194">
        <v>56250</v>
      </c>
      <c r="E771" s="194">
        <v>0</v>
      </c>
      <c r="F771" s="194">
        <v>56250</v>
      </c>
    </row>
    <row r="772" spans="1:6" x14ac:dyDescent="0.3">
      <c r="A772" s="195">
        <v>42061800402</v>
      </c>
      <c r="B772" s="193" t="s">
        <v>522</v>
      </c>
      <c r="C772" s="194">
        <v>0</v>
      </c>
      <c r="D772" s="194">
        <v>10313.67</v>
      </c>
      <c r="E772" s="194">
        <v>0</v>
      </c>
      <c r="F772" s="194">
        <v>10313.67</v>
      </c>
    </row>
    <row r="773" spans="1:6" x14ac:dyDescent="0.3">
      <c r="A773" s="195">
        <v>420622</v>
      </c>
      <c r="B773" s="193" t="s">
        <v>480</v>
      </c>
      <c r="C773" s="194">
        <v>0</v>
      </c>
      <c r="D773" s="194">
        <v>2595.66</v>
      </c>
      <c r="E773" s="194">
        <v>0</v>
      </c>
      <c r="F773" s="194">
        <v>2595.66</v>
      </c>
    </row>
    <row r="774" spans="1:6" x14ac:dyDescent="0.3">
      <c r="A774" s="195">
        <v>4206220</v>
      </c>
      <c r="B774" s="193" t="s">
        <v>480</v>
      </c>
      <c r="C774" s="194">
        <v>0</v>
      </c>
      <c r="D774" s="194">
        <v>2595.66</v>
      </c>
      <c r="E774" s="194">
        <v>0</v>
      </c>
      <c r="F774" s="194">
        <v>2595.66</v>
      </c>
    </row>
    <row r="775" spans="1:6" x14ac:dyDescent="0.3">
      <c r="A775" s="195">
        <v>420622004</v>
      </c>
      <c r="B775" s="193" t="s">
        <v>346</v>
      </c>
      <c r="C775" s="194">
        <v>0</v>
      </c>
      <c r="D775" s="194">
        <v>2595.66</v>
      </c>
      <c r="E775" s="194">
        <v>0</v>
      </c>
      <c r="F775" s="194">
        <v>2595.66</v>
      </c>
    </row>
    <row r="776" spans="1:6" x14ac:dyDescent="0.3">
      <c r="A776" s="195">
        <v>42062200402</v>
      </c>
      <c r="B776" s="193" t="s">
        <v>522</v>
      </c>
      <c r="C776" s="194">
        <v>0</v>
      </c>
      <c r="D776" s="194">
        <v>2595.66</v>
      </c>
      <c r="E776" s="194">
        <v>0</v>
      </c>
      <c r="F776" s="194">
        <v>2595.66</v>
      </c>
    </row>
    <row r="777" spans="1:6" x14ac:dyDescent="0.3">
      <c r="A777" s="195">
        <v>420625</v>
      </c>
      <c r="B777" s="193" t="s">
        <v>483</v>
      </c>
      <c r="C777" s="194">
        <v>0</v>
      </c>
      <c r="D777" s="194">
        <v>745018.96</v>
      </c>
      <c r="E777" s="194">
        <v>0</v>
      </c>
      <c r="F777" s="194">
        <v>745018.96</v>
      </c>
    </row>
    <row r="778" spans="1:6" x14ac:dyDescent="0.3">
      <c r="A778" s="195">
        <v>4206250</v>
      </c>
      <c r="B778" s="193" t="s">
        <v>483</v>
      </c>
      <c r="C778" s="194">
        <v>0</v>
      </c>
      <c r="D778" s="194">
        <v>745018.96</v>
      </c>
      <c r="E778" s="194">
        <v>0</v>
      </c>
      <c r="F778" s="194">
        <v>745018.96</v>
      </c>
    </row>
    <row r="779" spans="1:6" x14ac:dyDescent="0.3">
      <c r="A779" s="195">
        <v>420625004</v>
      </c>
      <c r="B779" s="193" t="s">
        <v>346</v>
      </c>
      <c r="C779" s="194">
        <v>0</v>
      </c>
      <c r="D779" s="194">
        <v>745018.96</v>
      </c>
      <c r="E779" s="194">
        <v>0</v>
      </c>
      <c r="F779" s="194">
        <v>745018.96</v>
      </c>
    </row>
    <row r="780" spans="1:6" x14ac:dyDescent="0.3">
      <c r="A780" s="195">
        <v>4207</v>
      </c>
      <c r="B780" s="193" t="s">
        <v>211</v>
      </c>
      <c r="C780" s="194">
        <v>0</v>
      </c>
      <c r="D780" s="194">
        <v>1547749.03</v>
      </c>
      <c r="E780" s="194">
        <v>421344.32</v>
      </c>
      <c r="F780" s="194">
        <v>1126404.71</v>
      </c>
    </row>
    <row r="781" spans="1:6" x14ac:dyDescent="0.3">
      <c r="A781" s="195">
        <v>420702</v>
      </c>
      <c r="B781" s="193" t="s">
        <v>197</v>
      </c>
      <c r="C781" s="194">
        <v>0</v>
      </c>
      <c r="D781" s="194">
        <v>1547749.03</v>
      </c>
      <c r="E781" s="194">
        <v>421344.32</v>
      </c>
      <c r="F781" s="194">
        <v>1126404.71</v>
      </c>
    </row>
    <row r="782" spans="1:6" x14ac:dyDescent="0.3">
      <c r="A782" s="195">
        <v>4207020</v>
      </c>
      <c r="B782" s="193" t="s">
        <v>197</v>
      </c>
      <c r="C782" s="194">
        <v>0</v>
      </c>
      <c r="D782" s="194">
        <v>1547749.03</v>
      </c>
      <c r="E782" s="194">
        <v>421344.32</v>
      </c>
      <c r="F782" s="194">
        <v>1126404.71</v>
      </c>
    </row>
    <row r="783" spans="1:6" x14ac:dyDescent="0.3">
      <c r="A783" s="195">
        <v>420702004</v>
      </c>
      <c r="B783" s="193" t="s">
        <v>657</v>
      </c>
      <c r="C783" s="194">
        <v>0</v>
      </c>
      <c r="D783" s="194">
        <v>1538857.06</v>
      </c>
      <c r="E783" s="194">
        <v>421344.32</v>
      </c>
      <c r="F783" s="194">
        <v>1117512.74</v>
      </c>
    </row>
    <row r="784" spans="1:6" x14ac:dyDescent="0.3">
      <c r="A784" s="195">
        <v>42070200401</v>
      </c>
      <c r="B784" s="193" t="s">
        <v>657</v>
      </c>
      <c r="C784" s="194">
        <v>0</v>
      </c>
      <c r="D784" s="194">
        <v>1482728.04</v>
      </c>
      <c r="E784" s="194">
        <v>421344.32</v>
      </c>
      <c r="F784" s="194">
        <v>1061383.72</v>
      </c>
    </row>
    <row r="785" spans="1:6" x14ac:dyDescent="0.3">
      <c r="A785" s="195">
        <v>42070200402</v>
      </c>
      <c r="B785" s="193" t="s">
        <v>522</v>
      </c>
      <c r="C785" s="194">
        <v>0</v>
      </c>
      <c r="D785" s="194">
        <v>56129.02</v>
      </c>
      <c r="E785" s="194">
        <v>0</v>
      </c>
      <c r="F785" s="194">
        <v>56129.02</v>
      </c>
    </row>
    <row r="786" spans="1:6" x14ac:dyDescent="0.3">
      <c r="A786" s="195">
        <v>420702005</v>
      </c>
      <c r="B786" s="193" t="s">
        <v>658</v>
      </c>
      <c r="C786" s="194">
        <v>0</v>
      </c>
      <c r="D786" s="194">
        <v>8891.9699999999993</v>
      </c>
      <c r="E786" s="194">
        <v>0</v>
      </c>
      <c r="F786" s="194">
        <v>8891.9699999999993</v>
      </c>
    </row>
    <row r="787" spans="1:6" x14ac:dyDescent="0.3">
      <c r="A787" s="195">
        <v>43</v>
      </c>
      <c r="B787" s="193" t="s">
        <v>297</v>
      </c>
      <c r="C787" s="194">
        <v>0</v>
      </c>
      <c r="D787" s="194">
        <v>1750269.1</v>
      </c>
      <c r="E787" s="194">
        <v>224454.72</v>
      </c>
      <c r="F787" s="194">
        <v>1525814.38</v>
      </c>
    </row>
    <row r="788" spans="1:6" x14ac:dyDescent="0.3">
      <c r="A788" s="195">
        <v>4304</v>
      </c>
      <c r="B788" s="193" t="s">
        <v>225</v>
      </c>
      <c r="C788" s="194">
        <v>0</v>
      </c>
      <c r="D788" s="194">
        <v>358771.8</v>
      </c>
      <c r="E788" s="194">
        <v>44054.03</v>
      </c>
      <c r="F788" s="194">
        <v>314717.77</v>
      </c>
    </row>
    <row r="789" spans="1:6" x14ac:dyDescent="0.3">
      <c r="A789" s="195">
        <v>430401</v>
      </c>
      <c r="B789" s="193" t="s">
        <v>437</v>
      </c>
      <c r="C789" s="194">
        <v>0</v>
      </c>
      <c r="D789" s="194">
        <v>358771.8</v>
      </c>
      <c r="E789" s="194">
        <v>44054.03</v>
      </c>
      <c r="F789" s="194">
        <v>314717.77</v>
      </c>
    </row>
    <row r="790" spans="1:6" x14ac:dyDescent="0.3">
      <c r="A790" s="195">
        <v>4304010</v>
      </c>
      <c r="B790" s="193" t="s">
        <v>437</v>
      </c>
      <c r="C790" s="194">
        <v>0</v>
      </c>
      <c r="D790" s="194">
        <v>358771.8</v>
      </c>
      <c r="E790" s="194">
        <v>44054.03</v>
      </c>
      <c r="F790" s="194">
        <v>314717.77</v>
      </c>
    </row>
    <row r="791" spans="1:6" x14ac:dyDescent="0.3">
      <c r="A791" s="195">
        <v>430401001</v>
      </c>
      <c r="B791" s="193" t="s">
        <v>578</v>
      </c>
      <c r="C791" s="194">
        <v>0</v>
      </c>
      <c r="D791" s="194">
        <v>342544.04</v>
      </c>
      <c r="E791" s="194">
        <v>44040.37</v>
      </c>
      <c r="F791" s="194">
        <v>298503.67</v>
      </c>
    </row>
    <row r="792" spans="1:6" x14ac:dyDescent="0.3">
      <c r="A792" s="195">
        <v>430401002</v>
      </c>
      <c r="B792" s="193" t="s">
        <v>659</v>
      </c>
      <c r="C792" s="194">
        <v>0</v>
      </c>
      <c r="D792" s="194">
        <v>16227.76</v>
      </c>
      <c r="E792" s="194">
        <v>13.66</v>
      </c>
      <c r="F792" s="194">
        <v>16214.1</v>
      </c>
    </row>
    <row r="793" spans="1:6" x14ac:dyDescent="0.3">
      <c r="A793" s="195">
        <v>4305</v>
      </c>
      <c r="B793" s="193" t="s">
        <v>226</v>
      </c>
      <c r="C793" s="194">
        <v>0</v>
      </c>
      <c r="D793" s="194">
        <v>337966.03</v>
      </c>
      <c r="E793" s="194">
        <v>0</v>
      </c>
      <c r="F793" s="194">
        <v>337966.03</v>
      </c>
    </row>
    <row r="794" spans="1:6" x14ac:dyDescent="0.3">
      <c r="A794" s="195">
        <v>430501</v>
      </c>
      <c r="B794" s="193" t="s">
        <v>192</v>
      </c>
      <c r="C794" s="194">
        <v>0</v>
      </c>
      <c r="D794" s="194">
        <v>337966.03</v>
      </c>
      <c r="E794" s="194">
        <v>0</v>
      </c>
      <c r="F794" s="194">
        <v>337966.03</v>
      </c>
    </row>
    <row r="795" spans="1:6" x14ac:dyDescent="0.3">
      <c r="A795" s="195">
        <v>4305010</v>
      </c>
      <c r="B795" s="193" t="s">
        <v>192</v>
      </c>
      <c r="C795" s="194">
        <v>0</v>
      </c>
      <c r="D795" s="194">
        <v>337966.03</v>
      </c>
      <c r="E795" s="194">
        <v>0</v>
      </c>
      <c r="F795" s="194">
        <v>337966.03</v>
      </c>
    </row>
    <row r="796" spans="1:6" x14ac:dyDescent="0.3">
      <c r="A796" s="195">
        <v>430501001</v>
      </c>
      <c r="B796" s="193" t="s">
        <v>578</v>
      </c>
      <c r="C796" s="194">
        <v>0</v>
      </c>
      <c r="D796" s="194">
        <v>337966.03</v>
      </c>
      <c r="E796" s="194">
        <v>0</v>
      </c>
      <c r="F796" s="194">
        <v>337966.03</v>
      </c>
    </row>
    <row r="797" spans="1:6" x14ac:dyDescent="0.3">
      <c r="A797" s="195">
        <v>4306</v>
      </c>
      <c r="B797" s="193" t="s">
        <v>227</v>
      </c>
      <c r="C797" s="194">
        <v>0</v>
      </c>
      <c r="D797" s="194">
        <v>243966.55</v>
      </c>
      <c r="E797" s="194">
        <v>54631.42</v>
      </c>
      <c r="F797" s="194">
        <v>189335.13</v>
      </c>
    </row>
    <row r="798" spans="1:6" x14ac:dyDescent="0.3">
      <c r="A798" s="195">
        <v>430602</v>
      </c>
      <c r="B798" s="193" t="s">
        <v>445</v>
      </c>
      <c r="C798" s="194">
        <v>0</v>
      </c>
      <c r="D798" s="194">
        <v>2430.86</v>
      </c>
      <c r="E798" s="194">
        <v>225.54</v>
      </c>
      <c r="F798" s="194">
        <v>2205.3200000000002</v>
      </c>
    </row>
    <row r="799" spans="1:6" x14ac:dyDescent="0.3">
      <c r="A799" s="195">
        <v>4306020</v>
      </c>
      <c r="B799" s="193" t="s">
        <v>445</v>
      </c>
      <c r="C799" s="194">
        <v>0</v>
      </c>
      <c r="D799" s="194">
        <v>2430.86</v>
      </c>
      <c r="E799" s="194">
        <v>225.54</v>
      </c>
      <c r="F799" s="194">
        <v>2205.3200000000002</v>
      </c>
    </row>
    <row r="800" spans="1:6" x14ac:dyDescent="0.3">
      <c r="A800" s="195">
        <v>430602001</v>
      </c>
      <c r="B800" s="193" t="s">
        <v>578</v>
      </c>
      <c r="C800" s="194">
        <v>0</v>
      </c>
      <c r="D800" s="194">
        <v>1695.86</v>
      </c>
      <c r="E800" s="194">
        <v>225.54</v>
      </c>
      <c r="F800" s="194">
        <v>1470.32</v>
      </c>
    </row>
    <row r="801" spans="1:6" x14ac:dyDescent="0.3">
      <c r="A801" s="195">
        <v>430602002</v>
      </c>
      <c r="B801" s="193" t="s">
        <v>659</v>
      </c>
      <c r="C801" s="194">
        <v>0</v>
      </c>
      <c r="D801" s="194">
        <v>735</v>
      </c>
      <c r="E801" s="194">
        <v>0</v>
      </c>
      <c r="F801" s="194">
        <v>735</v>
      </c>
    </row>
    <row r="802" spans="1:6" x14ac:dyDescent="0.3">
      <c r="A802" s="195">
        <v>430604</v>
      </c>
      <c r="B802" s="193" t="s">
        <v>450</v>
      </c>
      <c r="C802" s="194">
        <v>0</v>
      </c>
      <c r="D802" s="194">
        <v>2676.63</v>
      </c>
      <c r="E802" s="194">
        <v>302.58999999999997</v>
      </c>
      <c r="F802" s="194">
        <v>2374.04</v>
      </c>
    </row>
    <row r="803" spans="1:6" x14ac:dyDescent="0.3">
      <c r="A803" s="195">
        <v>4306040</v>
      </c>
      <c r="B803" s="193" t="s">
        <v>450</v>
      </c>
      <c r="C803" s="194">
        <v>0</v>
      </c>
      <c r="D803" s="194">
        <v>2676.63</v>
      </c>
      <c r="E803" s="194">
        <v>302.58999999999997</v>
      </c>
      <c r="F803" s="194">
        <v>2374.04</v>
      </c>
    </row>
    <row r="804" spans="1:6" x14ac:dyDescent="0.3">
      <c r="A804" s="195">
        <v>430604001</v>
      </c>
      <c r="B804" s="193" t="s">
        <v>578</v>
      </c>
      <c r="C804" s="194">
        <v>0</v>
      </c>
      <c r="D804" s="194">
        <v>2676.63</v>
      </c>
      <c r="E804" s="194">
        <v>302.58999999999997</v>
      </c>
      <c r="F804" s="194">
        <v>2374.04</v>
      </c>
    </row>
    <row r="805" spans="1:6" x14ac:dyDescent="0.3">
      <c r="A805" s="195">
        <v>430605</v>
      </c>
      <c r="B805" s="193" t="s">
        <v>453</v>
      </c>
      <c r="C805" s="194">
        <v>0</v>
      </c>
      <c r="D805" s="194">
        <v>316.52999999999997</v>
      </c>
      <c r="E805" s="194">
        <v>0</v>
      </c>
      <c r="F805" s="194">
        <v>316.52999999999997</v>
      </c>
    </row>
    <row r="806" spans="1:6" x14ac:dyDescent="0.3">
      <c r="A806" s="195">
        <v>4306050</v>
      </c>
      <c r="B806" s="193" t="s">
        <v>453</v>
      </c>
      <c r="C806" s="194">
        <v>0</v>
      </c>
      <c r="D806" s="194">
        <v>316.52999999999997</v>
      </c>
      <c r="E806" s="194">
        <v>0</v>
      </c>
      <c r="F806" s="194">
        <v>316.52999999999997</v>
      </c>
    </row>
    <row r="807" spans="1:6" x14ac:dyDescent="0.3">
      <c r="A807" s="195">
        <v>430605001</v>
      </c>
      <c r="B807" s="193" t="s">
        <v>578</v>
      </c>
      <c r="C807" s="194">
        <v>0</v>
      </c>
      <c r="D807" s="194">
        <v>316.52999999999997</v>
      </c>
      <c r="E807" s="194">
        <v>0</v>
      </c>
      <c r="F807" s="194">
        <v>316.52999999999997</v>
      </c>
    </row>
    <row r="808" spans="1:6" x14ac:dyDescent="0.3">
      <c r="A808" s="195">
        <v>430606</v>
      </c>
      <c r="B808" s="193" t="s">
        <v>456</v>
      </c>
      <c r="C808" s="194">
        <v>0</v>
      </c>
      <c r="D808" s="194">
        <v>171</v>
      </c>
      <c r="E808" s="194">
        <v>0</v>
      </c>
      <c r="F808" s="194">
        <v>171</v>
      </c>
    </row>
    <row r="809" spans="1:6" x14ac:dyDescent="0.3">
      <c r="A809" s="195">
        <v>4306060</v>
      </c>
      <c r="B809" s="193" t="s">
        <v>456</v>
      </c>
      <c r="C809" s="194">
        <v>0</v>
      </c>
      <c r="D809" s="194">
        <v>171</v>
      </c>
      <c r="E809" s="194">
        <v>0</v>
      </c>
      <c r="F809" s="194">
        <v>171</v>
      </c>
    </row>
    <row r="810" spans="1:6" x14ac:dyDescent="0.3">
      <c r="A810" s="195">
        <v>430606001</v>
      </c>
      <c r="B810" s="193" t="s">
        <v>578</v>
      </c>
      <c r="C810" s="194">
        <v>0</v>
      </c>
      <c r="D810" s="194">
        <v>171</v>
      </c>
      <c r="E810" s="194">
        <v>0</v>
      </c>
      <c r="F810" s="194">
        <v>171</v>
      </c>
    </row>
    <row r="811" spans="1:6" x14ac:dyDescent="0.3">
      <c r="A811" s="195">
        <v>430607</v>
      </c>
      <c r="B811" s="193" t="s">
        <v>459</v>
      </c>
      <c r="C811" s="194">
        <v>0</v>
      </c>
      <c r="D811" s="194">
        <v>6407.28</v>
      </c>
      <c r="E811" s="194">
        <v>0</v>
      </c>
      <c r="F811" s="194">
        <v>6407.28</v>
      </c>
    </row>
    <row r="812" spans="1:6" x14ac:dyDescent="0.3">
      <c r="A812" s="195">
        <v>4306070</v>
      </c>
      <c r="B812" s="193" t="s">
        <v>459</v>
      </c>
      <c r="C812" s="194">
        <v>0</v>
      </c>
      <c r="D812" s="194">
        <v>6407.28</v>
      </c>
      <c r="E812" s="194">
        <v>0</v>
      </c>
      <c r="F812" s="194">
        <v>6407.28</v>
      </c>
    </row>
    <row r="813" spans="1:6" x14ac:dyDescent="0.3">
      <c r="A813" s="195">
        <v>430607001</v>
      </c>
      <c r="B813" s="193" t="s">
        <v>578</v>
      </c>
      <c r="C813" s="194">
        <v>0</v>
      </c>
      <c r="D813" s="194">
        <v>6407.28</v>
      </c>
      <c r="E813" s="194">
        <v>0</v>
      </c>
      <c r="F813" s="194">
        <v>6407.28</v>
      </c>
    </row>
    <row r="814" spans="1:6" x14ac:dyDescent="0.3">
      <c r="A814" s="195">
        <v>430608</v>
      </c>
      <c r="B814" s="193" t="s">
        <v>194</v>
      </c>
      <c r="C814" s="194">
        <v>0</v>
      </c>
      <c r="D814" s="194">
        <v>5649.22</v>
      </c>
      <c r="E814" s="194">
        <v>0</v>
      </c>
      <c r="F814" s="194">
        <v>5649.22</v>
      </c>
    </row>
    <row r="815" spans="1:6" x14ac:dyDescent="0.3">
      <c r="A815" s="195">
        <v>4306080</v>
      </c>
      <c r="B815" s="193" t="s">
        <v>194</v>
      </c>
      <c r="C815" s="194">
        <v>0</v>
      </c>
      <c r="D815" s="194">
        <v>5649.22</v>
      </c>
      <c r="E815" s="194">
        <v>0</v>
      </c>
      <c r="F815" s="194">
        <v>5649.22</v>
      </c>
    </row>
    <row r="816" spans="1:6" x14ac:dyDescent="0.3">
      <c r="A816" s="195">
        <v>430608001</v>
      </c>
      <c r="B816" s="193" t="s">
        <v>578</v>
      </c>
      <c r="C816" s="194">
        <v>0</v>
      </c>
      <c r="D816" s="194">
        <v>5649.22</v>
      </c>
      <c r="E816" s="194">
        <v>0</v>
      </c>
      <c r="F816" s="194">
        <v>5649.22</v>
      </c>
    </row>
    <row r="817" spans="1:6" x14ac:dyDescent="0.3">
      <c r="A817" s="195">
        <v>430610</v>
      </c>
      <c r="B817" s="193" t="s">
        <v>298</v>
      </c>
      <c r="C817" s="194">
        <v>0</v>
      </c>
      <c r="D817" s="194">
        <v>42907.62</v>
      </c>
      <c r="E817" s="194">
        <v>0</v>
      </c>
      <c r="F817" s="194">
        <v>42907.62</v>
      </c>
    </row>
    <row r="818" spans="1:6" x14ac:dyDescent="0.3">
      <c r="A818" s="195">
        <v>4306100</v>
      </c>
      <c r="B818" s="193" t="s">
        <v>298</v>
      </c>
      <c r="C818" s="194">
        <v>0</v>
      </c>
      <c r="D818" s="194">
        <v>42907.62</v>
      </c>
      <c r="E818" s="194">
        <v>0</v>
      </c>
      <c r="F818" s="194">
        <v>42907.62</v>
      </c>
    </row>
    <row r="819" spans="1:6" x14ac:dyDescent="0.3">
      <c r="A819" s="195">
        <v>430610001</v>
      </c>
      <c r="B819" s="193" t="s">
        <v>578</v>
      </c>
      <c r="C819" s="194">
        <v>0</v>
      </c>
      <c r="D819" s="194">
        <v>42907.62</v>
      </c>
      <c r="E819" s="194">
        <v>0</v>
      </c>
      <c r="F819" s="194">
        <v>42907.62</v>
      </c>
    </row>
    <row r="820" spans="1:6" x14ac:dyDescent="0.3">
      <c r="A820" s="195">
        <v>430611</v>
      </c>
      <c r="B820" s="193" t="s">
        <v>466</v>
      </c>
      <c r="C820" s="194">
        <v>0</v>
      </c>
      <c r="D820" s="194">
        <v>11128.59</v>
      </c>
      <c r="E820" s="194">
        <v>0</v>
      </c>
      <c r="F820" s="194">
        <v>11128.59</v>
      </c>
    </row>
    <row r="821" spans="1:6" x14ac:dyDescent="0.3">
      <c r="A821" s="195">
        <v>4306110</v>
      </c>
      <c r="B821" s="193" t="s">
        <v>466</v>
      </c>
      <c r="C821" s="194">
        <v>0</v>
      </c>
      <c r="D821" s="194">
        <v>11128.59</v>
      </c>
      <c r="E821" s="194">
        <v>0</v>
      </c>
      <c r="F821" s="194">
        <v>11128.59</v>
      </c>
    </row>
    <row r="822" spans="1:6" x14ac:dyDescent="0.3">
      <c r="A822" s="195">
        <v>430611001</v>
      </c>
      <c r="B822" s="193" t="s">
        <v>578</v>
      </c>
      <c r="C822" s="194">
        <v>0</v>
      </c>
      <c r="D822" s="194">
        <v>11128.59</v>
      </c>
      <c r="E822" s="194">
        <v>0</v>
      </c>
      <c r="F822" s="194">
        <v>11128.59</v>
      </c>
    </row>
    <row r="823" spans="1:6" x14ac:dyDescent="0.3">
      <c r="A823" s="195">
        <v>430612</v>
      </c>
      <c r="B823" s="193" t="s">
        <v>469</v>
      </c>
      <c r="C823" s="194">
        <v>0</v>
      </c>
      <c r="D823" s="194">
        <v>911.27</v>
      </c>
      <c r="E823" s="194">
        <v>0</v>
      </c>
      <c r="F823" s="194">
        <v>911.27</v>
      </c>
    </row>
    <row r="824" spans="1:6" x14ac:dyDescent="0.3">
      <c r="A824" s="195">
        <v>4306120</v>
      </c>
      <c r="B824" s="193" t="s">
        <v>469</v>
      </c>
      <c r="C824" s="194">
        <v>0</v>
      </c>
      <c r="D824" s="194">
        <v>911.27</v>
      </c>
      <c r="E824" s="194">
        <v>0</v>
      </c>
      <c r="F824" s="194">
        <v>911.27</v>
      </c>
    </row>
    <row r="825" spans="1:6" x14ac:dyDescent="0.3">
      <c r="A825" s="195">
        <v>430612001</v>
      </c>
      <c r="B825" s="193" t="s">
        <v>578</v>
      </c>
      <c r="C825" s="194">
        <v>0</v>
      </c>
      <c r="D825" s="194">
        <v>911.27</v>
      </c>
      <c r="E825" s="194">
        <v>0</v>
      </c>
      <c r="F825" s="194">
        <v>911.27</v>
      </c>
    </row>
    <row r="826" spans="1:6" x14ac:dyDescent="0.3">
      <c r="A826" s="195">
        <v>430614</v>
      </c>
      <c r="B826" s="193" t="s">
        <v>472</v>
      </c>
      <c r="C826" s="194">
        <v>0</v>
      </c>
      <c r="D826" s="194">
        <v>18445.86</v>
      </c>
      <c r="E826" s="194">
        <v>0</v>
      </c>
      <c r="F826" s="194">
        <v>18445.86</v>
      </c>
    </row>
    <row r="827" spans="1:6" x14ac:dyDescent="0.3">
      <c r="A827" s="195">
        <v>4306140</v>
      </c>
      <c r="B827" s="193" t="s">
        <v>472</v>
      </c>
      <c r="C827" s="194">
        <v>0</v>
      </c>
      <c r="D827" s="194">
        <v>18445.86</v>
      </c>
      <c r="E827" s="194">
        <v>0</v>
      </c>
      <c r="F827" s="194">
        <v>18445.86</v>
      </c>
    </row>
    <row r="828" spans="1:6" x14ac:dyDescent="0.3">
      <c r="A828" s="195">
        <v>430614001</v>
      </c>
      <c r="B828" s="193" t="s">
        <v>578</v>
      </c>
      <c r="C828" s="194">
        <v>0</v>
      </c>
      <c r="D828" s="194">
        <v>18445.86</v>
      </c>
      <c r="E828" s="194">
        <v>0</v>
      </c>
      <c r="F828" s="194">
        <v>18445.86</v>
      </c>
    </row>
    <row r="829" spans="1:6" x14ac:dyDescent="0.3">
      <c r="A829" s="195">
        <v>430618</v>
      </c>
      <c r="B829" s="193" t="s">
        <v>338</v>
      </c>
      <c r="C829" s="194">
        <v>0</v>
      </c>
      <c r="D829" s="194">
        <v>94851.88</v>
      </c>
      <c r="E829" s="194">
        <v>76.48</v>
      </c>
      <c r="F829" s="194">
        <v>94775.4</v>
      </c>
    </row>
    <row r="830" spans="1:6" x14ac:dyDescent="0.3">
      <c r="A830" s="195">
        <v>4306180</v>
      </c>
      <c r="B830" s="193" t="s">
        <v>338</v>
      </c>
      <c r="C830" s="194">
        <v>0</v>
      </c>
      <c r="D830" s="194">
        <v>94851.88</v>
      </c>
      <c r="E830" s="194">
        <v>76.48</v>
      </c>
      <c r="F830" s="194">
        <v>94775.4</v>
      </c>
    </row>
    <row r="831" spans="1:6" x14ac:dyDescent="0.3">
      <c r="A831" s="195">
        <v>430618001</v>
      </c>
      <c r="B831" s="193" t="s">
        <v>578</v>
      </c>
      <c r="C831" s="194">
        <v>0</v>
      </c>
      <c r="D831" s="194">
        <v>94851.88</v>
      </c>
      <c r="E831" s="194">
        <v>76.48</v>
      </c>
      <c r="F831" s="194">
        <v>94775.4</v>
      </c>
    </row>
    <row r="832" spans="1:6" x14ac:dyDescent="0.3">
      <c r="A832" s="195">
        <v>430622</v>
      </c>
      <c r="B832" s="193" t="s">
        <v>480</v>
      </c>
      <c r="C832" s="194">
        <v>0</v>
      </c>
      <c r="D832" s="194">
        <v>4043</v>
      </c>
      <c r="E832" s="194">
        <v>0</v>
      </c>
      <c r="F832" s="194">
        <v>4043</v>
      </c>
    </row>
    <row r="833" spans="1:6" x14ac:dyDescent="0.3">
      <c r="A833" s="195">
        <v>4306220</v>
      </c>
      <c r="B833" s="193" t="s">
        <v>480</v>
      </c>
      <c r="C833" s="194">
        <v>0</v>
      </c>
      <c r="D833" s="194">
        <v>4043</v>
      </c>
      <c r="E833" s="194">
        <v>0</v>
      </c>
      <c r="F833" s="194">
        <v>4043</v>
      </c>
    </row>
    <row r="834" spans="1:6" x14ac:dyDescent="0.3">
      <c r="A834" s="195">
        <v>430622001</v>
      </c>
      <c r="B834" s="193" t="s">
        <v>578</v>
      </c>
      <c r="C834" s="194">
        <v>0</v>
      </c>
      <c r="D834" s="194">
        <v>4043</v>
      </c>
      <c r="E834" s="194">
        <v>0</v>
      </c>
      <c r="F834" s="194">
        <v>4043</v>
      </c>
    </row>
    <row r="835" spans="1:6" x14ac:dyDescent="0.3">
      <c r="A835" s="195">
        <v>430625</v>
      </c>
      <c r="B835" s="193" t="s">
        <v>483</v>
      </c>
      <c r="C835" s="194">
        <v>0</v>
      </c>
      <c r="D835" s="194">
        <v>54026.81</v>
      </c>
      <c r="E835" s="194">
        <v>54026.81</v>
      </c>
      <c r="F835" s="194">
        <v>0</v>
      </c>
    </row>
    <row r="836" spans="1:6" x14ac:dyDescent="0.3">
      <c r="A836" s="195">
        <v>4306250</v>
      </c>
      <c r="B836" s="193" t="s">
        <v>483</v>
      </c>
      <c r="C836" s="194">
        <v>0</v>
      </c>
      <c r="D836" s="194">
        <v>54026.81</v>
      </c>
      <c r="E836" s="194">
        <v>54026.81</v>
      </c>
      <c r="F836" s="194">
        <v>0</v>
      </c>
    </row>
    <row r="837" spans="1:6" x14ac:dyDescent="0.3">
      <c r="A837" s="195">
        <v>430625001</v>
      </c>
      <c r="B837" s="193" t="s">
        <v>578</v>
      </c>
      <c r="C837" s="194">
        <v>0</v>
      </c>
      <c r="D837" s="194">
        <v>54026.81</v>
      </c>
      <c r="E837" s="194">
        <v>54026.81</v>
      </c>
      <c r="F837" s="194">
        <v>0</v>
      </c>
    </row>
    <row r="838" spans="1:6" x14ac:dyDescent="0.3">
      <c r="A838" s="195">
        <v>4307</v>
      </c>
      <c r="B838" s="193" t="s">
        <v>228</v>
      </c>
      <c r="C838" s="194">
        <v>0</v>
      </c>
      <c r="D838" s="194">
        <v>607828.02</v>
      </c>
      <c r="E838" s="194">
        <v>0</v>
      </c>
      <c r="F838" s="194">
        <v>607828.02</v>
      </c>
    </row>
    <row r="839" spans="1:6" x14ac:dyDescent="0.3">
      <c r="A839" s="195">
        <v>430702</v>
      </c>
      <c r="B839" s="193" t="s">
        <v>197</v>
      </c>
      <c r="C839" s="194">
        <v>0</v>
      </c>
      <c r="D839" s="194">
        <v>607828.02</v>
      </c>
      <c r="E839" s="194">
        <v>0</v>
      </c>
      <c r="F839" s="194">
        <v>607828.02</v>
      </c>
    </row>
    <row r="840" spans="1:6" x14ac:dyDescent="0.3">
      <c r="A840" s="195">
        <v>4307020</v>
      </c>
      <c r="B840" s="193" t="s">
        <v>197</v>
      </c>
      <c r="C840" s="194">
        <v>0</v>
      </c>
      <c r="D840" s="194">
        <v>607828.02</v>
      </c>
      <c r="E840" s="194">
        <v>0</v>
      </c>
      <c r="F840" s="194">
        <v>607828.02</v>
      </c>
    </row>
    <row r="841" spans="1:6" x14ac:dyDescent="0.3">
      <c r="A841" s="195">
        <v>430702001</v>
      </c>
      <c r="B841" s="193" t="s">
        <v>575</v>
      </c>
      <c r="C841" s="194">
        <v>0</v>
      </c>
      <c r="D841" s="194">
        <v>591691.96</v>
      </c>
      <c r="E841" s="194">
        <v>0</v>
      </c>
      <c r="F841" s="194">
        <v>591691.96</v>
      </c>
    </row>
    <row r="842" spans="1:6" x14ac:dyDescent="0.3">
      <c r="A842" s="195">
        <v>430702002</v>
      </c>
      <c r="B842" s="193" t="s">
        <v>576</v>
      </c>
      <c r="C842" s="194">
        <v>0</v>
      </c>
      <c r="D842" s="194">
        <v>16136.06</v>
      </c>
      <c r="E842" s="194">
        <v>0</v>
      </c>
      <c r="F842" s="194">
        <v>16136.06</v>
      </c>
    </row>
    <row r="843" spans="1:6" x14ac:dyDescent="0.3">
      <c r="A843" s="195">
        <v>4308</v>
      </c>
      <c r="B843" s="193" t="s">
        <v>821</v>
      </c>
      <c r="C843" s="194">
        <v>0</v>
      </c>
      <c r="D843" s="194">
        <v>24151.23</v>
      </c>
      <c r="E843" s="194">
        <v>0</v>
      </c>
      <c r="F843" s="194">
        <v>24151.23</v>
      </c>
    </row>
    <row r="844" spans="1:6" x14ac:dyDescent="0.3">
      <c r="A844" s="195">
        <v>430801</v>
      </c>
      <c r="B844" s="193" t="s">
        <v>822</v>
      </c>
      <c r="C844" s="194">
        <v>0</v>
      </c>
      <c r="D844" s="194">
        <v>24151.23</v>
      </c>
      <c r="E844" s="194">
        <v>0</v>
      </c>
      <c r="F844" s="194">
        <v>24151.23</v>
      </c>
    </row>
    <row r="845" spans="1:6" x14ac:dyDescent="0.3">
      <c r="A845" s="195">
        <v>4309</v>
      </c>
      <c r="B845" s="193" t="s">
        <v>229</v>
      </c>
      <c r="C845" s="194">
        <v>0</v>
      </c>
      <c r="D845" s="194">
        <v>177585.47</v>
      </c>
      <c r="E845" s="194">
        <v>125769.27</v>
      </c>
      <c r="F845" s="194">
        <v>51816.2</v>
      </c>
    </row>
    <row r="846" spans="1:6" x14ac:dyDescent="0.3">
      <c r="A846" s="195">
        <v>430904</v>
      </c>
      <c r="B846" s="193" t="s">
        <v>660</v>
      </c>
      <c r="C846" s="194">
        <v>0</v>
      </c>
      <c r="D846" s="194">
        <v>8538.07</v>
      </c>
      <c r="E846" s="194">
        <v>727.94</v>
      </c>
      <c r="F846" s="194">
        <v>7810.13</v>
      </c>
    </row>
    <row r="847" spans="1:6" x14ac:dyDescent="0.3">
      <c r="A847" s="195">
        <v>4309040</v>
      </c>
      <c r="B847" s="193" t="s">
        <v>660</v>
      </c>
      <c r="C847" s="194">
        <v>0</v>
      </c>
      <c r="D847" s="194">
        <v>8538.07</v>
      </c>
      <c r="E847" s="194">
        <v>727.94</v>
      </c>
      <c r="F847" s="194">
        <v>7810.13</v>
      </c>
    </row>
    <row r="848" spans="1:6" x14ac:dyDescent="0.3">
      <c r="A848" s="195">
        <v>430904001</v>
      </c>
      <c r="B848" s="193" t="s">
        <v>354</v>
      </c>
      <c r="C848" s="194">
        <v>0</v>
      </c>
      <c r="D848" s="194">
        <v>7877.94</v>
      </c>
      <c r="E848" s="194">
        <v>727.94</v>
      </c>
      <c r="F848" s="194">
        <v>7150</v>
      </c>
    </row>
    <row r="849" spans="1:6" x14ac:dyDescent="0.3">
      <c r="A849" s="195">
        <v>43090400201</v>
      </c>
      <c r="B849" s="193" t="s">
        <v>659</v>
      </c>
      <c r="C849" s="194">
        <v>0</v>
      </c>
      <c r="D849" s="194">
        <v>660.13</v>
      </c>
      <c r="E849" s="194">
        <v>0</v>
      </c>
      <c r="F849" s="194">
        <v>660.13</v>
      </c>
    </row>
    <row r="850" spans="1:6" x14ac:dyDescent="0.3">
      <c r="A850" s="195">
        <v>430905</v>
      </c>
      <c r="B850" s="193" t="s">
        <v>661</v>
      </c>
      <c r="C850" s="194">
        <v>0</v>
      </c>
      <c r="D850" s="194">
        <v>166698.4</v>
      </c>
      <c r="E850" s="194">
        <v>123542.33</v>
      </c>
      <c r="F850" s="194">
        <v>43156.07</v>
      </c>
    </row>
    <row r="851" spans="1:6" x14ac:dyDescent="0.3">
      <c r="A851" s="195">
        <v>4309050</v>
      </c>
      <c r="B851" s="193" t="s">
        <v>661</v>
      </c>
      <c r="C851" s="194">
        <v>0</v>
      </c>
      <c r="D851" s="194">
        <v>166698.4</v>
      </c>
      <c r="E851" s="194">
        <v>123542.33</v>
      </c>
      <c r="F851" s="194">
        <v>43156.07</v>
      </c>
    </row>
    <row r="852" spans="1:6" x14ac:dyDescent="0.3">
      <c r="A852" s="195">
        <v>430905001</v>
      </c>
      <c r="B852" s="193" t="s">
        <v>192</v>
      </c>
      <c r="C852" s="194">
        <v>0</v>
      </c>
      <c r="D852" s="194">
        <v>166634.69</v>
      </c>
      <c r="E852" s="194">
        <v>123542.33</v>
      </c>
      <c r="F852" s="194">
        <v>43092.36</v>
      </c>
    </row>
    <row r="853" spans="1:6" x14ac:dyDescent="0.3">
      <c r="A853" s="195">
        <v>43090500101</v>
      </c>
      <c r="B853" s="193" t="s">
        <v>192</v>
      </c>
      <c r="C853" s="194">
        <v>0</v>
      </c>
      <c r="D853" s="194">
        <v>32426.71</v>
      </c>
      <c r="E853" s="194">
        <v>0</v>
      </c>
      <c r="F853" s="194">
        <v>32426.71</v>
      </c>
    </row>
    <row r="854" spans="1:6" x14ac:dyDescent="0.3">
      <c r="A854" s="195">
        <v>43090500201</v>
      </c>
      <c r="B854" s="193" t="s">
        <v>659</v>
      </c>
      <c r="C854" s="194">
        <v>0</v>
      </c>
      <c r="D854" s="194">
        <v>63.71</v>
      </c>
      <c r="E854" s="194">
        <v>0</v>
      </c>
      <c r="F854" s="194">
        <v>63.71</v>
      </c>
    </row>
    <row r="855" spans="1:6" x14ac:dyDescent="0.3">
      <c r="A855" s="195">
        <v>430906</v>
      </c>
      <c r="B855" s="193" t="s">
        <v>210</v>
      </c>
      <c r="C855" s="194">
        <v>0</v>
      </c>
      <c r="D855" s="194">
        <v>2349</v>
      </c>
      <c r="E855" s="194">
        <v>1499</v>
      </c>
      <c r="F855" s="194">
        <v>850</v>
      </c>
    </row>
    <row r="856" spans="1:6" x14ac:dyDescent="0.3">
      <c r="A856" s="195">
        <v>4309060</v>
      </c>
      <c r="B856" s="193" t="s">
        <v>210</v>
      </c>
      <c r="C856" s="194">
        <v>0</v>
      </c>
      <c r="D856" s="194">
        <v>2349</v>
      </c>
      <c r="E856" s="194">
        <v>1499</v>
      </c>
      <c r="F856" s="194">
        <v>850</v>
      </c>
    </row>
    <row r="857" spans="1:6" x14ac:dyDescent="0.3">
      <c r="A857" s="195">
        <v>430906008</v>
      </c>
      <c r="B857" s="193" t="s">
        <v>194</v>
      </c>
      <c r="C857" s="194">
        <v>0</v>
      </c>
      <c r="D857" s="194">
        <v>850</v>
      </c>
      <c r="E857" s="194">
        <v>0</v>
      </c>
      <c r="F857" s="194">
        <v>850</v>
      </c>
    </row>
    <row r="858" spans="1:6" x14ac:dyDescent="0.3">
      <c r="A858" s="195">
        <v>430906014</v>
      </c>
      <c r="B858" s="193" t="s">
        <v>472</v>
      </c>
      <c r="C858" s="194">
        <v>0</v>
      </c>
      <c r="D858" s="194">
        <v>1499</v>
      </c>
      <c r="E858" s="194">
        <v>1499</v>
      </c>
      <c r="F858" s="194">
        <v>0</v>
      </c>
    </row>
    <row r="859" spans="1:6" x14ac:dyDescent="0.3">
      <c r="A859" s="195">
        <v>430907</v>
      </c>
      <c r="B859" s="193" t="s">
        <v>201</v>
      </c>
      <c r="C859" s="194">
        <v>0</v>
      </c>
      <c r="D859" s="194">
        <v>0</v>
      </c>
      <c r="E859" s="194">
        <v>0</v>
      </c>
      <c r="F859" s="194">
        <v>0</v>
      </c>
    </row>
    <row r="860" spans="1:6" x14ac:dyDescent="0.3">
      <c r="A860" s="195">
        <v>4309070</v>
      </c>
      <c r="B860" s="193" t="s">
        <v>201</v>
      </c>
      <c r="C860" s="194">
        <v>0</v>
      </c>
      <c r="D860" s="194">
        <v>0</v>
      </c>
      <c r="E860" s="194">
        <v>0</v>
      </c>
      <c r="F860" s="194">
        <v>0</v>
      </c>
    </row>
    <row r="861" spans="1:6" x14ac:dyDescent="0.3">
      <c r="A861" s="195">
        <v>430907002</v>
      </c>
      <c r="B861" s="193" t="s">
        <v>197</v>
      </c>
      <c r="C861" s="194">
        <v>0</v>
      </c>
      <c r="D861" s="194">
        <v>0</v>
      </c>
      <c r="E861" s="194">
        <v>0</v>
      </c>
      <c r="F861" s="194">
        <v>0</v>
      </c>
    </row>
    <row r="862" spans="1:6" x14ac:dyDescent="0.3">
      <c r="A862" s="195">
        <v>45</v>
      </c>
      <c r="B862" s="193" t="s">
        <v>180</v>
      </c>
      <c r="C862" s="194">
        <v>0</v>
      </c>
      <c r="D862" s="194">
        <v>977367.22</v>
      </c>
      <c r="E862" s="194">
        <v>292830.14</v>
      </c>
      <c r="F862" s="194">
        <v>684537.08</v>
      </c>
    </row>
    <row r="863" spans="1:6" x14ac:dyDescent="0.3">
      <c r="A863" s="195">
        <v>4504</v>
      </c>
      <c r="B863" s="193" t="s">
        <v>299</v>
      </c>
      <c r="C863" s="194">
        <v>0</v>
      </c>
      <c r="D863" s="194">
        <v>180620.71</v>
      </c>
      <c r="E863" s="194">
        <v>11147.4</v>
      </c>
      <c r="F863" s="194">
        <v>169473.31</v>
      </c>
    </row>
    <row r="864" spans="1:6" x14ac:dyDescent="0.3">
      <c r="A864" s="195">
        <v>450401</v>
      </c>
      <c r="B864" s="193" t="s">
        <v>437</v>
      </c>
      <c r="C864" s="194">
        <v>0</v>
      </c>
      <c r="D864" s="194">
        <v>170174.87</v>
      </c>
      <c r="E864" s="194">
        <v>6826.36</v>
      </c>
      <c r="F864" s="194">
        <v>163348.51</v>
      </c>
    </row>
    <row r="865" spans="1:6" x14ac:dyDescent="0.3">
      <c r="A865" s="195">
        <v>4504010</v>
      </c>
      <c r="B865" s="193" t="s">
        <v>437</v>
      </c>
      <c r="C865" s="194">
        <v>0</v>
      </c>
      <c r="D865" s="194">
        <v>170174.87</v>
      </c>
      <c r="E865" s="194">
        <v>6826.36</v>
      </c>
      <c r="F865" s="194">
        <v>163348.51</v>
      </c>
    </row>
    <row r="866" spans="1:6" x14ac:dyDescent="0.3">
      <c r="A866" s="195">
        <v>450401001</v>
      </c>
      <c r="B866" s="193" t="s">
        <v>355</v>
      </c>
      <c r="C866" s="194">
        <v>0</v>
      </c>
      <c r="D866" s="194">
        <v>170174.87</v>
      </c>
      <c r="E866" s="194">
        <v>6826.36</v>
      </c>
      <c r="F866" s="194">
        <v>163348.51</v>
      </c>
    </row>
    <row r="867" spans="1:6" x14ac:dyDescent="0.3">
      <c r="A867" s="195">
        <v>45040100101</v>
      </c>
      <c r="B867" s="193" t="s">
        <v>662</v>
      </c>
      <c r="C867" s="194">
        <v>0</v>
      </c>
      <c r="D867" s="194">
        <v>17334.84</v>
      </c>
      <c r="E867" s="194">
        <v>6826.36</v>
      </c>
      <c r="F867" s="194">
        <v>10508.48</v>
      </c>
    </row>
    <row r="868" spans="1:6" x14ac:dyDescent="0.3">
      <c r="A868" s="195">
        <v>45040100102</v>
      </c>
      <c r="B868" s="193" t="s">
        <v>663</v>
      </c>
      <c r="C868" s="194">
        <v>0</v>
      </c>
      <c r="D868" s="194">
        <v>66053.31</v>
      </c>
      <c r="E868" s="194">
        <v>0</v>
      </c>
      <c r="F868" s="194">
        <v>66053.31</v>
      </c>
    </row>
    <row r="869" spans="1:6" x14ac:dyDescent="0.3">
      <c r="A869" s="195">
        <v>45040100103</v>
      </c>
      <c r="B869" s="193" t="s">
        <v>664</v>
      </c>
      <c r="C869" s="194">
        <v>0</v>
      </c>
      <c r="D869" s="194">
        <v>86786.72</v>
      </c>
      <c r="E869" s="194">
        <v>0</v>
      </c>
      <c r="F869" s="194">
        <v>86786.72</v>
      </c>
    </row>
    <row r="870" spans="1:6" x14ac:dyDescent="0.3">
      <c r="A870" s="195">
        <v>450401002</v>
      </c>
      <c r="B870" s="193" t="s">
        <v>572</v>
      </c>
      <c r="C870" s="194">
        <v>0</v>
      </c>
      <c r="D870" s="194">
        <v>0</v>
      </c>
      <c r="E870" s="194">
        <v>0</v>
      </c>
      <c r="F870" s="194">
        <v>0</v>
      </c>
    </row>
    <row r="871" spans="1:6" x14ac:dyDescent="0.3">
      <c r="A871" s="195">
        <v>45040100201</v>
      </c>
      <c r="B871" s="193" t="s">
        <v>659</v>
      </c>
      <c r="C871" s="194">
        <v>0</v>
      </c>
      <c r="D871" s="194">
        <v>0</v>
      </c>
      <c r="E871" s="194">
        <v>0</v>
      </c>
      <c r="F871" s="194">
        <v>0</v>
      </c>
    </row>
    <row r="872" spans="1:6" x14ac:dyDescent="0.3">
      <c r="A872" s="195">
        <v>450402</v>
      </c>
      <c r="B872" s="193" t="s">
        <v>350</v>
      </c>
      <c r="C872" s="194">
        <v>0</v>
      </c>
      <c r="D872" s="194">
        <v>10445.84</v>
      </c>
      <c r="E872" s="194">
        <v>4321.04</v>
      </c>
      <c r="F872" s="194">
        <v>6124.8</v>
      </c>
    </row>
    <row r="873" spans="1:6" x14ac:dyDescent="0.3">
      <c r="A873" s="195">
        <v>4504020</v>
      </c>
      <c r="B873" s="193" t="s">
        <v>350</v>
      </c>
      <c r="C873" s="194">
        <v>0</v>
      </c>
      <c r="D873" s="194">
        <v>10445.84</v>
      </c>
      <c r="E873" s="194">
        <v>4321.04</v>
      </c>
      <c r="F873" s="194">
        <v>6124.8</v>
      </c>
    </row>
    <row r="874" spans="1:6" x14ac:dyDescent="0.3">
      <c r="A874" s="195">
        <v>450402001</v>
      </c>
      <c r="B874" s="193" t="s">
        <v>355</v>
      </c>
      <c r="C874" s="194">
        <v>0</v>
      </c>
      <c r="D874" s="194">
        <v>10445.84</v>
      </c>
      <c r="E874" s="194">
        <v>4321.04</v>
      </c>
      <c r="F874" s="194">
        <v>6124.8</v>
      </c>
    </row>
    <row r="875" spans="1:6" x14ac:dyDescent="0.3">
      <c r="A875" s="195">
        <v>45040200101</v>
      </c>
      <c r="B875" s="193" t="s">
        <v>662</v>
      </c>
      <c r="C875" s="194">
        <v>0</v>
      </c>
      <c r="D875" s="194">
        <v>10445.84</v>
      </c>
      <c r="E875" s="194">
        <v>4321.04</v>
      </c>
      <c r="F875" s="194">
        <v>6124.8</v>
      </c>
    </row>
    <row r="876" spans="1:6" x14ac:dyDescent="0.3">
      <c r="A876" s="195">
        <v>450402002</v>
      </c>
      <c r="B876" s="193" t="s">
        <v>572</v>
      </c>
      <c r="C876" s="194">
        <v>0</v>
      </c>
      <c r="D876" s="194">
        <v>0</v>
      </c>
      <c r="E876" s="194">
        <v>0</v>
      </c>
      <c r="F876" s="194">
        <v>0</v>
      </c>
    </row>
    <row r="877" spans="1:6" x14ac:dyDescent="0.3">
      <c r="A877" s="195">
        <v>45040200201</v>
      </c>
      <c r="B877" s="193" t="s">
        <v>793</v>
      </c>
      <c r="C877" s="194">
        <v>0</v>
      </c>
      <c r="D877" s="194">
        <v>0</v>
      </c>
      <c r="E877" s="194">
        <v>0</v>
      </c>
      <c r="F877" s="194">
        <v>0</v>
      </c>
    </row>
    <row r="878" spans="1:6" x14ac:dyDescent="0.3">
      <c r="A878" s="195">
        <v>4505</v>
      </c>
      <c r="B878" s="193" t="s">
        <v>230</v>
      </c>
      <c r="C878" s="194">
        <v>0</v>
      </c>
      <c r="D878" s="194">
        <v>132427.85999999999</v>
      </c>
      <c r="E878" s="194">
        <v>33234.46</v>
      </c>
      <c r="F878" s="194">
        <v>99193.4</v>
      </c>
    </row>
    <row r="879" spans="1:6" x14ac:dyDescent="0.3">
      <c r="A879" s="195">
        <v>450501</v>
      </c>
      <c r="B879" s="193" t="s">
        <v>192</v>
      </c>
      <c r="C879" s="194">
        <v>0</v>
      </c>
      <c r="D879" s="194">
        <v>132427.85999999999</v>
      </c>
      <c r="E879" s="194">
        <v>33234.46</v>
      </c>
      <c r="F879" s="194">
        <v>99193.4</v>
      </c>
    </row>
    <row r="880" spans="1:6" x14ac:dyDescent="0.3">
      <c r="A880" s="195">
        <v>4505010</v>
      </c>
      <c r="B880" s="193" t="s">
        <v>192</v>
      </c>
      <c r="C880" s="194">
        <v>0</v>
      </c>
      <c r="D880" s="194">
        <v>132427.85999999999</v>
      </c>
      <c r="E880" s="194">
        <v>33234.46</v>
      </c>
      <c r="F880" s="194">
        <v>99193.4</v>
      </c>
    </row>
    <row r="881" spans="1:6" x14ac:dyDescent="0.3">
      <c r="A881" s="195">
        <v>450501001</v>
      </c>
      <c r="B881" s="193" t="s">
        <v>355</v>
      </c>
      <c r="C881" s="194">
        <v>0</v>
      </c>
      <c r="D881" s="194">
        <v>132427.85999999999</v>
      </c>
      <c r="E881" s="194">
        <v>33234.46</v>
      </c>
      <c r="F881" s="194">
        <v>99193.4</v>
      </c>
    </row>
    <row r="882" spans="1:6" x14ac:dyDescent="0.3">
      <c r="A882" s="195">
        <v>45050100101</v>
      </c>
      <c r="B882" s="193" t="s">
        <v>662</v>
      </c>
      <c r="C882" s="194">
        <v>0</v>
      </c>
      <c r="D882" s="194">
        <v>111400.71</v>
      </c>
      <c r="E882" s="194">
        <v>33234.46</v>
      </c>
      <c r="F882" s="194">
        <v>78166.25</v>
      </c>
    </row>
    <row r="883" spans="1:6" x14ac:dyDescent="0.3">
      <c r="A883" s="195">
        <v>45050100102</v>
      </c>
      <c r="B883" s="193" t="s">
        <v>663</v>
      </c>
      <c r="C883" s="194">
        <v>0</v>
      </c>
      <c r="D883" s="194">
        <v>17906.54</v>
      </c>
      <c r="E883" s="194">
        <v>0</v>
      </c>
      <c r="F883" s="194">
        <v>17906.54</v>
      </c>
    </row>
    <row r="884" spans="1:6" x14ac:dyDescent="0.3">
      <c r="A884" s="195">
        <v>45050100103</v>
      </c>
      <c r="B884" s="193" t="s">
        <v>664</v>
      </c>
      <c r="C884" s="194">
        <v>0</v>
      </c>
      <c r="D884" s="194">
        <v>3120.61</v>
      </c>
      <c r="E884" s="194">
        <v>0</v>
      </c>
      <c r="F884" s="194">
        <v>3120.61</v>
      </c>
    </row>
    <row r="885" spans="1:6" x14ac:dyDescent="0.3">
      <c r="A885" s="195">
        <v>4506</v>
      </c>
      <c r="B885" s="193" t="s">
        <v>231</v>
      </c>
      <c r="C885" s="194">
        <v>0</v>
      </c>
      <c r="D885" s="194">
        <v>121500.8</v>
      </c>
      <c r="E885" s="194">
        <v>11189.52</v>
      </c>
      <c r="F885" s="194">
        <v>110311.28</v>
      </c>
    </row>
    <row r="886" spans="1:6" x14ac:dyDescent="0.3">
      <c r="A886" s="195">
        <v>450601</v>
      </c>
      <c r="B886" s="193" t="s">
        <v>442</v>
      </c>
      <c r="C886" s="194">
        <v>0</v>
      </c>
      <c r="D886" s="194">
        <v>0</v>
      </c>
      <c r="E886" s="194">
        <v>0</v>
      </c>
      <c r="F886" s="194">
        <v>0</v>
      </c>
    </row>
    <row r="887" spans="1:6" x14ac:dyDescent="0.3">
      <c r="A887" s="195">
        <v>4506010</v>
      </c>
      <c r="B887" s="193" t="s">
        <v>442</v>
      </c>
      <c r="C887" s="194">
        <v>0</v>
      </c>
      <c r="D887" s="194">
        <v>0</v>
      </c>
      <c r="E887" s="194">
        <v>0</v>
      </c>
      <c r="F887" s="194">
        <v>0</v>
      </c>
    </row>
    <row r="888" spans="1:6" x14ac:dyDescent="0.3">
      <c r="A888" s="195">
        <v>450601001</v>
      </c>
      <c r="B888" s="193" t="s">
        <v>355</v>
      </c>
      <c r="C888" s="194">
        <v>0</v>
      </c>
      <c r="D888" s="194">
        <v>0</v>
      </c>
      <c r="E888" s="194">
        <v>0</v>
      </c>
      <c r="F888" s="194">
        <v>0</v>
      </c>
    </row>
    <row r="889" spans="1:6" x14ac:dyDescent="0.3">
      <c r="A889" s="195">
        <v>45060100102</v>
      </c>
      <c r="B889" s="193" t="s">
        <v>663</v>
      </c>
      <c r="C889" s="194">
        <v>0</v>
      </c>
      <c r="D889" s="194">
        <v>0</v>
      </c>
      <c r="E889" s="194">
        <v>0</v>
      </c>
      <c r="F889" s="194">
        <v>0</v>
      </c>
    </row>
    <row r="890" spans="1:6" x14ac:dyDescent="0.3">
      <c r="A890" s="195">
        <v>450602</v>
      </c>
      <c r="B890" s="193" t="s">
        <v>445</v>
      </c>
      <c r="C890" s="194">
        <v>0</v>
      </c>
      <c r="D890" s="194">
        <v>496.38</v>
      </c>
      <c r="E890" s="194">
        <v>39.19</v>
      </c>
      <c r="F890" s="194">
        <v>457.19</v>
      </c>
    </row>
    <row r="891" spans="1:6" x14ac:dyDescent="0.3">
      <c r="A891" s="195">
        <v>4506020</v>
      </c>
      <c r="B891" s="193" t="s">
        <v>445</v>
      </c>
      <c r="C891" s="194">
        <v>0</v>
      </c>
      <c r="D891" s="194">
        <v>496.38</v>
      </c>
      <c r="E891" s="194">
        <v>39.19</v>
      </c>
      <c r="F891" s="194">
        <v>457.19</v>
      </c>
    </row>
    <row r="892" spans="1:6" x14ac:dyDescent="0.3">
      <c r="A892" s="195">
        <v>450602001</v>
      </c>
      <c r="B892" s="193" t="s">
        <v>355</v>
      </c>
      <c r="C892" s="194">
        <v>0</v>
      </c>
      <c r="D892" s="194">
        <v>496.38</v>
      </c>
      <c r="E892" s="194">
        <v>39.19</v>
      </c>
      <c r="F892" s="194">
        <v>457.19</v>
      </c>
    </row>
    <row r="893" spans="1:6" x14ac:dyDescent="0.3">
      <c r="A893" s="195">
        <v>45060200101</v>
      </c>
      <c r="B893" s="193" t="s">
        <v>662</v>
      </c>
      <c r="C893" s="194">
        <v>0</v>
      </c>
      <c r="D893" s="194">
        <v>496.38</v>
      </c>
      <c r="E893" s="194">
        <v>39.19</v>
      </c>
      <c r="F893" s="194">
        <v>457.19</v>
      </c>
    </row>
    <row r="894" spans="1:6" x14ac:dyDescent="0.3">
      <c r="A894" s="195">
        <v>45060200102</v>
      </c>
      <c r="B894" s="193" t="s">
        <v>663</v>
      </c>
      <c r="C894" s="194">
        <v>0</v>
      </c>
      <c r="D894" s="194">
        <v>0</v>
      </c>
      <c r="E894" s="194">
        <v>0</v>
      </c>
      <c r="F894" s="194">
        <v>0</v>
      </c>
    </row>
    <row r="895" spans="1:6" x14ac:dyDescent="0.3">
      <c r="A895" s="195">
        <v>450602002</v>
      </c>
      <c r="B895" s="193" t="s">
        <v>572</v>
      </c>
      <c r="C895" s="194">
        <v>0</v>
      </c>
      <c r="D895" s="194">
        <v>0</v>
      </c>
      <c r="E895" s="194">
        <v>0</v>
      </c>
      <c r="F895" s="194">
        <v>0</v>
      </c>
    </row>
    <row r="896" spans="1:6" x14ac:dyDescent="0.3">
      <c r="A896" s="195">
        <v>45060200201</v>
      </c>
      <c r="B896" s="193" t="s">
        <v>445</v>
      </c>
      <c r="C896" s="194">
        <v>0</v>
      </c>
      <c r="D896" s="194">
        <v>0</v>
      </c>
      <c r="E896" s="194">
        <v>0</v>
      </c>
      <c r="F896" s="194">
        <v>0</v>
      </c>
    </row>
    <row r="897" spans="1:6" x14ac:dyDescent="0.3">
      <c r="A897" s="195">
        <v>450603</v>
      </c>
      <c r="B897" s="193" t="s">
        <v>343</v>
      </c>
      <c r="C897" s="194">
        <v>0</v>
      </c>
      <c r="D897" s="194">
        <v>0</v>
      </c>
      <c r="E897" s="194">
        <v>0</v>
      </c>
      <c r="F897" s="194">
        <v>0</v>
      </c>
    </row>
    <row r="898" spans="1:6" x14ac:dyDescent="0.3">
      <c r="A898" s="195">
        <v>4506030</v>
      </c>
      <c r="B898" s="193" t="s">
        <v>343</v>
      </c>
      <c r="C898" s="194">
        <v>0</v>
      </c>
      <c r="D898" s="194">
        <v>0</v>
      </c>
      <c r="E898" s="194">
        <v>0</v>
      </c>
      <c r="F898" s="194">
        <v>0</v>
      </c>
    </row>
    <row r="899" spans="1:6" x14ac:dyDescent="0.3">
      <c r="A899" s="195">
        <v>450603001</v>
      </c>
      <c r="B899" s="193" t="s">
        <v>355</v>
      </c>
      <c r="C899" s="194">
        <v>0</v>
      </c>
      <c r="D899" s="194">
        <v>0</v>
      </c>
      <c r="E899" s="194">
        <v>0</v>
      </c>
      <c r="F899" s="194">
        <v>0</v>
      </c>
    </row>
    <row r="900" spans="1:6" x14ac:dyDescent="0.3">
      <c r="A900" s="195">
        <v>45060300101</v>
      </c>
      <c r="B900" s="193" t="s">
        <v>662</v>
      </c>
      <c r="C900" s="194">
        <v>0</v>
      </c>
      <c r="D900" s="194">
        <v>0</v>
      </c>
      <c r="E900" s="194">
        <v>0</v>
      </c>
      <c r="F900" s="194">
        <v>0</v>
      </c>
    </row>
    <row r="901" spans="1:6" x14ac:dyDescent="0.3">
      <c r="A901" s="195">
        <v>45060300102</v>
      </c>
      <c r="B901" s="193" t="s">
        <v>663</v>
      </c>
      <c r="C901" s="194">
        <v>0</v>
      </c>
      <c r="D901" s="194">
        <v>0</v>
      </c>
      <c r="E901" s="194">
        <v>0</v>
      </c>
      <c r="F901" s="194">
        <v>0</v>
      </c>
    </row>
    <row r="902" spans="1:6" x14ac:dyDescent="0.3">
      <c r="A902" s="195">
        <v>450604</v>
      </c>
      <c r="B902" s="193" t="s">
        <v>450</v>
      </c>
      <c r="C902" s="194">
        <v>0</v>
      </c>
      <c r="D902" s="194">
        <v>435.69</v>
      </c>
      <c r="E902" s="194">
        <v>41.02</v>
      </c>
      <c r="F902" s="194">
        <v>394.67</v>
      </c>
    </row>
    <row r="903" spans="1:6" x14ac:dyDescent="0.3">
      <c r="A903" s="195">
        <v>4506040</v>
      </c>
      <c r="B903" s="193" t="s">
        <v>450</v>
      </c>
      <c r="C903" s="194">
        <v>0</v>
      </c>
      <c r="D903" s="194">
        <v>435.69</v>
      </c>
      <c r="E903" s="194">
        <v>41.02</v>
      </c>
      <c r="F903" s="194">
        <v>394.67</v>
      </c>
    </row>
    <row r="904" spans="1:6" x14ac:dyDescent="0.3">
      <c r="A904" s="195">
        <v>450604001</v>
      </c>
      <c r="B904" s="193" t="s">
        <v>355</v>
      </c>
      <c r="C904" s="194">
        <v>0</v>
      </c>
      <c r="D904" s="194">
        <v>435.69</v>
      </c>
      <c r="E904" s="194">
        <v>41.02</v>
      </c>
      <c r="F904" s="194">
        <v>394.67</v>
      </c>
    </row>
    <row r="905" spans="1:6" x14ac:dyDescent="0.3">
      <c r="A905" s="195">
        <v>45060400101</v>
      </c>
      <c r="B905" s="193" t="s">
        <v>662</v>
      </c>
      <c r="C905" s="194">
        <v>0</v>
      </c>
      <c r="D905" s="194">
        <v>229.44</v>
      </c>
      <c r="E905" s="194">
        <v>41.02</v>
      </c>
      <c r="F905" s="194">
        <v>188.42</v>
      </c>
    </row>
    <row r="906" spans="1:6" x14ac:dyDescent="0.3">
      <c r="A906" s="195">
        <v>45060400102</v>
      </c>
      <c r="B906" s="193" t="s">
        <v>663</v>
      </c>
      <c r="C906" s="194">
        <v>0</v>
      </c>
      <c r="D906" s="194">
        <v>206.25</v>
      </c>
      <c r="E906" s="194">
        <v>0</v>
      </c>
      <c r="F906" s="194">
        <v>206.25</v>
      </c>
    </row>
    <row r="907" spans="1:6" x14ac:dyDescent="0.3">
      <c r="A907" s="195">
        <v>450605</v>
      </c>
      <c r="B907" s="193" t="s">
        <v>453</v>
      </c>
      <c r="C907" s="194">
        <v>0</v>
      </c>
      <c r="D907" s="194">
        <v>47.6</v>
      </c>
      <c r="E907" s="194">
        <v>0</v>
      </c>
      <c r="F907" s="194">
        <v>47.6</v>
      </c>
    </row>
    <row r="908" spans="1:6" x14ac:dyDescent="0.3">
      <c r="A908" s="195">
        <v>4506050</v>
      </c>
      <c r="B908" s="193" t="s">
        <v>453</v>
      </c>
      <c r="C908" s="194">
        <v>0</v>
      </c>
      <c r="D908" s="194">
        <v>47.6</v>
      </c>
      <c r="E908" s="194">
        <v>0</v>
      </c>
      <c r="F908" s="194">
        <v>47.6</v>
      </c>
    </row>
    <row r="909" spans="1:6" x14ac:dyDescent="0.3">
      <c r="A909" s="195">
        <v>450605001</v>
      </c>
      <c r="B909" s="193" t="s">
        <v>355</v>
      </c>
      <c r="C909" s="194">
        <v>0</v>
      </c>
      <c r="D909" s="194">
        <v>47.6</v>
      </c>
      <c r="E909" s="194">
        <v>0</v>
      </c>
      <c r="F909" s="194">
        <v>47.6</v>
      </c>
    </row>
    <row r="910" spans="1:6" x14ac:dyDescent="0.3">
      <c r="A910" s="195">
        <v>45060500101</v>
      </c>
      <c r="B910" s="193" t="s">
        <v>662</v>
      </c>
      <c r="C910" s="194">
        <v>0</v>
      </c>
      <c r="D910" s="194">
        <v>47.6</v>
      </c>
      <c r="E910" s="194">
        <v>0</v>
      </c>
      <c r="F910" s="194">
        <v>47.6</v>
      </c>
    </row>
    <row r="911" spans="1:6" x14ac:dyDescent="0.3">
      <c r="A911" s="195">
        <v>450606</v>
      </c>
      <c r="B911" s="193" t="s">
        <v>456</v>
      </c>
      <c r="C911" s="194">
        <v>0</v>
      </c>
      <c r="D911" s="194">
        <v>0</v>
      </c>
      <c r="E911" s="194">
        <v>0</v>
      </c>
      <c r="F911" s="194">
        <v>0</v>
      </c>
    </row>
    <row r="912" spans="1:6" x14ac:dyDescent="0.3">
      <c r="A912" s="195">
        <v>4506060</v>
      </c>
      <c r="B912" s="193" t="s">
        <v>456</v>
      </c>
      <c r="C912" s="194">
        <v>0</v>
      </c>
      <c r="D912" s="194">
        <v>0</v>
      </c>
      <c r="E912" s="194">
        <v>0</v>
      </c>
      <c r="F912" s="194">
        <v>0</v>
      </c>
    </row>
    <row r="913" spans="1:6" x14ac:dyDescent="0.3">
      <c r="A913" s="195">
        <v>450606001</v>
      </c>
      <c r="B913" s="193" t="s">
        <v>355</v>
      </c>
      <c r="C913" s="194">
        <v>0</v>
      </c>
      <c r="D913" s="194">
        <v>0</v>
      </c>
      <c r="E913" s="194">
        <v>0</v>
      </c>
      <c r="F913" s="194">
        <v>0</v>
      </c>
    </row>
    <row r="914" spans="1:6" x14ac:dyDescent="0.3">
      <c r="A914" s="195">
        <v>45060600101</v>
      </c>
      <c r="B914" s="193" t="s">
        <v>662</v>
      </c>
      <c r="C914" s="194">
        <v>0</v>
      </c>
      <c r="D914" s="194">
        <v>0</v>
      </c>
      <c r="E914" s="194">
        <v>0</v>
      </c>
      <c r="F914" s="194">
        <v>0</v>
      </c>
    </row>
    <row r="915" spans="1:6" x14ac:dyDescent="0.3">
      <c r="A915" s="195">
        <v>450607</v>
      </c>
      <c r="B915" s="193" t="s">
        <v>459</v>
      </c>
      <c r="C915" s="194">
        <v>0</v>
      </c>
      <c r="D915" s="194">
        <v>1258.5</v>
      </c>
      <c r="E915" s="194">
        <v>730</v>
      </c>
      <c r="F915" s="194">
        <v>528.5</v>
      </c>
    </row>
    <row r="916" spans="1:6" x14ac:dyDescent="0.3">
      <c r="A916" s="195">
        <v>4506070</v>
      </c>
      <c r="B916" s="193" t="s">
        <v>459</v>
      </c>
      <c r="C916" s="194">
        <v>0</v>
      </c>
      <c r="D916" s="194">
        <v>1258.5</v>
      </c>
      <c r="E916" s="194">
        <v>730</v>
      </c>
      <c r="F916" s="194">
        <v>528.5</v>
      </c>
    </row>
    <row r="917" spans="1:6" x14ac:dyDescent="0.3">
      <c r="A917" s="195">
        <v>450607001</v>
      </c>
      <c r="B917" s="193" t="s">
        <v>355</v>
      </c>
      <c r="C917" s="194">
        <v>0</v>
      </c>
      <c r="D917" s="194">
        <v>1258.5</v>
      </c>
      <c r="E917" s="194">
        <v>730</v>
      </c>
      <c r="F917" s="194">
        <v>528.5</v>
      </c>
    </row>
    <row r="918" spans="1:6" x14ac:dyDescent="0.3">
      <c r="A918" s="195">
        <v>45060700101</v>
      </c>
      <c r="B918" s="193" t="s">
        <v>662</v>
      </c>
      <c r="C918" s="194">
        <v>0</v>
      </c>
      <c r="D918" s="194">
        <v>900</v>
      </c>
      <c r="E918" s="194">
        <v>730</v>
      </c>
      <c r="F918" s="194">
        <v>170</v>
      </c>
    </row>
    <row r="919" spans="1:6" x14ac:dyDescent="0.3">
      <c r="A919" s="195">
        <v>45060700102</v>
      </c>
      <c r="B919" s="193" t="s">
        <v>663</v>
      </c>
      <c r="C919" s="194">
        <v>0</v>
      </c>
      <c r="D919" s="194">
        <v>358.5</v>
      </c>
      <c r="E919" s="194">
        <v>0</v>
      </c>
      <c r="F919" s="194">
        <v>358.5</v>
      </c>
    </row>
    <row r="920" spans="1:6" x14ac:dyDescent="0.3">
      <c r="A920" s="195">
        <v>450608</v>
      </c>
      <c r="B920" s="193" t="s">
        <v>194</v>
      </c>
      <c r="C920" s="194">
        <v>0</v>
      </c>
      <c r="D920" s="194">
        <v>1030</v>
      </c>
      <c r="E920" s="194">
        <v>180.49</v>
      </c>
      <c r="F920" s="194">
        <v>849.51</v>
      </c>
    </row>
    <row r="921" spans="1:6" x14ac:dyDescent="0.3">
      <c r="A921" s="195">
        <v>4506080</v>
      </c>
      <c r="B921" s="193" t="s">
        <v>194</v>
      </c>
      <c r="C921" s="194">
        <v>0</v>
      </c>
      <c r="D921" s="194">
        <v>1030</v>
      </c>
      <c r="E921" s="194">
        <v>180.49</v>
      </c>
      <c r="F921" s="194">
        <v>849.51</v>
      </c>
    </row>
    <row r="922" spans="1:6" x14ac:dyDescent="0.3">
      <c r="A922" s="195">
        <v>450608001</v>
      </c>
      <c r="B922" s="193" t="s">
        <v>355</v>
      </c>
      <c r="C922" s="194">
        <v>0</v>
      </c>
      <c r="D922" s="194">
        <v>1030</v>
      </c>
      <c r="E922" s="194">
        <v>180.49</v>
      </c>
      <c r="F922" s="194">
        <v>849.51</v>
      </c>
    </row>
    <row r="923" spans="1:6" x14ac:dyDescent="0.3">
      <c r="A923" s="195">
        <v>45060800101</v>
      </c>
      <c r="B923" s="193" t="s">
        <v>662</v>
      </c>
      <c r="C923" s="194">
        <v>0</v>
      </c>
      <c r="D923" s="194">
        <v>730</v>
      </c>
      <c r="E923" s="194">
        <v>180.49</v>
      </c>
      <c r="F923" s="194">
        <v>549.51</v>
      </c>
    </row>
    <row r="924" spans="1:6" x14ac:dyDescent="0.3">
      <c r="A924" s="195">
        <v>45060800102</v>
      </c>
      <c r="B924" s="193" t="s">
        <v>663</v>
      </c>
      <c r="C924" s="194">
        <v>0</v>
      </c>
      <c r="D924" s="194">
        <v>300</v>
      </c>
      <c r="E924" s="194">
        <v>0</v>
      </c>
      <c r="F924" s="194">
        <v>300</v>
      </c>
    </row>
    <row r="925" spans="1:6" x14ac:dyDescent="0.3">
      <c r="A925" s="195">
        <v>450610</v>
      </c>
      <c r="B925" s="193" t="s">
        <v>573</v>
      </c>
      <c r="C925" s="194">
        <v>0</v>
      </c>
      <c r="D925" s="194">
        <v>8720.7800000000007</v>
      </c>
      <c r="E925" s="194">
        <v>3030.53</v>
      </c>
      <c r="F925" s="194">
        <v>5690.25</v>
      </c>
    </row>
    <row r="926" spans="1:6" x14ac:dyDescent="0.3">
      <c r="A926" s="195">
        <v>4506100</v>
      </c>
      <c r="B926" s="193" t="s">
        <v>573</v>
      </c>
      <c r="C926" s="194">
        <v>0</v>
      </c>
      <c r="D926" s="194">
        <v>8720.7800000000007</v>
      </c>
      <c r="E926" s="194">
        <v>3030.53</v>
      </c>
      <c r="F926" s="194">
        <v>5690.25</v>
      </c>
    </row>
    <row r="927" spans="1:6" x14ac:dyDescent="0.3">
      <c r="A927" s="195">
        <v>450610001</v>
      </c>
      <c r="B927" s="193" t="s">
        <v>355</v>
      </c>
      <c r="C927" s="194">
        <v>0</v>
      </c>
      <c r="D927" s="194">
        <v>8720.7800000000007</v>
      </c>
      <c r="E927" s="194">
        <v>3030.53</v>
      </c>
      <c r="F927" s="194">
        <v>5690.25</v>
      </c>
    </row>
    <row r="928" spans="1:6" x14ac:dyDescent="0.3">
      <c r="A928" s="195">
        <v>45061000101</v>
      </c>
      <c r="B928" s="193" t="s">
        <v>662</v>
      </c>
      <c r="C928" s="194">
        <v>0</v>
      </c>
      <c r="D928" s="194">
        <v>8606.18</v>
      </c>
      <c r="E928" s="194">
        <v>3030.53</v>
      </c>
      <c r="F928" s="194">
        <v>5575.65</v>
      </c>
    </row>
    <row r="929" spans="1:6" x14ac:dyDescent="0.3">
      <c r="A929" s="195">
        <v>45061000102</v>
      </c>
      <c r="B929" s="193" t="s">
        <v>663</v>
      </c>
      <c r="C929" s="194">
        <v>0</v>
      </c>
      <c r="D929" s="194">
        <v>114.6</v>
      </c>
      <c r="E929" s="194">
        <v>0</v>
      </c>
      <c r="F929" s="194">
        <v>114.6</v>
      </c>
    </row>
    <row r="930" spans="1:6" x14ac:dyDescent="0.3">
      <c r="A930" s="195">
        <v>450611</v>
      </c>
      <c r="B930" s="193" t="s">
        <v>466</v>
      </c>
      <c r="C930" s="194">
        <v>0</v>
      </c>
      <c r="D930" s="194">
        <v>2214.5100000000002</v>
      </c>
      <c r="E930" s="194">
        <v>730.62</v>
      </c>
      <c r="F930" s="194">
        <v>1483.89</v>
      </c>
    </row>
    <row r="931" spans="1:6" x14ac:dyDescent="0.3">
      <c r="A931" s="195">
        <v>4506110</v>
      </c>
      <c r="B931" s="193" t="s">
        <v>466</v>
      </c>
      <c r="C931" s="194">
        <v>0</v>
      </c>
      <c r="D931" s="194">
        <v>2214.5100000000002</v>
      </c>
      <c r="E931" s="194">
        <v>730.62</v>
      </c>
      <c r="F931" s="194">
        <v>1483.89</v>
      </c>
    </row>
    <row r="932" spans="1:6" x14ac:dyDescent="0.3">
      <c r="A932" s="195">
        <v>450611001</v>
      </c>
      <c r="B932" s="193" t="s">
        <v>355</v>
      </c>
      <c r="C932" s="194">
        <v>0</v>
      </c>
      <c r="D932" s="194">
        <v>2214.5100000000002</v>
      </c>
      <c r="E932" s="194">
        <v>730.62</v>
      </c>
      <c r="F932" s="194">
        <v>1483.89</v>
      </c>
    </row>
    <row r="933" spans="1:6" x14ac:dyDescent="0.3">
      <c r="A933" s="195">
        <v>45061100101</v>
      </c>
      <c r="B933" s="193" t="s">
        <v>662</v>
      </c>
      <c r="C933" s="194">
        <v>0</v>
      </c>
      <c r="D933" s="194">
        <v>1456.09</v>
      </c>
      <c r="E933" s="194">
        <v>730.62</v>
      </c>
      <c r="F933" s="194">
        <v>725.47</v>
      </c>
    </row>
    <row r="934" spans="1:6" x14ac:dyDescent="0.3">
      <c r="A934" s="195">
        <v>45061100102</v>
      </c>
      <c r="B934" s="193" t="s">
        <v>663</v>
      </c>
      <c r="C934" s="194">
        <v>0</v>
      </c>
      <c r="D934" s="194">
        <v>758.42</v>
      </c>
      <c r="E934" s="194">
        <v>0</v>
      </c>
      <c r="F934" s="194">
        <v>758.42</v>
      </c>
    </row>
    <row r="935" spans="1:6" x14ac:dyDescent="0.3">
      <c r="A935" s="195">
        <v>450612</v>
      </c>
      <c r="B935" s="193" t="s">
        <v>469</v>
      </c>
      <c r="C935" s="194">
        <v>0</v>
      </c>
      <c r="D935" s="194">
        <v>134.81</v>
      </c>
      <c r="E935" s="194">
        <v>16.89</v>
      </c>
      <c r="F935" s="194">
        <v>117.92</v>
      </c>
    </row>
    <row r="936" spans="1:6" x14ac:dyDescent="0.3">
      <c r="A936" s="195">
        <v>4506120</v>
      </c>
      <c r="B936" s="193" t="s">
        <v>469</v>
      </c>
      <c r="C936" s="194">
        <v>0</v>
      </c>
      <c r="D936" s="194">
        <v>134.81</v>
      </c>
      <c r="E936" s="194">
        <v>16.89</v>
      </c>
      <c r="F936" s="194">
        <v>117.92</v>
      </c>
    </row>
    <row r="937" spans="1:6" x14ac:dyDescent="0.3">
      <c r="A937" s="195">
        <v>450612001</v>
      </c>
      <c r="B937" s="193" t="s">
        <v>355</v>
      </c>
      <c r="C937" s="194">
        <v>0</v>
      </c>
      <c r="D937" s="194">
        <v>134.81</v>
      </c>
      <c r="E937" s="194">
        <v>16.89</v>
      </c>
      <c r="F937" s="194">
        <v>117.92</v>
      </c>
    </row>
    <row r="938" spans="1:6" x14ac:dyDescent="0.3">
      <c r="A938" s="195">
        <v>45061200101</v>
      </c>
      <c r="B938" s="193" t="s">
        <v>662</v>
      </c>
      <c r="C938" s="194">
        <v>0</v>
      </c>
      <c r="D938" s="194">
        <v>34.81</v>
      </c>
      <c r="E938" s="194">
        <v>16.89</v>
      </c>
      <c r="F938" s="194">
        <v>17.920000000000002</v>
      </c>
    </row>
    <row r="939" spans="1:6" x14ac:dyDescent="0.3">
      <c r="A939" s="195">
        <v>45061200102</v>
      </c>
      <c r="B939" s="193" t="s">
        <v>663</v>
      </c>
      <c r="C939" s="194">
        <v>0</v>
      </c>
      <c r="D939" s="194">
        <v>100</v>
      </c>
      <c r="E939" s="194">
        <v>0</v>
      </c>
      <c r="F939" s="194">
        <v>100</v>
      </c>
    </row>
    <row r="940" spans="1:6" x14ac:dyDescent="0.3">
      <c r="A940" s="195">
        <v>450614</v>
      </c>
      <c r="B940" s="193" t="s">
        <v>472</v>
      </c>
      <c r="C940" s="194">
        <v>0</v>
      </c>
      <c r="D940" s="194">
        <v>289.99</v>
      </c>
      <c r="E940" s="194">
        <v>0</v>
      </c>
      <c r="F940" s="194">
        <v>289.99</v>
      </c>
    </row>
    <row r="941" spans="1:6" x14ac:dyDescent="0.3">
      <c r="A941" s="195">
        <v>4506140</v>
      </c>
      <c r="B941" s="193" t="s">
        <v>472</v>
      </c>
      <c r="C941" s="194">
        <v>0</v>
      </c>
      <c r="D941" s="194">
        <v>289.99</v>
      </c>
      <c r="E941" s="194">
        <v>0</v>
      </c>
      <c r="F941" s="194">
        <v>289.99</v>
      </c>
    </row>
    <row r="942" spans="1:6" x14ac:dyDescent="0.3">
      <c r="A942" s="195">
        <v>450614001</v>
      </c>
      <c r="B942" s="193" t="s">
        <v>355</v>
      </c>
      <c r="C942" s="194">
        <v>0</v>
      </c>
      <c r="D942" s="194">
        <v>289.99</v>
      </c>
      <c r="E942" s="194">
        <v>0</v>
      </c>
      <c r="F942" s="194">
        <v>289.99</v>
      </c>
    </row>
    <row r="943" spans="1:6" x14ac:dyDescent="0.3">
      <c r="A943" s="195">
        <v>45061400101</v>
      </c>
      <c r="B943" s="193" t="s">
        <v>662</v>
      </c>
      <c r="C943" s="194">
        <v>0</v>
      </c>
      <c r="D943" s="194">
        <v>111.24</v>
      </c>
      <c r="E943" s="194">
        <v>0</v>
      </c>
      <c r="F943" s="194">
        <v>111.24</v>
      </c>
    </row>
    <row r="944" spans="1:6" x14ac:dyDescent="0.3">
      <c r="A944" s="195">
        <v>45061400102</v>
      </c>
      <c r="B944" s="193" t="s">
        <v>663</v>
      </c>
      <c r="C944" s="194">
        <v>0</v>
      </c>
      <c r="D944" s="194">
        <v>178.75</v>
      </c>
      <c r="E944" s="194">
        <v>0</v>
      </c>
      <c r="F944" s="194">
        <v>178.75</v>
      </c>
    </row>
    <row r="945" spans="1:6" x14ac:dyDescent="0.3">
      <c r="A945" s="195">
        <v>450618</v>
      </c>
      <c r="B945" s="193" t="s">
        <v>338</v>
      </c>
      <c r="C945" s="194">
        <v>0</v>
      </c>
      <c r="D945" s="194">
        <v>27039.38</v>
      </c>
      <c r="E945" s="194">
        <v>6223.21</v>
      </c>
      <c r="F945" s="194">
        <v>20816.169999999998</v>
      </c>
    </row>
    <row r="946" spans="1:6" x14ac:dyDescent="0.3">
      <c r="A946" s="195">
        <v>4506180</v>
      </c>
      <c r="B946" s="193" t="s">
        <v>338</v>
      </c>
      <c r="C946" s="194">
        <v>0</v>
      </c>
      <c r="D946" s="194">
        <v>27039.38</v>
      </c>
      <c r="E946" s="194">
        <v>6223.21</v>
      </c>
      <c r="F946" s="194">
        <v>20816.169999999998</v>
      </c>
    </row>
    <row r="947" spans="1:6" x14ac:dyDescent="0.3">
      <c r="A947" s="195">
        <v>450618001</v>
      </c>
      <c r="B947" s="193" t="s">
        <v>355</v>
      </c>
      <c r="C947" s="194">
        <v>0</v>
      </c>
      <c r="D947" s="194">
        <v>27039.38</v>
      </c>
      <c r="E947" s="194">
        <v>6223.21</v>
      </c>
      <c r="F947" s="194">
        <v>20816.169999999998</v>
      </c>
    </row>
    <row r="948" spans="1:6" x14ac:dyDescent="0.3">
      <c r="A948" s="195">
        <v>45061800101</v>
      </c>
      <c r="B948" s="193" t="s">
        <v>662</v>
      </c>
      <c r="C948" s="194">
        <v>0</v>
      </c>
      <c r="D948" s="194">
        <v>23651.35</v>
      </c>
      <c r="E948" s="194">
        <v>6223.21</v>
      </c>
      <c r="F948" s="194">
        <v>17428.14</v>
      </c>
    </row>
    <row r="949" spans="1:6" x14ac:dyDescent="0.3">
      <c r="A949" s="195">
        <v>45061800102</v>
      </c>
      <c r="B949" s="193" t="s">
        <v>663</v>
      </c>
      <c r="C949" s="194">
        <v>0</v>
      </c>
      <c r="D949" s="194">
        <v>3388.03</v>
      </c>
      <c r="E949" s="194">
        <v>0</v>
      </c>
      <c r="F949" s="194">
        <v>3388.03</v>
      </c>
    </row>
    <row r="950" spans="1:6" x14ac:dyDescent="0.3">
      <c r="A950" s="195">
        <v>450622</v>
      </c>
      <c r="B950" s="193" t="s">
        <v>480</v>
      </c>
      <c r="C950" s="194">
        <v>0</v>
      </c>
      <c r="D950" s="194">
        <v>822.66</v>
      </c>
      <c r="E950" s="194">
        <v>0</v>
      </c>
      <c r="F950" s="194">
        <v>822.66</v>
      </c>
    </row>
    <row r="951" spans="1:6" x14ac:dyDescent="0.3">
      <c r="A951" s="195">
        <v>4506220</v>
      </c>
      <c r="B951" s="193" t="s">
        <v>480</v>
      </c>
      <c r="C951" s="194">
        <v>0</v>
      </c>
      <c r="D951" s="194">
        <v>822.66</v>
      </c>
      <c r="E951" s="194">
        <v>0</v>
      </c>
      <c r="F951" s="194">
        <v>822.66</v>
      </c>
    </row>
    <row r="952" spans="1:6" x14ac:dyDescent="0.3">
      <c r="A952" s="195">
        <v>450622001</v>
      </c>
      <c r="B952" s="193" t="s">
        <v>355</v>
      </c>
      <c r="C952" s="194">
        <v>0</v>
      </c>
      <c r="D952" s="194">
        <v>822.66</v>
      </c>
      <c r="E952" s="194">
        <v>0</v>
      </c>
      <c r="F952" s="194">
        <v>822.66</v>
      </c>
    </row>
    <row r="953" spans="1:6" x14ac:dyDescent="0.3">
      <c r="A953" s="195">
        <v>45062200101</v>
      </c>
      <c r="B953" s="193" t="s">
        <v>662</v>
      </c>
      <c r="C953" s="194">
        <v>0</v>
      </c>
      <c r="D953" s="194">
        <v>535.72</v>
      </c>
      <c r="E953" s="194">
        <v>0</v>
      </c>
      <c r="F953" s="194">
        <v>535.72</v>
      </c>
    </row>
    <row r="954" spans="1:6" x14ac:dyDescent="0.3">
      <c r="A954" s="195">
        <v>45062200102</v>
      </c>
      <c r="B954" s="193" t="s">
        <v>663</v>
      </c>
      <c r="C954" s="194">
        <v>0</v>
      </c>
      <c r="D954" s="194">
        <v>286.94</v>
      </c>
      <c r="E954" s="194">
        <v>0</v>
      </c>
      <c r="F954" s="194">
        <v>286.94</v>
      </c>
    </row>
    <row r="955" spans="1:6" x14ac:dyDescent="0.3">
      <c r="A955" s="195">
        <v>450625</v>
      </c>
      <c r="B955" s="193" t="s">
        <v>483</v>
      </c>
      <c r="C955" s="194">
        <v>0</v>
      </c>
      <c r="D955" s="194">
        <v>79010.5</v>
      </c>
      <c r="E955" s="194">
        <v>197.57</v>
      </c>
      <c r="F955" s="194">
        <v>78812.929999999993</v>
      </c>
    </row>
    <row r="956" spans="1:6" x14ac:dyDescent="0.3">
      <c r="A956" s="195">
        <v>4506250</v>
      </c>
      <c r="B956" s="193" t="s">
        <v>483</v>
      </c>
      <c r="C956" s="194">
        <v>0</v>
      </c>
      <c r="D956" s="194">
        <v>79010.5</v>
      </c>
      <c r="E956" s="194">
        <v>197.57</v>
      </c>
      <c r="F956" s="194">
        <v>78812.929999999993</v>
      </c>
    </row>
    <row r="957" spans="1:6" x14ac:dyDescent="0.3">
      <c r="A957" s="195">
        <v>450625001</v>
      </c>
      <c r="B957" s="193" t="s">
        <v>355</v>
      </c>
      <c r="C957" s="194">
        <v>0</v>
      </c>
      <c r="D957" s="194">
        <v>79010.5</v>
      </c>
      <c r="E957" s="194">
        <v>197.57</v>
      </c>
      <c r="F957" s="194">
        <v>78812.929999999993</v>
      </c>
    </row>
    <row r="958" spans="1:6" x14ac:dyDescent="0.3">
      <c r="A958" s="195">
        <v>45062500101</v>
      </c>
      <c r="B958" s="193" t="s">
        <v>662</v>
      </c>
      <c r="C958" s="194">
        <v>0</v>
      </c>
      <c r="D958" s="194">
        <v>73296.2</v>
      </c>
      <c r="E958" s="194">
        <v>197.57</v>
      </c>
      <c r="F958" s="194">
        <v>73098.63</v>
      </c>
    </row>
    <row r="959" spans="1:6" x14ac:dyDescent="0.3">
      <c r="A959" s="195">
        <v>45062500102</v>
      </c>
      <c r="B959" s="193" t="s">
        <v>663</v>
      </c>
      <c r="C959" s="194">
        <v>0</v>
      </c>
      <c r="D959" s="194">
        <v>5714.3</v>
      </c>
      <c r="E959" s="194">
        <v>0</v>
      </c>
      <c r="F959" s="194">
        <v>5714.3</v>
      </c>
    </row>
    <row r="960" spans="1:6" x14ac:dyDescent="0.3">
      <c r="A960" s="195">
        <v>4507</v>
      </c>
      <c r="B960" s="193" t="s">
        <v>232</v>
      </c>
      <c r="C960" s="194">
        <v>0</v>
      </c>
      <c r="D960" s="194">
        <v>213622.9</v>
      </c>
      <c r="E960" s="194">
        <v>97537.17</v>
      </c>
      <c r="F960" s="194">
        <v>116085.73</v>
      </c>
    </row>
    <row r="961" spans="1:6" x14ac:dyDescent="0.3">
      <c r="A961" s="195">
        <v>450702</v>
      </c>
      <c r="B961" s="193" t="s">
        <v>197</v>
      </c>
      <c r="C961" s="194">
        <v>0</v>
      </c>
      <c r="D961" s="194">
        <v>213622.9</v>
      </c>
      <c r="E961" s="194">
        <v>97537.17</v>
      </c>
      <c r="F961" s="194">
        <v>116085.73</v>
      </c>
    </row>
    <row r="962" spans="1:6" x14ac:dyDescent="0.3">
      <c r="A962" s="195">
        <v>4507020</v>
      </c>
      <c r="B962" s="193" t="s">
        <v>197</v>
      </c>
      <c r="C962" s="194">
        <v>0</v>
      </c>
      <c r="D962" s="194">
        <v>213622.9</v>
      </c>
      <c r="E962" s="194">
        <v>97537.17</v>
      </c>
      <c r="F962" s="194">
        <v>116085.73</v>
      </c>
    </row>
    <row r="963" spans="1:6" x14ac:dyDescent="0.3">
      <c r="A963" s="195">
        <v>450702001</v>
      </c>
      <c r="B963" s="193" t="s">
        <v>575</v>
      </c>
      <c r="C963" s="194">
        <v>0</v>
      </c>
      <c r="D963" s="194">
        <v>213622.9</v>
      </c>
      <c r="E963" s="194">
        <v>97537.17</v>
      </c>
      <c r="F963" s="194">
        <v>116085.73</v>
      </c>
    </row>
    <row r="964" spans="1:6" x14ac:dyDescent="0.3">
      <c r="A964" s="195">
        <v>45070200101</v>
      </c>
      <c r="B964" s="193" t="s">
        <v>662</v>
      </c>
      <c r="C964" s="194">
        <v>0</v>
      </c>
      <c r="D964" s="194">
        <v>190114.02</v>
      </c>
      <c r="E964" s="194">
        <v>74028.289999999994</v>
      </c>
      <c r="F964" s="194">
        <v>116085.73</v>
      </c>
    </row>
    <row r="965" spans="1:6" x14ac:dyDescent="0.3">
      <c r="A965" s="195">
        <v>45070200102</v>
      </c>
      <c r="B965" s="193" t="s">
        <v>663</v>
      </c>
      <c r="C965" s="194">
        <v>0</v>
      </c>
      <c r="D965" s="194">
        <v>23508.880000000001</v>
      </c>
      <c r="E965" s="194">
        <v>23508.880000000001</v>
      </c>
      <c r="F965" s="194">
        <v>0</v>
      </c>
    </row>
    <row r="966" spans="1:6" x14ac:dyDescent="0.3">
      <c r="A966" s="195">
        <v>450702002</v>
      </c>
      <c r="B966" s="193" t="s">
        <v>576</v>
      </c>
      <c r="C966" s="194">
        <v>0</v>
      </c>
      <c r="D966" s="194">
        <v>0</v>
      </c>
      <c r="E966" s="194">
        <v>0</v>
      </c>
      <c r="F966" s="194">
        <v>0</v>
      </c>
    </row>
    <row r="967" spans="1:6" x14ac:dyDescent="0.3">
      <c r="A967" s="195">
        <v>45070200201</v>
      </c>
      <c r="B967" s="193" t="s">
        <v>576</v>
      </c>
      <c r="C967" s="194">
        <v>0</v>
      </c>
      <c r="D967" s="194">
        <v>0</v>
      </c>
      <c r="E967" s="194">
        <v>0</v>
      </c>
      <c r="F967" s="194">
        <v>0</v>
      </c>
    </row>
    <row r="968" spans="1:6" x14ac:dyDescent="0.3">
      <c r="A968" s="195">
        <v>4515</v>
      </c>
      <c r="B968" s="193" t="s">
        <v>234</v>
      </c>
      <c r="C968" s="194">
        <v>0</v>
      </c>
      <c r="D968" s="194">
        <v>329194.95</v>
      </c>
      <c r="E968" s="194">
        <v>139721.59</v>
      </c>
      <c r="F968" s="194">
        <v>189473.36</v>
      </c>
    </row>
    <row r="969" spans="1:6" x14ac:dyDescent="0.3">
      <c r="A969" s="195">
        <v>451503</v>
      </c>
      <c r="B969" s="193" t="s">
        <v>617</v>
      </c>
      <c r="C969" s="194">
        <v>0</v>
      </c>
      <c r="D969" s="194">
        <v>22795</v>
      </c>
      <c r="E969" s="194">
        <v>4300</v>
      </c>
      <c r="F969" s="194">
        <v>18495</v>
      </c>
    </row>
    <row r="970" spans="1:6" x14ac:dyDescent="0.3">
      <c r="A970" s="195">
        <v>4515030</v>
      </c>
      <c r="B970" s="193" t="s">
        <v>617</v>
      </c>
      <c r="C970" s="194">
        <v>0</v>
      </c>
      <c r="D970" s="194">
        <v>22795</v>
      </c>
      <c r="E970" s="194">
        <v>4300</v>
      </c>
      <c r="F970" s="194">
        <v>18495</v>
      </c>
    </row>
    <row r="971" spans="1:6" x14ac:dyDescent="0.3">
      <c r="A971" s="195">
        <v>451503002</v>
      </c>
      <c r="B971" s="193" t="s">
        <v>665</v>
      </c>
      <c r="C971" s="194">
        <v>0</v>
      </c>
      <c r="D971" s="194">
        <v>22795</v>
      </c>
      <c r="E971" s="194">
        <v>4300</v>
      </c>
      <c r="F971" s="194">
        <v>18495</v>
      </c>
    </row>
    <row r="972" spans="1:6" x14ac:dyDescent="0.3">
      <c r="A972" s="195">
        <v>451508</v>
      </c>
      <c r="B972" s="193" t="s">
        <v>75</v>
      </c>
      <c r="C972" s="194">
        <v>0</v>
      </c>
      <c r="D972" s="194">
        <v>6557.07</v>
      </c>
      <c r="E972" s="194">
        <v>300</v>
      </c>
      <c r="F972" s="194">
        <v>6257.07</v>
      </c>
    </row>
    <row r="973" spans="1:6" x14ac:dyDescent="0.3">
      <c r="A973" s="195">
        <v>451509</v>
      </c>
      <c r="B973" s="193" t="s">
        <v>666</v>
      </c>
      <c r="C973" s="194">
        <v>0</v>
      </c>
      <c r="D973" s="194">
        <v>223242.06</v>
      </c>
      <c r="E973" s="194">
        <v>116626.55</v>
      </c>
      <c r="F973" s="194">
        <v>106615.51</v>
      </c>
    </row>
    <row r="974" spans="1:6" x14ac:dyDescent="0.3">
      <c r="A974" s="195">
        <v>451513</v>
      </c>
      <c r="B974" s="193" t="s">
        <v>667</v>
      </c>
      <c r="C974" s="194">
        <v>0</v>
      </c>
      <c r="D974" s="194">
        <v>6779.12</v>
      </c>
      <c r="E974" s="194">
        <v>371.68</v>
      </c>
      <c r="F974" s="194">
        <v>6407.44</v>
      </c>
    </row>
    <row r="975" spans="1:6" x14ac:dyDescent="0.3">
      <c r="A975" s="195">
        <v>451517</v>
      </c>
      <c r="B975" s="193" t="s">
        <v>668</v>
      </c>
      <c r="C975" s="194">
        <v>0</v>
      </c>
      <c r="D975" s="194">
        <v>279.86</v>
      </c>
      <c r="E975" s="194">
        <v>0</v>
      </c>
      <c r="F975" s="194">
        <v>279.86</v>
      </c>
    </row>
    <row r="976" spans="1:6" x14ac:dyDescent="0.3">
      <c r="A976" s="195">
        <v>4515170</v>
      </c>
      <c r="B976" s="193" t="s">
        <v>668</v>
      </c>
      <c r="C976" s="194">
        <v>0</v>
      </c>
      <c r="D976" s="194">
        <v>279.86</v>
      </c>
      <c r="E976" s="194">
        <v>0</v>
      </c>
      <c r="F976" s="194">
        <v>279.86</v>
      </c>
    </row>
    <row r="977" spans="1:6" x14ac:dyDescent="0.3">
      <c r="A977" s="195">
        <v>451517004</v>
      </c>
      <c r="B977" s="193" t="s">
        <v>192</v>
      </c>
      <c r="C977" s="194">
        <v>0</v>
      </c>
      <c r="D977" s="194">
        <v>279.86</v>
      </c>
      <c r="E977" s="194">
        <v>0</v>
      </c>
      <c r="F977" s="194">
        <v>279.86</v>
      </c>
    </row>
    <row r="978" spans="1:6" x14ac:dyDescent="0.3">
      <c r="A978" s="195">
        <v>451518</v>
      </c>
      <c r="B978" s="193" t="s">
        <v>669</v>
      </c>
      <c r="C978" s="194">
        <v>0</v>
      </c>
      <c r="D978" s="194">
        <v>3652.85</v>
      </c>
      <c r="E978" s="194">
        <v>423.2</v>
      </c>
      <c r="F978" s="194">
        <v>3229.65</v>
      </c>
    </row>
    <row r="979" spans="1:6" x14ac:dyDescent="0.3">
      <c r="A979" s="195">
        <v>4515180</v>
      </c>
      <c r="B979" s="193" t="s">
        <v>669</v>
      </c>
      <c r="C979" s="194">
        <v>0</v>
      </c>
      <c r="D979" s="194">
        <v>3652.85</v>
      </c>
      <c r="E979" s="194">
        <v>423.2</v>
      </c>
      <c r="F979" s="194">
        <v>3229.65</v>
      </c>
    </row>
    <row r="980" spans="1:6" x14ac:dyDescent="0.3">
      <c r="A980" s="195">
        <v>451518010</v>
      </c>
      <c r="B980" s="193" t="s">
        <v>669</v>
      </c>
      <c r="C980" s="194">
        <v>0</v>
      </c>
      <c r="D980" s="194">
        <v>3374.92</v>
      </c>
      <c r="E980" s="194">
        <v>423.2</v>
      </c>
      <c r="F980" s="194">
        <v>2951.72</v>
      </c>
    </row>
    <row r="981" spans="1:6" x14ac:dyDescent="0.3">
      <c r="A981" s="195">
        <v>451518020</v>
      </c>
      <c r="B981" s="193" t="s">
        <v>670</v>
      </c>
      <c r="C981" s="194">
        <v>0</v>
      </c>
      <c r="D981" s="194">
        <v>277.93</v>
      </c>
      <c r="E981" s="194">
        <v>0</v>
      </c>
      <c r="F981" s="194">
        <v>277.93</v>
      </c>
    </row>
    <row r="982" spans="1:6" x14ac:dyDescent="0.3">
      <c r="A982" s="195">
        <v>451528</v>
      </c>
      <c r="B982" s="193" t="s">
        <v>671</v>
      </c>
      <c r="C982" s="194">
        <v>0</v>
      </c>
      <c r="D982" s="194">
        <v>121.45</v>
      </c>
      <c r="E982" s="194">
        <v>0</v>
      </c>
      <c r="F982" s="194">
        <v>121.45</v>
      </c>
    </row>
    <row r="983" spans="1:6" x14ac:dyDescent="0.3">
      <c r="A983" s="195">
        <v>451599</v>
      </c>
      <c r="B983" s="193" t="s">
        <v>233</v>
      </c>
      <c r="C983" s="194">
        <v>0</v>
      </c>
      <c r="D983" s="194">
        <v>65767.539999999994</v>
      </c>
      <c r="E983" s="194">
        <v>17700.16</v>
      </c>
      <c r="F983" s="194">
        <v>48067.38</v>
      </c>
    </row>
    <row r="984" spans="1:6" x14ac:dyDescent="0.3">
      <c r="A984" s="195">
        <v>4515990</v>
      </c>
      <c r="B984" s="193" t="s">
        <v>233</v>
      </c>
      <c r="C984" s="194">
        <v>0</v>
      </c>
      <c r="D984" s="194">
        <v>65767.539999999994</v>
      </c>
      <c r="E984" s="194">
        <v>17700.16</v>
      </c>
      <c r="F984" s="194">
        <v>48067.38</v>
      </c>
    </row>
    <row r="985" spans="1:6" x14ac:dyDescent="0.3">
      <c r="A985" s="195">
        <v>451599001</v>
      </c>
      <c r="B985" s="193" t="s">
        <v>672</v>
      </c>
      <c r="C985" s="194">
        <v>0</v>
      </c>
      <c r="D985" s="194">
        <v>34965.11</v>
      </c>
      <c r="E985" s="194">
        <v>17426.28</v>
      </c>
      <c r="F985" s="194">
        <v>17538.830000000002</v>
      </c>
    </row>
    <row r="986" spans="1:6" x14ac:dyDescent="0.3">
      <c r="A986" s="195">
        <v>451599004</v>
      </c>
      <c r="B986" s="193" t="s">
        <v>673</v>
      </c>
      <c r="C986" s="194">
        <v>0</v>
      </c>
      <c r="D986" s="194">
        <v>30802.43</v>
      </c>
      <c r="E986" s="194">
        <v>273.88</v>
      </c>
      <c r="F986" s="194">
        <v>30528.55</v>
      </c>
    </row>
    <row r="987" spans="1:6" x14ac:dyDescent="0.3">
      <c r="A987" s="195">
        <v>46</v>
      </c>
      <c r="B987" s="193" t="s">
        <v>181</v>
      </c>
      <c r="C987" s="194">
        <v>0</v>
      </c>
      <c r="D987" s="194">
        <v>437219.54</v>
      </c>
      <c r="E987" s="194">
        <v>431835.08</v>
      </c>
      <c r="F987" s="194">
        <v>5384.46</v>
      </c>
    </row>
    <row r="988" spans="1:6" x14ac:dyDescent="0.3">
      <c r="A988" s="195">
        <v>4604</v>
      </c>
      <c r="B988" s="193" t="s">
        <v>264</v>
      </c>
      <c r="C988" s="194">
        <v>0</v>
      </c>
      <c r="D988" s="194">
        <v>117497.76</v>
      </c>
      <c r="E988" s="194">
        <v>115745.8</v>
      </c>
      <c r="F988" s="194">
        <v>1751.96</v>
      </c>
    </row>
    <row r="989" spans="1:6" x14ac:dyDescent="0.3">
      <c r="A989" s="195">
        <v>460401</v>
      </c>
      <c r="B989" s="193" t="s">
        <v>437</v>
      </c>
      <c r="C989" s="194">
        <v>0</v>
      </c>
      <c r="D989" s="194">
        <v>57151.66</v>
      </c>
      <c r="E989" s="194">
        <v>55409.46</v>
      </c>
      <c r="F989" s="194">
        <v>1742.2</v>
      </c>
    </row>
    <row r="990" spans="1:6" x14ac:dyDescent="0.3">
      <c r="A990" s="195">
        <v>4604010</v>
      </c>
      <c r="B990" s="193" t="s">
        <v>437</v>
      </c>
      <c r="C990" s="194">
        <v>0</v>
      </c>
      <c r="D990" s="194">
        <v>57151.66</v>
      </c>
      <c r="E990" s="194">
        <v>55409.46</v>
      </c>
      <c r="F990" s="194">
        <v>1742.2</v>
      </c>
    </row>
    <row r="991" spans="1:6" x14ac:dyDescent="0.3">
      <c r="A991" s="195">
        <v>460401001</v>
      </c>
      <c r="B991" s="193" t="s">
        <v>355</v>
      </c>
      <c r="C991" s="194">
        <v>0</v>
      </c>
      <c r="D991" s="194">
        <v>57141.9</v>
      </c>
      <c r="E991" s="194">
        <v>55409.46</v>
      </c>
      <c r="F991" s="194">
        <v>1732.44</v>
      </c>
    </row>
    <row r="992" spans="1:6" x14ac:dyDescent="0.3">
      <c r="A992" s="195">
        <v>46040100101</v>
      </c>
      <c r="B992" s="193" t="s">
        <v>662</v>
      </c>
      <c r="C992" s="194">
        <v>0</v>
      </c>
      <c r="D992" s="194">
        <v>57141.9</v>
      </c>
      <c r="E992" s="194">
        <v>55409.46</v>
      </c>
      <c r="F992" s="194">
        <v>1732.44</v>
      </c>
    </row>
    <row r="993" spans="1:6" x14ac:dyDescent="0.3">
      <c r="A993" s="195">
        <v>460401002</v>
      </c>
      <c r="B993" s="193" t="s">
        <v>572</v>
      </c>
      <c r="C993" s="194">
        <v>0</v>
      </c>
      <c r="D993" s="194">
        <v>9.76</v>
      </c>
      <c r="E993" s="194">
        <v>0</v>
      </c>
      <c r="F993" s="194">
        <v>9.76</v>
      </c>
    </row>
    <row r="994" spans="1:6" x14ac:dyDescent="0.3">
      <c r="A994" s="195">
        <v>460402</v>
      </c>
      <c r="B994" s="193" t="s">
        <v>350</v>
      </c>
      <c r="C994" s="194">
        <v>0</v>
      </c>
      <c r="D994" s="194">
        <v>60346.1</v>
      </c>
      <c r="E994" s="194">
        <v>60336.34</v>
      </c>
      <c r="F994" s="194">
        <v>9.76</v>
      </c>
    </row>
    <row r="995" spans="1:6" x14ac:dyDescent="0.3">
      <c r="A995" s="195">
        <v>4604020</v>
      </c>
      <c r="B995" s="193" t="s">
        <v>350</v>
      </c>
      <c r="C995" s="194">
        <v>0</v>
      </c>
      <c r="D995" s="194">
        <v>60346.1</v>
      </c>
      <c r="E995" s="194">
        <v>60336.34</v>
      </c>
      <c r="F995" s="194">
        <v>9.76</v>
      </c>
    </row>
    <row r="996" spans="1:6" x14ac:dyDescent="0.3">
      <c r="A996" s="195">
        <v>460402001</v>
      </c>
      <c r="B996" s="193" t="s">
        <v>355</v>
      </c>
      <c r="C996" s="194">
        <v>0</v>
      </c>
      <c r="D996" s="194">
        <v>60336.34</v>
      </c>
      <c r="E996" s="194">
        <v>60336.34</v>
      </c>
      <c r="F996" s="194">
        <v>0</v>
      </c>
    </row>
    <row r="997" spans="1:6" x14ac:dyDescent="0.3">
      <c r="A997" s="195">
        <v>46040200101</v>
      </c>
      <c r="B997" s="193" t="s">
        <v>662</v>
      </c>
      <c r="C997" s="194">
        <v>0</v>
      </c>
      <c r="D997" s="194">
        <v>60336.34</v>
      </c>
      <c r="E997" s="194">
        <v>60336.34</v>
      </c>
      <c r="F997" s="194">
        <v>0</v>
      </c>
    </row>
    <row r="998" spans="1:6" x14ac:dyDescent="0.3">
      <c r="A998" s="195">
        <v>460402002</v>
      </c>
      <c r="B998" s="193" t="s">
        <v>572</v>
      </c>
      <c r="C998" s="194">
        <v>0</v>
      </c>
      <c r="D998" s="194">
        <v>9.76</v>
      </c>
      <c r="E998" s="194">
        <v>0</v>
      </c>
      <c r="F998" s="194">
        <v>9.76</v>
      </c>
    </row>
    <row r="999" spans="1:6" x14ac:dyDescent="0.3">
      <c r="A999" s="195">
        <v>4605</v>
      </c>
      <c r="B999" s="193" t="s">
        <v>235</v>
      </c>
      <c r="C999" s="194">
        <v>0</v>
      </c>
      <c r="D999" s="194">
        <v>167203.84</v>
      </c>
      <c r="E999" s="194">
        <v>166898.79</v>
      </c>
      <c r="F999" s="194">
        <v>305.05</v>
      </c>
    </row>
    <row r="1000" spans="1:6" x14ac:dyDescent="0.3">
      <c r="A1000" s="195">
        <v>460501</v>
      </c>
      <c r="B1000" s="193" t="s">
        <v>192</v>
      </c>
      <c r="C1000" s="194">
        <v>0</v>
      </c>
      <c r="D1000" s="194">
        <v>167203.84</v>
      </c>
      <c r="E1000" s="194">
        <v>166898.79</v>
      </c>
      <c r="F1000" s="194">
        <v>305.05</v>
      </c>
    </row>
    <row r="1001" spans="1:6" x14ac:dyDescent="0.3">
      <c r="A1001" s="195">
        <v>4605010</v>
      </c>
      <c r="B1001" s="193" t="s">
        <v>192</v>
      </c>
      <c r="C1001" s="194">
        <v>0</v>
      </c>
      <c r="D1001" s="194">
        <v>167203.84</v>
      </c>
      <c r="E1001" s="194">
        <v>166898.79</v>
      </c>
      <c r="F1001" s="194">
        <v>305.05</v>
      </c>
    </row>
    <row r="1002" spans="1:6" x14ac:dyDescent="0.3">
      <c r="A1002" s="195">
        <v>460501001</v>
      </c>
      <c r="B1002" s="193" t="s">
        <v>355</v>
      </c>
      <c r="C1002" s="194">
        <v>0</v>
      </c>
      <c r="D1002" s="194">
        <v>167203.84</v>
      </c>
      <c r="E1002" s="194">
        <v>166898.79</v>
      </c>
      <c r="F1002" s="194">
        <v>305.05</v>
      </c>
    </row>
    <row r="1003" spans="1:6" x14ac:dyDescent="0.3">
      <c r="A1003" s="195">
        <v>46050100101</v>
      </c>
      <c r="B1003" s="193" t="s">
        <v>662</v>
      </c>
      <c r="C1003" s="194">
        <v>0</v>
      </c>
      <c r="D1003" s="194">
        <v>167203.84</v>
      </c>
      <c r="E1003" s="194">
        <v>166898.79</v>
      </c>
      <c r="F1003" s="194">
        <v>305.05</v>
      </c>
    </row>
    <row r="1004" spans="1:6" x14ac:dyDescent="0.3">
      <c r="A1004" s="195">
        <v>4606</v>
      </c>
      <c r="B1004" s="193" t="s">
        <v>200</v>
      </c>
      <c r="C1004" s="194">
        <v>0</v>
      </c>
      <c r="D1004" s="194">
        <v>32199.39</v>
      </c>
      <c r="E1004" s="194">
        <v>32199.39</v>
      </c>
      <c r="F1004" s="194">
        <v>0</v>
      </c>
    </row>
    <row r="1005" spans="1:6" x14ac:dyDescent="0.3">
      <c r="A1005" s="195">
        <v>460602</v>
      </c>
      <c r="B1005" s="193" t="s">
        <v>445</v>
      </c>
      <c r="C1005" s="194">
        <v>0</v>
      </c>
      <c r="D1005" s="194">
        <v>372.27</v>
      </c>
      <c r="E1005" s="194">
        <v>372.27</v>
      </c>
      <c r="F1005" s="194">
        <v>0</v>
      </c>
    </row>
    <row r="1006" spans="1:6" x14ac:dyDescent="0.3">
      <c r="A1006" s="195">
        <v>4606020</v>
      </c>
      <c r="B1006" s="193" t="s">
        <v>445</v>
      </c>
      <c r="C1006" s="194">
        <v>0</v>
      </c>
      <c r="D1006" s="194">
        <v>372.27</v>
      </c>
      <c r="E1006" s="194">
        <v>372.27</v>
      </c>
      <c r="F1006" s="194">
        <v>0</v>
      </c>
    </row>
    <row r="1007" spans="1:6" x14ac:dyDescent="0.3">
      <c r="A1007" s="195">
        <v>460602001</v>
      </c>
      <c r="B1007" s="193" t="s">
        <v>355</v>
      </c>
      <c r="C1007" s="194">
        <v>0</v>
      </c>
      <c r="D1007" s="194">
        <v>372.27</v>
      </c>
      <c r="E1007" s="194">
        <v>372.27</v>
      </c>
      <c r="F1007" s="194">
        <v>0</v>
      </c>
    </row>
    <row r="1008" spans="1:6" x14ac:dyDescent="0.3">
      <c r="A1008" s="195">
        <v>46060200101</v>
      </c>
      <c r="B1008" s="193" t="s">
        <v>662</v>
      </c>
      <c r="C1008" s="194">
        <v>0</v>
      </c>
      <c r="D1008" s="194">
        <v>372.27</v>
      </c>
      <c r="E1008" s="194">
        <v>372.27</v>
      </c>
      <c r="F1008" s="194">
        <v>0</v>
      </c>
    </row>
    <row r="1009" spans="1:6" x14ac:dyDescent="0.3">
      <c r="A1009" s="195">
        <v>460604</v>
      </c>
      <c r="B1009" s="193" t="s">
        <v>450</v>
      </c>
      <c r="C1009" s="194">
        <v>0</v>
      </c>
      <c r="D1009" s="194">
        <v>389.73</v>
      </c>
      <c r="E1009" s="194">
        <v>389.73</v>
      </c>
      <c r="F1009" s="194">
        <v>0</v>
      </c>
    </row>
    <row r="1010" spans="1:6" x14ac:dyDescent="0.3">
      <c r="A1010" s="195">
        <v>4606040</v>
      </c>
      <c r="B1010" s="193" t="s">
        <v>450</v>
      </c>
      <c r="C1010" s="194">
        <v>0</v>
      </c>
      <c r="D1010" s="194">
        <v>389.73</v>
      </c>
      <c r="E1010" s="194">
        <v>389.73</v>
      </c>
      <c r="F1010" s="194">
        <v>0</v>
      </c>
    </row>
    <row r="1011" spans="1:6" x14ac:dyDescent="0.3">
      <c r="A1011" s="195">
        <v>460604001</v>
      </c>
      <c r="B1011" s="193" t="s">
        <v>355</v>
      </c>
      <c r="C1011" s="194">
        <v>0</v>
      </c>
      <c r="D1011" s="194">
        <v>389.73</v>
      </c>
      <c r="E1011" s="194">
        <v>389.73</v>
      </c>
      <c r="F1011" s="194">
        <v>0</v>
      </c>
    </row>
    <row r="1012" spans="1:6" x14ac:dyDescent="0.3">
      <c r="A1012" s="195">
        <v>46060400101</v>
      </c>
      <c r="B1012" s="193" t="s">
        <v>662</v>
      </c>
      <c r="C1012" s="194">
        <v>0</v>
      </c>
      <c r="D1012" s="194">
        <v>389.73</v>
      </c>
      <c r="E1012" s="194">
        <v>389.73</v>
      </c>
      <c r="F1012" s="194">
        <v>0</v>
      </c>
    </row>
    <row r="1013" spans="1:6" x14ac:dyDescent="0.3">
      <c r="A1013" s="195">
        <v>460607</v>
      </c>
      <c r="B1013" s="193" t="s">
        <v>459</v>
      </c>
      <c r="C1013" s="194">
        <v>0</v>
      </c>
      <c r="D1013" s="194">
        <v>6935</v>
      </c>
      <c r="E1013" s="194">
        <v>6935</v>
      </c>
      <c r="F1013" s="194">
        <v>0</v>
      </c>
    </row>
    <row r="1014" spans="1:6" x14ac:dyDescent="0.3">
      <c r="A1014" s="195">
        <v>4606070</v>
      </c>
      <c r="B1014" s="193" t="s">
        <v>459</v>
      </c>
      <c r="C1014" s="194">
        <v>0</v>
      </c>
      <c r="D1014" s="194">
        <v>6935</v>
      </c>
      <c r="E1014" s="194">
        <v>6935</v>
      </c>
      <c r="F1014" s="194">
        <v>0</v>
      </c>
    </row>
    <row r="1015" spans="1:6" x14ac:dyDescent="0.3">
      <c r="A1015" s="195">
        <v>460607001</v>
      </c>
      <c r="B1015" s="193" t="s">
        <v>355</v>
      </c>
      <c r="C1015" s="194">
        <v>0</v>
      </c>
      <c r="D1015" s="194">
        <v>6935</v>
      </c>
      <c r="E1015" s="194">
        <v>6935</v>
      </c>
      <c r="F1015" s="194">
        <v>0</v>
      </c>
    </row>
    <row r="1016" spans="1:6" x14ac:dyDescent="0.3">
      <c r="A1016" s="195">
        <v>46060700101</v>
      </c>
      <c r="B1016" s="193" t="s">
        <v>662</v>
      </c>
      <c r="C1016" s="194">
        <v>0</v>
      </c>
      <c r="D1016" s="194">
        <v>6935</v>
      </c>
      <c r="E1016" s="194">
        <v>6935</v>
      </c>
      <c r="F1016" s="194">
        <v>0</v>
      </c>
    </row>
    <row r="1017" spans="1:6" x14ac:dyDescent="0.3">
      <c r="A1017" s="195">
        <v>460608</v>
      </c>
      <c r="B1017" s="193" t="s">
        <v>194</v>
      </c>
      <c r="C1017" s="194">
        <v>0</v>
      </c>
      <c r="D1017" s="194">
        <v>1714.68</v>
      </c>
      <c r="E1017" s="194">
        <v>1714.68</v>
      </c>
      <c r="F1017" s="194">
        <v>0</v>
      </c>
    </row>
    <row r="1018" spans="1:6" x14ac:dyDescent="0.3">
      <c r="A1018" s="195">
        <v>4606080</v>
      </c>
      <c r="B1018" s="193" t="s">
        <v>194</v>
      </c>
      <c r="C1018" s="194">
        <v>0</v>
      </c>
      <c r="D1018" s="194">
        <v>1714.68</v>
      </c>
      <c r="E1018" s="194">
        <v>1714.68</v>
      </c>
      <c r="F1018" s="194">
        <v>0</v>
      </c>
    </row>
    <row r="1019" spans="1:6" x14ac:dyDescent="0.3">
      <c r="A1019" s="195">
        <v>460608001</v>
      </c>
      <c r="B1019" s="193" t="s">
        <v>355</v>
      </c>
      <c r="C1019" s="194">
        <v>0</v>
      </c>
      <c r="D1019" s="194">
        <v>1714.68</v>
      </c>
      <c r="E1019" s="194">
        <v>1714.68</v>
      </c>
      <c r="F1019" s="194">
        <v>0</v>
      </c>
    </row>
    <row r="1020" spans="1:6" x14ac:dyDescent="0.3">
      <c r="A1020" s="195">
        <v>46060800101</v>
      </c>
      <c r="B1020" s="193" t="s">
        <v>662</v>
      </c>
      <c r="C1020" s="194">
        <v>0</v>
      </c>
      <c r="D1020" s="194">
        <v>1714.68</v>
      </c>
      <c r="E1020" s="194">
        <v>1714.68</v>
      </c>
      <c r="F1020" s="194">
        <v>0</v>
      </c>
    </row>
    <row r="1021" spans="1:6" x14ac:dyDescent="0.3">
      <c r="A1021" s="195">
        <v>460610</v>
      </c>
      <c r="B1021" s="193" t="s">
        <v>345</v>
      </c>
      <c r="C1021" s="194">
        <v>0</v>
      </c>
      <c r="D1021" s="194">
        <v>3390</v>
      </c>
      <c r="E1021" s="194">
        <v>3390</v>
      </c>
      <c r="F1021" s="194">
        <v>0</v>
      </c>
    </row>
    <row r="1022" spans="1:6" x14ac:dyDescent="0.3">
      <c r="A1022" s="195">
        <v>4606100</v>
      </c>
      <c r="B1022" s="193" t="s">
        <v>345</v>
      </c>
      <c r="C1022" s="194">
        <v>0</v>
      </c>
      <c r="D1022" s="194">
        <v>3390</v>
      </c>
      <c r="E1022" s="194">
        <v>3390</v>
      </c>
      <c r="F1022" s="194">
        <v>0</v>
      </c>
    </row>
    <row r="1023" spans="1:6" x14ac:dyDescent="0.3">
      <c r="A1023" s="195">
        <v>460610001</v>
      </c>
      <c r="B1023" s="193" t="s">
        <v>355</v>
      </c>
      <c r="C1023" s="194">
        <v>0</v>
      </c>
      <c r="D1023" s="194">
        <v>3390</v>
      </c>
      <c r="E1023" s="194">
        <v>3390</v>
      </c>
      <c r="F1023" s="194">
        <v>0</v>
      </c>
    </row>
    <row r="1024" spans="1:6" x14ac:dyDescent="0.3">
      <c r="A1024" s="195">
        <v>46061000101</v>
      </c>
      <c r="B1024" s="193" t="s">
        <v>662</v>
      </c>
      <c r="C1024" s="194">
        <v>0</v>
      </c>
      <c r="D1024" s="194">
        <v>3390</v>
      </c>
      <c r="E1024" s="194">
        <v>3390</v>
      </c>
      <c r="F1024" s="194">
        <v>0</v>
      </c>
    </row>
    <row r="1025" spans="1:6" x14ac:dyDescent="0.3">
      <c r="A1025" s="195">
        <v>460611</v>
      </c>
      <c r="B1025" s="193" t="s">
        <v>466</v>
      </c>
      <c r="C1025" s="194">
        <v>0</v>
      </c>
      <c r="D1025" s="194">
        <v>7118.61</v>
      </c>
      <c r="E1025" s="194">
        <v>7118.61</v>
      </c>
      <c r="F1025" s="194">
        <v>0</v>
      </c>
    </row>
    <row r="1026" spans="1:6" x14ac:dyDescent="0.3">
      <c r="A1026" s="195">
        <v>4606110</v>
      </c>
      <c r="B1026" s="193" t="s">
        <v>466</v>
      </c>
      <c r="C1026" s="194">
        <v>0</v>
      </c>
      <c r="D1026" s="194">
        <v>7118.61</v>
      </c>
      <c r="E1026" s="194">
        <v>7118.61</v>
      </c>
      <c r="F1026" s="194">
        <v>0</v>
      </c>
    </row>
    <row r="1027" spans="1:6" x14ac:dyDescent="0.3">
      <c r="A1027" s="195">
        <v>460611001</v>
      </c>
      <c r="B1027" s="193" t="s">
        <v>355</v>
      </c>
      <c r="C1027" s="194">
        <v>0</v>
      </c>
      <c r="D1027" s="194">
        <v>7118.61</v>
      </c>
      <c r="E1027" s="194">
        <v>7118.61</v>
      </c>
      <c r="F1027" s="194">
        <v>0</v>
      </c>
    </row>
    <row r="1028" spans="1:6" x14ac:dyDescent="0.3">
      <c r="A1028" s="195">
        <v>46061100101</v>
      </c>
      <c r="B1028" s="193" t="s">
        <v>662</v>
      </c>
      <c r="C1028" s="194">
        <v>0</v>
      </c>
      <c r="D1028" s="194">
        <v>7118.61</v>
      </c>
      <c r="E1028" s="194">
        <v>7118.61</v>
      </c>
      <c r="F1028" s="194">
        <v>0</v>
      </c>
    </row>
    <row r="1029" spans="1:6" x14ac:dyDescent="0.3">
      <c r="A1029" s="195">
        <v>460612</v>
      </c>
      <c r="B1029" s="193" t="s">
        <v>469</v>
      </c>
      <c r="C1029" s="194">
        <v>0</v>
      </c>
      <c r="D1029" s="194">
        <v>338.21</v>
      </c>
      <c r="E1029" s="194">
        <v>338.21</v>
      </c>
      <c r="F1029" s="194">
        <v>0</v>
      </c>
    </row>
    <row r="1030" spans="1:6" x14ac:dyDescent="0.3">
      <c r="A1030" s="195">
        <v>4606120</v>
      </c>
      <c r="B1030" s="193" t="s">
        <v>469</v>
      </c>
      <c r="C1030" s="194">
        <v>0</v>
      </c>
      <c r="D1030" s="194">
        <v>338.21</v>
      </c>
      <c r="E1030" s="194">
        <v>338.21</v>
      </c>
      <c r="F1030" s="194">
        <v>0</v>
      </c>
    </row>
    <row r="1031" spans="1:6" x14ac:dyDescent="0.3">
      <c r="A1031" s="195">
        <v>460612001</v>
      </c>
      <c r="B1031" s="193" t="s">
        <v>355</v>
      </c>
      <c r="C1031" s="194">
        <v>0</v>
      </c>
      <c r="D1031" s="194">
        <v>338.21</v>
      </c>
      <c r="E1031" s="194">
        <v>338.21</v>
      </c>
      <c r="F1031" s="194">
        <v>0</v>
      </c>
    </row>
    <row r="1032" spans="1:6" x14ac:dyDescent="0.3">
      <c r="A1032" s="195">
        <v>46061200101</v>
      </c>
      <c r="B1032" s="193" t="s">
        <v>662</v>
      </c>
      <c r="C1032" s="194">
        <v>0</v>
      </c>
      <c r="D1032" s="194">
        <v>338.21</v>
      </c>
      <c r="E1032" s="194">
        <v>338.21</v>
      </c>
      <c r="F1032" s="194">
        <v>0</v>
      </c>
    </row>
    <row r="1033" spans="1:6" x14ac:dyDescent="0.3">
      <c r="A1033" s="195">
        <v>460618</v>
      </c>
      <c r="B1033" s="193" t="s">
        <v>338</v>
      </c>
      <c r="C1033" s="194">
        <v>0</v>
      </c>
      <c r="D1033" s="194">
        <v>9873.7199999999993</v>
      </c>
      <c r="E1033" s="194">
        <v>9873.7199999999993</v>
      </c>
      <c r="F1033" s="194">
        <v>0</v>
      </c>
    </row>
    <row r="1034" spans="1:6" x14ac:dyDescent="0.3">
      <c r="A1034" s="195">
        <v>4606180</v>
      </c>
      <c r="B1034" s="193" t="s">
        <v>338</v>
      </c>
      <c r="C1034" s="194">
        <v>0</v>
      </c>
      <c r="D1034" s="194">
        <v>9873.7199999999993</v>
      </c>
      <c r="E1034" s="194">
        <v>9873.7199999999993</v>
      </c>
      <c r="F1034" s="194">
        <v>0</v>
      </c>
    </row>
    <row r="1035" spans="1:6" x14ac:dyDescent="0.3">
      <c r="A1035" s="195">
        <v>460618001</v>
      </c>
      <c r="B1035" s="193" t="s">
        <v>355</v>
      </c>
      <c r="C1035" s="194">
        <v>0</v>
      </c>
      <c r="D1035" s="194">
        <v>9873.7199999999993</v>
      </c>
      <c r="E1035" s="194">
        <v>9873.7199999999993</v>
      </c>
      <c r="F1035" s="194">
        <v>0</v>
      </c>
    </row>
    <row r="1036" spans="1:6" x14ac:dyDescent="0.3">
      <c r="A1036" s="195">
        <v>46061800101</v>
      </c>
      <c r="B1036" s="193" t="s">
        <v>662</v>
      </c>
      <c r="C1036" s="194">
        <v>0</v>
      </c>
      <c r="D1036" s="194">
        <v>9873.7199999999993</v>
      </c>
      <c r="E1036" s="194">
        <v>9873.7199999999993</v>
      </c>
      <c r="F1036" s="194">
        <v>0</v>
      </c>
    </row>
    <row r="1037" spans="1:6" x14ac:dyDescent="0.3">
      <c r="A1037" s="195">
        <v>460625</v>
      </c>
      <c r="B1037" s="193" t="s">
        <v>195</v>
      </c>
      <c r="C1037" s="194">
        <v>0</v>
      </c>
      <c r="D1037" s="194">
        <v>2067.17</v>
      </c>
      <c r="E1037" s="194">
        <v>2067.17</v>
      </c>
      <c r="F1037" s="194">
        <v>0</v>
      </c>
    </row>
    <row r="1038" spans="1:6" x14ac:dyDescent="0.3">
      <c r="A1038" s="195">
        <v>4606250</v>
      </c>
      <c r="B1038" s="193" t="s">
        <v>195</v>
      </c>
      <c r="C1038" s="194">
        <v>0</v>
      </c>
      <c r="D1038" s="194">
        <v>2067.17</v>
      </c>
      <c r="E1038" s="194">
        <v>2067.17</v>
      </c>
      <c r="F1038" s="194">
        <v>0</v>
      </c>
    </row>
    <row r="1039" spans="1:6" x14ac:dyDescent="0.3">
      <c r="A1039" s="195">
        <v>460625001</v>
      </c>
      <c r="B1039" s="193" t="s">
        <v>355</v>
      </c>
      <c r="C1039" s="194">
        <v>0</v>
      </c>
      <c r="D1039" s="194">
        <v>2067.17</v>
      </c>
      <c r="E1039" s="194">
        <v>2067.17</v>
      </c>
      <c r="F1039" s="194">
        <v>0</v>
      </c>
    </row>
    <row r="1040" spans="1:6" x14ac:dyDescent="0.3">
      <c r="A1040" s="195">
        <v>46062500101</v>
      </c>
      <c r="B1040" s="193" t="s">
        <v>662</v>
      </c>
      <c r="C1040" s="194">
        <v>0</v>
      </c>
      <c r="D1040" s="194">
        <v>2067.17</v>
      </c>
      <c r="E1040" s="194">
        <v>2067.17</v>
      </c>
      <c r="F1040" s="194">
        <v>0</v>
      </c>
    </row>
    <row r="1041" spans="1:6" x14ac:dyDescent="0.3">
      <c r="A1041" s="195">
        <v>4607</v>
      </c>
      <c r="B1041" s="193" t="s">
        <v>211</v>
      </c>
      <c r="C1041" s="194">
        <v>0</v>
      </c>
      <c r="D1041" s="194">
        <v>103640.55</v>
      </c>
      <c r="E1041" s="194">
        <v>103640.55</v>
      </c>
      <c r="F1041" s="194">
        <v>0</v>
      </c>
    </row>
    <row r="1042" spans="1:6" x14ac:dyDescent="0.3">
      <c r="A1042" s="195">
        <v>460701</v>
      </c>
      <c r="B1042" s="193" t="s">
        <v>201</v>
      </c>
      <c r="C1042" s="194">
        <v>0</v>
      </c>
      <c r="D1042" s="194">
        <v>103640.55</v>
      </c>
      <c r="E1042" s="194">
        <v>103640.55</v>
      </c>
      <c r="F1042" s="194">
        <v>0</v>
      </c>
    </row>
    <row r="1043" spans="1:6" x14ac:dyDescent="0.3">
      <c r="A1043" s="195">
        <v>4607010</v>
      </c>
      <c r="B1043" s="193" t="s">
        <v>201</v>
      </c>
      <c r="C1043" s="194">
        <v>0</v>
      </c>
      <c r="D1043" s="194">
        <v>103640.55</v>
      </c>
      <c r="E1043" s="194">
        <v>103640.55</v>
      </c>
      <c r="F1043" s="194">
        <v>0</v>
      </c>
    </row>
    <row r="1044" spans="1:6" x14ac:dyDescent="0.3">
      <c r="A1044" s="195">
        <v>460701001</v>
      </c>
      <c r="B1044" s="193" t="s">
        <v>575</v>
      </c>
      <c r="C1044" s="194">
        <v>0</v>
      </c>
      <c r="D1044" s="194">
        <v>103640.55</v>
      </c>
      <c r="E1044" s="194">
        <v>103640.55</v>
      </c>
      <c r="F1044" s="194">
        <v>0</v>
      </c>
    </row>
    <row r="1045" spans="1:6" x14ac:dyDescent="0.3">
      <c r="A1045" s="195">
        <v>46070100101</v>
      </c>
      <c r="B1045" s="193" t="s">
        <v>662</v>
      </c>
      <c r="C1045" s="194">
        <v>0</v>
      </c>
      <c r="D1045" s="194">
        <v>103640.55</v>
      </c>
      <c r="E1045" s="194">
        <v>103640.55</v>
      </c>
      <c r="F1045" s="194">
        <v>0</v>
      </c>
    </row>
    <row r="1046" spans="1:6" x14ac:dyDescent="0.3">
      <c r="A1046" s="195">
        <v>4699</v>
      </c>
      <c r="B1046" s="193" t="s">
        <v>233</v>
      </c>
      <c r="C1046" s="194">
        <v>0</v>
      </c>
      <c r="D1046" s="194">
        <v>16678</v>
      </c>
      <c r="E1046" s="194">
        <v>13350.55</v>
      </c>
      <c r="F1046" s="194">
        <v>3327.45</v>
      </c>
    </row>
    <row r="1047" spans="1:6" x14ac:dyDescent="0.3">
      <c r="A1047" s="195">
        <v>469901</v>
      </c>
      <c r="B1047" s="193" t="s">
        <v>233</v>
      </c>
      <c r="C1047" s="194">
        <v>0</v>
      </c>
      <c r="D1047" s="194">
        <v>16678</v>
      </c>
      <c r="E1047" s="194">
        <v>13350.55</v>
      </c>
      <c r="F1047" s="194">
        <v>3327.45</v>
      </c>
    </row>
    <row r="1048" spans="1:6" x14ac:dyDescent="0.3">
      <c r="A1048" s="195">
        <v>4699010</v>
      </c>
      <c r="B1048" s="193" t="s">
        <v>233</v>
      </c>
      <c r="C1048" s="194">
        <v>0</v>
      </c>
      <c r="D1048" s="194">
        <v>16678</v>
      </c>
      <c r="E1048" s="194">
        <v>13350.55</v>
      </c>
      <c r="F1048" s="194">
        <v>3327.45</v>
      </c>
    </row>
    <row r="1049" spans="1:6" x14ac:dyDescent="0.3">
      <c r="A1049" s="195">
        <v>4699010400101</v>
      </c>
      <c r="B1049" s="193" t="s">
        <v>674</v>
      </c>
      <c r="C1049" s="194">
        <v>0</v>
      </c>
      <c r="D1049" s="194">
        <v>3007.47</v>
      </c>
      <c r="E1049" s="194">
        <v>2916.29</v>
      </c>
      <c r="F1049" s="194">
        <v>91.18</v>
      </c>
    </row>
    <row r="1050" spans="1:6" x14ac:dyDescent="0.3">
      <c r="A1050" s="195">
        <v>4699010400201</v>
      </c>
      <c r="B1050" s="193" t="s">
        <v>675</v>
      </c>
      <c r="C1050" s="194">
        <v>0</v>
      </c>
      <c r="D1050" s="194">
        <v>3175.6</v>
      </c>
      <c r="E1050" s="194">
        <v>3175.6</v>
      </c>
      <c r="F1050" s="194">
        <v>0</v>
      </c>
    </row>
    <row r="1051" spans="1:6" x14ac:dyDescent="0.3">
      <c r="A1051" s="195">
        <v>4699010500101</v>
      </c>
      <c r="B1051" s="193" t="s">
        <v>676</v>
      </c>
      <c r="C1051" s="194">
        <v>0</v>
      </c>
      <c r="D1051" s="194">
        <v>8800.23</v>
      </c>
      <c r="E1051" s="194">
        <v>5563.96</v>
      </c>
      <c r="F1051" s="194">
        <v>3236.27</v>
      </c>
    </row>
    <row r="1052" spans="1:6" x14ac:dyDescent="0.3">
      <c r="A1052" s="195">
        <v>4699010600201</v>
      </c>
      <c r="B1052" s="193" t="s">
        <v>445</v>
      </c>
      <c r="C1052" s="194">
        <v>0</v>
      </c>
      <c r="D1052" s="194">
        <v>19.59</v>
      </c>
      <c r="E1052" s="194">
        <v>19.59</v>
      </c>
      <c r="F1052" s="194">
        <v>0</v>
      </c>
    </row>
    <row r="1053" spans="1:6" x14ac:dyDescent="0.3">
      <c r="A1053" s="195">
        <v>4699010600401</v>
      </c>
      <c r="B1053" s="193" t="s">
        <v>450</v>
      </c>
      <c r="C1053" s="194">
        <v>0</v>
      </c>
      <c r="D1053" s="194">
        <v>20.51</v>
      </c>
      <c r="E1053" s="194">
        <v>20.51</v>
      </c>
      <c r="F1053" s="194">
        <v>0</v>
      </c>
    </row>
    <row r="1054" spans="1:6" x14ac:dyDescent="0.3">
      <c r="A1054" s="195">
        <v>4699010600701</v>
      </c>
      <c r="B1054" s="193" t="s">
        <v>459</v>
      </c>
      <c r="C1054" s="194">
        <v>0</v>
      </c>
      <c r="D1054" s="194">
        <v>365</v>
      </c>
      <c r="E1054" s="194">
        <v>365</v>
      </c>
      <c r="F1054" s="194">
        <v>0</v>
      </c>
    </row>
    <row r="1055" spans="1:6" x14ac:dyDescent="0.3">
      <c r="A1055" s="195">
        <v>4699010600801</v>
      </c>
      <c r="B1055" s="193" t="s">
        <v>194</v>
      </c>
      <c r="C1055" s="194">
        <v>0</v>
      </c>
      <c r="D1055" s="194">
        <v>90.25</v>
      </c>
      <c r="E1055" s="194">
        <v>90.25</v>
      </c>
      <c r="F1055" s="194">
        <v>0</v>
      </c>
    </row>
    <row r="1056" spans="1:6" x14ac:dyDescent="0.3">
      <c r="A1056" s="195">
        <v>4699010601001</v>
      </c>
      <c r="B1056" s="193" t="s">
        <v>298</v>
      </c>
      <c r="C1056" s="194">
        <v>0</v>
      </c>
      <c r="D1056" s="194">
        <v>178.42</v>
      </c>
      <c r="E1056" s="194">
        <v>178.42</v>
      </c>
      <c r="F1056" s="194">
        <v>0</v>
      </c>
    </row>
    <row r="1057" spans="1:6" x14ac:dyDescent="0.3">
      <c r="A1057" s="195">
        <v>4699010601101</v>
      </c>
      <c r="B1057" s="193" t="s">
        <v>677</v>
      </c>
      <c r="C1057" s="194">
        <v>0</v>
      </c>
      <c r="D1057" s="194">
        <v>374.66</v>
      </c>
      <c r="E1057" s="194">
        <v>374.66</v>
      </c>
      <c r="F1057" s="194">
        <v>0</v>
      </c>
    </row>
    <row r="1058" spans="1:6" x14ac:dyDescent="0.3">
      <c r="A1058" s="195">
        <v>4699010601201</v>
      </c>
      <c r="B1058" s="193" t="s">
        <v>678</v>
      </c>
      <c r="C1058" s="194">
        <v>0</v>
      </c>
      <c r="D1058" s="194">
        <v>17.8</v>
      </c>
      <c r="E1058" s="194">
        <v>17.8</v>
      </c>
      <c r="F1058" s="194">
        <v>0</v>
      </c>
    </row>
    <row r="1059" spans="1:6" x14ac:dyDescent="0.3">
      <c r="A1059" s="195">
        <v>4699010601801</v>
      </c>
      <c r="B1059" s="193" t="s">
        <v>679</v>
      </c>
      <c r="C1059" s="194">
        <v>0</v>
      </c>
      <c r="D1059" s="194">
        <v>519.66999999999996</v>
      </c>
      <c r="E1059" s="194">
        <v>519.66999999999996</v>
      </c>
      <c r="F1059" s="194">
        <v>0</v>
      </c>
    </row>
    <row r="1060" spans="1:6" x14ac:dyDescent="0.3">
      <c r="A1060" s="195">
        <v>4699010602501</v>
      </c>
      <c r="B1060" s="193" t="s">
        <v>680</v>
      </c>
      <c r="C1060" s="194">
        <v>0</v>
      </c>
      <c r="D1060" s="194">
        <v>108.8</v>
      </c>
      <c r="E1060" s="194">
        <v>108.8</v>
      </c>
      <c r="F1060" s="194">
        <v>0</v>
      </c>
    </row>
    <row r="1061" spans="1:6" x14ac:dyDescent="0.3">
      <c r="A1061" s="195">
        <v>4699010700101</v>
      </c>
      <c r="B1061" s="193" t="s">
        <v>681</v>
      </c>
      <c r="C1061" s="194">
        <v>0</v>
      </c>
      <c r="D1061" s="194">
        <v>0</v>
      </c>
      <c r="E1061" s="194">
        <v>0</v>
      </c>
      <c r="F1061" s="194">
        <v>0</v>
      </c>
    </row>
    <row r="1062" spans="1:6" x14ac:dyDescent="0.3">
      <c r="A1062" s="195">
        <v>47</v>
      </c>
      <c r="B1062" s="193" t="s">
        <v>10</v>
      </c>
      <c r="C1062" s="194">
        <v>0</v>
      </c>
      <c r="D1062" s="194">
        <v>590237.02</v>
      </c>
      <c r="E1062" s="194">
        <v>195897.5</v>
      </c>
      <c r="F1062" s="194">
        <v>394339.52</v>
      </c>
    </row>
    <row r="1063" spans="1:6" x14ac:dyDescent="0.3">
      <c r="A1063" s="195">
        <v>4701</v>
      </c>
      <c r="B1063" s="193" t="s">
        <v>11</v>
      </c>
      <c r="C1063" s="194">
        <v>0</v>
      </c>
      <c r="D1063" s="194">
        <v>16285</v>
      </c>
      <c r="E1063" s="194">
        <v>2260.5</v>
      </c>
      <c r="F1063" s="194">
        <v>14024.5</v>
      </c>
    </row>
    <row r="1064" spans="1:6" x14ac:dyDescent="0.3">
      <c r="A1064" s="195">
        <v>470101</v>
      </c>
      <c r="B1064" s="193" t="s">
        <v>682</v>
      </c>
      <c r="C1064" s="194">
        <v>0</v>
      </c>
      <c r="D1064" s="194">
        <v>10199.459999999999</v>
      </c>
      <c r="E1064" s="194">
        <v>2260.5</v>
      </c>
      <c r="F1064" s="194">
        <v>7938.96</v>
      </c>
    </row>
    <row r="1065" spans="1:6" x14ac:dyDescent="0.3">
      <c r="A1065" s="195">
        <v>4701010</v>
      </c>
      <c r="B1065" s="193" t="s">
        <v>682</v>
      </c>
      <c r="C1065" s="194">
        <v>0</v>
      </c>
      <c r="D1065" s="194">
        <v>10199.459999999999</v>
      </c>
      <c r="E1065" s="194">
        <v>2260.5</v>
      </c>
      <c r="F1065" s="194">
        <v>7938.96</v>
      </c>
    </row>
    <row r="1066" spans="1:6" x14ac:dyDescent="0.3">
      <c r="A1066" s="195">
        <v>470101001</v>
      </c>
      <c r="B1066" s="193" t="s">
        <v>685</v>
      </c>
      <c r="C1066" s="194">
        <v>0</v>
      </c>
      <c r="D1066" s="194">
        <v>75.33</v>
      </c>
      <c r="E1066" s="194">
        <v>0</v>
      </c>
      <c r="F1066" s="194">
        <v>75.33</v>
      </c>
    </row>
    <row r="1067" spans="1:6" x14ac:dyDescent="0.3">
      <c r="A1067" s="195">
        <v>470101002</v>
      </c>
      <c r="B1067" s="193" t="s">
        <v>683</v>
      </c>
      <c r="C1067" s="194">
        <v>0</v>
      </c>
      <c r="D1067" s="194">
        <v>10124.129999999999</v>
      </c>
      <c r="E1067" s="194">
        <v>2260.5</v>
      </c>
      <c r="F1067" s="194">
        <v>7863.63</v>
      </c>
    </row>
    <row r="1068" spans="1:6" x14ac:dyDescent="0.3">
      <c r="A1068" s="195">
        <v>470103</v>
      </c>
      <c r="B1068" s="193" t="s">
        <v>684</v>
      </c>
      <c r="C1068" s="194">
        <v>0</v>
      </c>
      <c r="D1068" s="194">
        <v>6085.54</v>
      </c>
      <c r="E1068" s="194">
        <v>0</v>
      </c>
      <c r="F1068" s="194">
        <v>6085.54</v>
      </c>
    </row>
    <row r="1069" spans="1:6" x14ac:dyDescent="0.3">
      <c r="A1069" s="195">
        <v>4701030</v>
      </c>
      <c r="B1069" s="193" t="s">
        <v>684</v>
      </c>
      <c r="C1069" s="194">
        <v>0</v>
      </c>
      <c r="D1069" s="194">
        <v>6085.54</v>
      </c>
      <c r="E1069" s="194">
        <v>0</v>
      </c>
      <c r="F1069" s="194">
        <v>6085.54</v>
      </c>
    </row>
    <row r="1070" spans="1:6" x14ac:dyDescent="0.3">
      <c r="A1070" s="195">
        <v>470103001</v>
      </c>
      <c r="B1070" s="193" t="s">
        <v>685</v>
      </c>
      <c r="C1070" s="194">
        <v>0</v>
      </c>
      <c r="D1070" s="194">
        <v>6085.54</v>
      </c>
      <c r="E1070" s="194">
        <v>0</v>
      </c>
      <c r="F1070" s="194">
        <v>6085.54</v>
      </c>
    </row>
    <row r="1071" spans="1:6" x14ac:dyDescent="0.3">
      <c r="A1071" s="195">
        <v>4704</v>
      </c>
      <c r="B1071" s="193" t="s">
        <v>300</v>
      </c>
      <c r="C1071" s="194">
        <v>0</v>
      </c>
      <c r="D1071" s="194">
        <v>573952.02</v>
      </c>
      <c r="E1071" s="194">
        <v>193637</v>
      </c>
      <c r="F1071" s="194">
        <v>380315.02</v>
      </c>
    </row>
    <row r="1072" spans="1:6" x14ac:dyDescent="0.3">
      <c r="A1072" s="195">
        <v>470403</v>
      </c>
      <c r="B1072" s="193" t="s">
        <v>236</v>
      </c>
      <c r="C1072" s="194">
        <v>0</v>
      </c>
      <c r="D1072" s="194">
        <v>573952.02</v>
      </c>
      <c r="E1072" s="194">
        <v>193637</v>
      </c>
      <c r="F1072" s="194">
        <v>380315.02</v>
      </c>
    </row>
    <row r="1073" spans="1:6" x14ac:dyDescent="0.3">
      <c r="A1073" s="195">
        <v>4704030</v>
      </c>
      <c r="B1073" s="193" t="s">
        <v>236</v>
      </c>
      <c r="C1073" s="194">
        <v>0</v>
      </c>
      <c r="D1073" s="194">
        <v>9127.18</v>
      </c>
      <c r="E1073" s="194">
        <v>0</v>
      </c>
      <c r="F1073" s="194">
        <v>9127.18</v>
      </c>
    </row>
    <row r="1074" spans="1:6" x14ac:dyDescent="0.3">
      <c r="A1074" s="195">
        <v>470403010</v>
      </c>
      <c r="B1074" s="193" t="s">
        <v>794</v>
      </c>
      <c r="C1074" s="194">
        <v>0</v>
      </c>
      <c r="D1074" s="194">
        <v>9127.18</v>
      </c>
      <c r="E1074" s="194">
        <v>0</v>
      </c>
      <c r="F1074" s="194">
        <v>9127.18</v>
      </c>
    </row>
    <row r="1075" spans="1:6" x14ac:dyDescent="0.3">
      <c r="A1075" s="195">
        <v>48</v>
      </c>
      <c r="B1075" s="193" t="s">
        <v>12</v>
      </c>
      <c r="C1075" s="194">
        <v>0</v>
      </c>
      <c r="D1075" s="194">
        <v>1873520.13</v>
      </c>
      <c r="E1075" s="194">
        <v>451673.51</v>
      </c>
      <c r="F1075" s="194">
        <v>1421846.62</v>
      </c>
    </row>
    <row r="1076" spans="1:6" x14ac:dyDescent="0.3">
      <c r="A1076" s="195">
        <v>4801</v>
      </c>
      <c r="B1076" s="193" t="s">
        <v>66</v>
      </c>
      <c r="C1076" s="194">
        <v>0</v>
      </c>
      <c r="D1076" s="194">
        <v>833637.03</v>
      </c>
      <c r="E1076" s="194">
        <v>217536.74</v>
      </c>
      <c r="F1076" s="194">
        <v>616100.29</v>
      </c>
    </row>
    <row r="1077" spans="1:6" x14ac:dyDescent="0.3">
      <c r="A1077" s="195">
        <v>480101</v>
      </c>
      <c r="B1077" s="193" t="s">
        <v>686</v>
      </c>
      <c r="C1077" s="194">
        <v>0</v>
      </c>
      <c r="D1077" s="194">
        <v>391783.5</v>
      </c>
      <c r="E1077" s="194">
        <v>96389.35</v>
      </c>
      <c r="F1077" s="194">
        <v>295394.15000000002</v>
      </c>
    </row>
    <row r="1078" spans="1:6" x14ac:dyDescent="0.3">
      <c r="A1078" s="195">
        <v>4801010</v>
      </c>
      <c r="B1078" s="193" t="s">
        <v>686</v>
      </c>
      <c r="C1078" s="194">
        <v>0</v>
      </c>
      <c r="D1078" s="194">
        <v>391783.5</v>
      </c>
      <c r="E1078" s="194">
        <v>96389.35</v>
      </c>
      <c r="F1078" s="194">
        <v>295394.15000000002</v>
      </c>
    </row>
    <row r="1079" spans="1:6" x14ac:dyDescent="0.3">
      <c r="A1079" s="195">
        <v>480101001</v>
      </c>
      <c r="B1079" s="193" t="s">
        <v>687</v>
      </c>
      <c r="C1079" s="194">
        <v>0</v>
      </c>
      <c r="D1079" s="194">
        <v>391783.5</v>
      </c>
      <c r="E1079" s="194">
        <v>96389.35</v>
      </c>
      <c r="F1079" s="194">
        <v>295394.15000000002</v>
      </c>
    </row>
    <row r="1080" spans="1:6" x14ac:dyDescent="0.3">
      <c r="A1080" s="195">
        <v>480103</v>
      </c>
      <c r="B1080" s="193" t="s">
        <v>617</v>
      </c>
      <c r="C1080" s="194">
        <v>0</v>
      </c>
      <c r="D1080" s="194">
        <v>228268.9</v>
      </c>
      <c r="E1080" s="194">
        <v>37945.730000000003</v>
      </c>
      <c r="F1080" s="194">
        <v>190323.17</v>
      </c>
    </row>
    <row r="1081" spans="1:6" x14ac:dyDescent="0.3">
      <c r="A1081" s="195">
        <v>4801030</v>
      </c>
      <c r="B1081" s="193" t="s">
        <v>617</v>
      </c>
      <c r="C1081" s="194">
        <v>0</v>
      </c>
      <c r="D1081" s="194">
        <v>228268.9</v>
      </c>
      <c r="E1081" s="194">
        <v>37945.730000000003</v>
      </c>
      <c r="F1081" s="194">
        <v>190323.17</v>
      </c>
    </row>
    <row r="1082" spans="1:6" x14ac:dyDescent="0.3">
      <c r="A1082" s="195">
        <v>480103001</v>
      </c>
      <c r="B1082" s="193" t="s">
        <v>688</v>
      </c>
      <c r="C1082" s="194">
        <v>0</v>
      </c>
      <c r="D1082" s="194">
        <v>226806.7</v>
      </c>
      <c r="E1082" s="194">
        <v>37945.730000000003</v>
      </c>
      <c r="F1082" s="194">
        <v>188860.97</v>
      </c>
    </row>
    <row r="1083" spans="1:6" x14ac:dyDescent="0.3">
      <c r="A1083" s="195">
        <v>48010300101</v>
      </c>
      <c r="B1083" s="193" t="s">
        <v>689</v>
      </c>
      <c r="C1083" s="194">
        <v>0</v>
      </c>
      <c r="D1083" s="194">
        <v>226806.7</v>
      </c>
      <c r="E1083" s="194">
        <v>37945.730000000003</v>
      </c>
      <c r="F1083" s="194">
        <v>188860.97</v>
      </c>
    </row>
    <row r="1084" spans="1:6" x14ac:dyDescent="0.3">
      <c r="A1084" s="195">
        <v>480103002</v>
      </c>
      <c r="B1084" s="193" t="s">
        <v>665</v>
      </c>
      <c r="C1084" s="194">
        <v>0</v>
      </c>
      <c r="D1084" s="194">
        <v>1462.2</v>
      </c>
      <c r="E1084" s="194">
        <v>0</v>
      </c>
      <c r="F1084" s="194">
        <v>1462.2</v>
      </c>
    </row>
    <row r="1085" spans="1:6" x14ac:dyDescent="0.3">
      <c r="A1085" s="195">
        <v>48010300201</v>
      </c>
      <c r="B1085" s="193" t="s">
        <v>687</v>
      </c>
      <c r="C1085" s="194">
        <v>0</v>
      </c>
      <c r="D1085" s="194">
        <v>1462.2</v>
      </c>
      <c r="E1085" s="194">
        <v>0</v>
      </c>
      <c r="F1085" s="194">
        <v>1462.2</v>
      </c>
    </row>
    <row r="1086" spans="1:6" x14ac:dyDescent="0.3">
      <c r="A1086" s="195">
        <v>480104</v>
      </c>
      <c r="B1086" s="193" t="s">
        <v>690</v>
      </c>
      <c r="C1086" s="194">
        <v>0</v>
      </c>
      <c r="D1086" s="194">
        <v>61139.43</v>
      </c>
      <c r="E1086" s="194">
        <v>36727.800000000003</v>
      </c>
      <c r="F1086" s="194">
        <v>24411.63</v>
      </c>
    </row>
    <row r="1087" spans="1:6" x14ac:dyDescent="0.3">
      <c r="A1087" s="195">
        <v>4801040</v>
      </c>
      <c r="B1087" s="193" t="s">
        <v>690</v>
      </c>
      <c r="C1087" s="194">
        <v>0</v>
      </c>
      <c r="D1087" s="194">
        <v>61139.43</v>
      </c>
      <c r="E1087" s="194">
        <v>36727.800000000003</v>
      </c>
      <c r="F1087" s="194">
        <v>24411.63</v>
      </c>
    </row>
    <row r="1088" spans="1:6" x14ac:dyDescent="0.3">
      <c r="A1088" s="195">
        <v>480104001</v>
      </c>
      <c r="B1088" s="193" t="s">
        <v>687</v>
      </c>
      <c r="C1088" s="194">
        <v>0</v>
      </c>
      <c r="D1088" s="194">
        <v>61139.43</v>
      </c>
      <c r="E1088" s="194">
        <v>36727.800000000003</v>
      </c>
      <c r="F1088" s="194">
        <v>24411.63</v>
      </c>
    </row>
    <row r="1089" spans="1:6" x14ac:dyDescent="0.3">
      <c r="A1089" s="195">
        <v>480105</v>
      </c>
      <c r="B1089" s="193" t="s">
        <v>74</v>
      </c>
      <c r="C1089" s="194">
        <v>0</v>
      </c>
      <c r="D1089" s="194">
        <v>3240.36</v>
      </c>
      <c r="E1089" s="194">
        <v>400</v>
      </c>
      <c r="F1089" s="194">
        <v>2840.36</v>
      </c>
    </row>
    <row r="1090" spans="1:6" x14ac:dyDescent="0.3">
      <c r="A1090" s="195">
        <v>4801050</v>
      </c>
      <c r="B1090" s="193" t="s">
        <v>74</v>
      </c>
      <c r="C1090" s="194">
        <v>0</v>
      </c>
      <c r="D1090" s="194">
        <v>46.02</v>
      </c>
      <c r="E1090" s="194">
        <v>0</v>
      </c>
      <c r="F1090" s="194">
        <v>46.02</v>
      </c>
    </row>
    <row r="1091" spans="1:6" x14ac:dyDescent="0.3">
      <c r="A1091" s="195">
        <v>480105010</v>
      </c>
      <c r="B1091" s="193" t="s">
        <v>691</v>
      </c>
      <c r="C1091" s="194">
        <v>0</v>
      </c>
      <c r="D1091" s="194">
        <v>46.02</v>
      </c>
      <c r="E1091" s="194">
        <v>0</v>
      </c>
      <c r="F1091" s="194">
        <v>46.02</v>
      </c>
    </row>
    <row r="1092" spans="1:6" x14ac:dyDescent="0.3">
      <c r="A1092" s="195">
        <v>480106</v>
      </c>
      <c r="B1092" s="193" t="s">
        <v>692</v>
      </c>
      <c r="C1092" s="194">
        <v>0</v>
      </c>
      <c r="D1092" s="194">
        <v>37921.01</v>
      </c>
      <c r="E1092" s="194">
        <v>9555.5400000000009</v>
      </c>
      <c r="F1092" s="194">
        <v>28365.47</v>
      </c>
    </row>
    <row r="1093" spans="1:6" x14ac:dyDescent="0.3">
      <c r="A1093" s="195">
        <v>4801060</v>
      </c>
      <c r="B1093" s="193" t="s">
        <v>692</v>
      </c>
      <c r="C1093" s="194">
        <v>0</v>
      </c>
      <c r="D1093" s="194">
        <v>37921.01</v>
      </c>
      <c r="E1093" s="194">
        <v>9555.5400000000009</v>
      </c>
      <c r="F1093" s="194">
        <v>28365.47</v>
      </c>
    </row>
    <row r="1094" spans="1:6" x14ac:dyDescent="0.3">
      <c r="A1094" s="195">
        <v>480106001</v>
      </c>
      <c r="B1094" s="193" t="s">
        <v>687</v>
      </c>
      <c r="C1094" s="194">
        <v>0</v>
      </c>
      <c r="D1094" s="194">
        <v>37921.01</v>
      </c>
      <c r="E1094" s="194">
        <v>9555.5400000000009</v>
      </c>
      <c r="F1094" s="194">
        <v>28365.47</v>
      </c>
    </row>
    <row r="1095" spans="1:6" x14ac:dyDescent="0.3">
      <c r="A1095" s="195">
        <v>480108</v>
      </c>
      <c r="B1095" s="193" t="s">
        <v>75</v>
      </c>
      <c r="C1095" s="194">
        <v>0</v>
      </c>
      <c r="D1095" s="194">
        <v>6397.33</v>
      </c>
      <c r="E1095" s="194">
        <v>1676.62</v>
      </c>
      <c r="F1095" s="194">
        <v>4720.71</v>
      </c>
    </row>
    <row r="1096" spans="1:6" x14ac:dyDescent="0.3">
      <c r="A1096" s="195">
        <v>4801080</v>
      </c>
      <c r="B1096" s="193" t="s">
        <v>75</v>
      </c>
      <c r="C1096" s="194">
        <v>0</v>
      </c>
      <c r="D1096" s="194">
        <v>6397.33</v>
      </c>
      <c r="E1096" s="194">
        <v>1676.62</v>
      </c>
      <c r="F1096" s="194">
        <v>4720.71</v>
      </c>
    </row>
    <row r="1097" spans="1:6" x14ac:dyDescent="0.3">
      <c r="A1097" s="195">
        <v>480108001</v>
      </c>
      <c r="B1097" s="193" t="s">
        <v>693</v>
      </c>
      <c r="C1097" s="194">
        <v>0</v>
      </c>
      <c r="D1097" s="194">
        <v>6273.23</v>
      </c>
      <c r="E1097" s="194">
        <v>1552.52</v>
      </c>
      <c r="F1097" s="194">
        <v>4720.71</v>
      </c>
    </row>
    <row r="1098" spans="1:6" x14ac:dyDescent="0.3">
      <c r="A1098" s="195">
        <v>48010800101</v>
      </c>
      <c r="B1098" s="193" t="s">
        <v>795</v>
      </c>
      <c r="C1098" s="194">
        <v>0</v>
      </c>
      <c r="D1098" s="194">
        <v>1500</v>
      </c>
      <c r="E1098" s="194">
        <v>1500</v>
      </c>
      <c r="F1098" s="194">
        <v>0</v>
      </c>
    </row>
    <row r="1099" spans="1:6" x14ac:dyDescent="0.3">
      <c r="A1099" s="195">
        <v>480108005</v>
      </c>
      <c r="B1099" s="193" t="s">
        <v>75</v>
      </c>
      <c r="C1099" s="194">
        <v>0</v>
      </c>
      <c r="D1099" s="194">
        <v>124.1</v>
      </c>
      <c r="E1099" s="194">
        <v>124.1</v>
      </c>
      <c r="F1099" s="194">
        <v>0</v>
      </c>
    </row>
    <row r="1100" spans="1:6" x14ac:dyDescent="0.3">
      <c r="A1100" s="195">
        <v>480109</v>
      </c>
      <c r="B1100" s="193" t="s">
        <v>666</v>
      </c>
      <c r="C1100" s="194">
        <v>0</v>
      </c>
      <c r="D1100" s="194">
        <v>43858.34</v>
      </c>
      <c r="E1100" s="194">
        <v>19250.93</v>
      </c>
      <c r="F1100" s="194">
        <v>24607.41</v>
      </c>
    </row>
    <row r="1101" spans="1:6" x14ac:dyDescent="0.3">
      <c r="A1101" s="195">
        <v>480110</v>
      </c>
      <c r="B1101" s="193" t="s">
        <v>694</v>
      </c>
      <c r="C1101" s="194">
        <v>0</v>
      </c>
      <c r="D1101" s="194">
        <v>61028.160000000003</v>
      </c>
      <c r="E1101" s="194">
        <v>15590.77</v>
      </c>
      <c r="F1101" s="194">
        <v>45437.39</v>
      </c>
    </row>
    <row r="1102" spans="1:6" x14ac:dyDescent="0.3">
      <c r="A1102" s="195">
        <v>4801100</v>
      </c>
      <c r="B1102" s="193" t="s">
        <v>694</v>
      </c>
      <c r="C1102" s="194">
        <v>0</v>
      </c>
      <c r="D1102" s="194">
        <v>61028.160000000003</v>
      </c>
      <c r="E1102" s="194">
        <v>15590.77</v>
      </c>
      <c r="F1102" s="194">
        <v>45437.39</v>
      </c>
    </row>
    <row r="1103" spans="1:6" x14ac:dyDescent="0.3">
      <c r="A1103" s="195">
        <v>480110001</v>
      </c>
      <c r="B1103" s="193" t="s">
        <v>695</v>
      </c>
      <c r="C1103" s="194">
        <v>0</v>
      </c>
      <c r="D1103" s="194">
        <v>60535.69</v>
      </c>
      <c r="E1103" s="194">
        <v>15590.77</v>
      </c>
      <c r="F1103" s="194">
        <v>44944.92</v>
      </c>
    </row>
    <row r="1104" spans="1:6" x14ac:dyDescent="0.3">
      <c r="A1104" s="195">
        <v>48011000101</v>
      </c>
      <c r="B1104" s="193" t="s">
        <v>687</v>
      </c>
      <c r="C1104" s="194">
        <v>0</v>
      </c>
      <c r="D1104" s="194">
        <v>60535.69</v>
      </c>
      <c r="E1104" s="194">
        <v>15590.77</v>
      </c>
      <c r="F1104" s="194">
        <v>44944.92</v>
      </c>
    </row>
    <row r="1105" spans="1:6" x14ac:dyDescent="0.3">
      <c r="A1105" s="195">
        <v>480110002</v>
      </c>
      <c r="B1105" s="193" t="s">
        <v>696</v>
      </c>
      <c r="C1105" s="194">
        <v>0</v>
      </c>
      <c r="D1105" s="194">
        <v>492.47</v>
      </c>
      <c r="E1105" s="194">
        <v>0</v>
      </c>
      <c r="F1105" s="194">
        <v>492.47</v>
      </c>
    </row>
    <row r="1106" spans="1:6" x14ac:dyDescent="0.3">
      <c r="A1106" s="195">
        <v>48011000201</v>
      </c>
      <c r="B1106" s="193" t="s">
        <v>687</v>
      </c>
      <c r="C1106" s="194">
        <v>0</v>
      </c>
      <c r="D1106" s="194">
        <v>492.47</v>
      </c>
      <c r="E1106" s="194">
        <v>0</v>
      </c>
      <c r="F1106" s="194">
        <v>492.47</v>
      </c>
    </row>
    <row r="1107" spans="1:6" x14ac:dyDescent="0.3">
      <c r="A1107" s="195">
        <v>4802</v>
      </c>
      <c r="B1107" s="193" t="s">
        <v>237</v>
      </c>
      <c r="C1107" s="194">
        <v>0</v>
      </c>
      <c r="D1107" s="194">
        <v>10991.64</v>
      </c>
      <c r="E1107" s="194">
        <v>2841.66</v>
      </c>
      <c r="F1107" s="194">
        <v>8149.98</v>
      </c>
    </row>
    <row r="1108" spans="1:6" x14ac:dyDescent="0.3">
      <c r="A1108" s="195">
        <v>480201</v>
      </c>
      <c r="B1108" s="193" t="s">
        <v>697</v>
      </c>
      <c r="C1108" s="194">
        <v>0</v>
      </c>
      <c r="D1108" s="194">
        <v>10991.64</v>
      </c>
      <c r="E1108" s="194">
        <v>2841.66</v>
      </c>
      <c r="F1108" s="194">
        <v>8149.98</v>
      </c>
    </row>
    <row r="1109" spans="1:6" x14ac:dyDescent="0.3">
      <c r="A1109" s="195">
        <v>4803</v>
      </c>
      <c r="B1109" s="193" t="s">
        <v>13</v>
      </c>
      <c r="C1109" s="194">
        <v>0</v>
      </c>
      <c r="D1109" s="194">
        <v>171371.94</v>
      </c>
      <c r="E1109" s="194">
        <v>15928.48</v>
      </c>
      <c r="F1109" s="194">
        <v>155443.46</v>
      </c>
    </row>
    <row r="1110" spans="1:6" x14ac:dyDescent="0.3">
      <c r="A1110" s="195">
        <v>480301</v>
      </c>
      <c r="B1110" s="193" t="s">
        <v>698</v>
      </c>
      <c r="C1110" s="194">
        <v>0</v>
      </c>
      <c r="D1110" s="194">
        <v>5379.81</v>
      </c>
      <c r="E1110" s="194">
        <v>1800</v>
      </c>
      <c r="F1110" s="194">
        <v>3579.81</v>
      </c>
    </row>
    <row r="1111" spans="1:6" x14ac:dyDescent="0.3">
      <c r="A1111" s="195">
        <v>480302</v>
      </c>
      <c r="B1111" s="193" t="s">
        <v>699</v>
      </c>
      <c r="C1111" s="194">
        <v>0</v>
      </c>
      <c r="D1111" s="194">
        <v>15856.72</v>
      </c>
      <c r="E1111" s="194">
        <v>775.98</v>
      </c>
      <c r="F1111" s="194">
        <v>15080.74</v>
      </c>
    </row>
    <row r="1112" spans="1:6" x14ac:dyDescent="0.3">
      <c r="A1112" s="195">
        <v>4803020</v>
      </c>
      <c r="B1112" s="193" t="s">
        <v>699</v>
      </c>
      <c r="C1112" s="194">
        <v>0</v>
      </c>
      <c r="D1112" s="194">
        <v>15856.72</v>
      </c>
      <c r="E1112" s="194">
        <v>775.98</v>
      </c>
      <c r="F1112" s="194">
        <v>15080.74</v>
      </c>
    </row>
    <row r="1113" spans="1:6" x14ac:dyDescent="0.3">
      <c r="A1113" s="195">
        <v>480302001</v>
      </c>
      <c r="B1113" s="193" t="s">
        <v>687</v>
      </c>
      <c r="C1113" s="194">
        <v>0</v>
      </c>
      <c r="D1113" s="194">
        <v>15856.72</v>
      </c>
      <c r="E1113" s="194">
        <v>775.98</v>
      </c>
      <c r="F1113" s="194">
        <v>15080.74</v>
      </c>
    </row>
    <row r="1114" spans="1:6" x14ac:dyDescent="0.3">
      <c r="A1114" s="195">
        <v>480303</v>
      </c>
      <c r="B1114" s="193" t="s">
        <v>700</v>
      </c>
      <c r="C1114" s="194">
        <v>0</v>
      </c>
      <c r="D1114" s="194">
        <v>12700.09</v>
      </c>
      <c r="E1114" s="194">
        <v>10</v>
      </c>
      <c r="F1114" s="194">
        <v>12690.09</v>
      </c>
    </row>
    <row r="1115" spans="1:6" x14ac:dyDescent="0.3">
      <c r="A1115" s="195">
        <v>4803030</v>
      </c>
      <c r="B1115" s="193" t="s">
        <v>700</v>
      </c>
      <c r="C1115" s="194">
        <v>0</v>
      </c>
      <c r="D1115" s="194">
        <v>12700.09</v>
      </c>
      <c r="E1115" s="194">
        <v>10</v>
      </c>
      <c r="F1115" s="194">
        <v>12690.09</v>
      </c>
    </row>
    <row r="1116" spans="1:6" x14ac:dyDescent="0.3">
      <c r="A1116" s="195">
        <v>480303001</v>
      </c>
      <c r="B1116" s="193" t="s">
        <v>701</v>
      </c>
      <c r="C1116" s="194">
        <v>0</v>
      </c>
      <c r="D1116" s="194">
        <v>3670.3</v>
      </c>
      <c r="E1116" s="194">
        <v>10</v>
      </c>
      <c r="F1116" s="194">
        <v>3660.3</v>
      </c>
    </row>
    <row r="1117" spans="1:6" x14ac:dyDescent="0.3">
      <c r="A1117" s="195">
        <v>480303003</v>
      </c>
      <c r="B1117" s="193" t="s">
        <v>702</v>
      </c>
      <c r="C1117" s="194">
        <v>0</v>
      </c>
      <c r="D1117" s="194">
        <v>9029.7900000000009</v>
      </c>
      <c r="E1117" s="194">
        <v>0</v>
      </c>
      <c r="F1117" s="194">
        <v>9029.7900000000009</v>
      </c>
    </row>
    <row r="1118" spans="1:6" x14ac:dyDescent="0.3">
      <c r="A1118" s="195">
        <v>480305</v>
      </c>
      <c r="B1118" s="193" t="s">
        <v>703</v>
      </c>
      <c r="C1118" s="194">
        <v>0</v>
      </c>
      <c r="D1118" s="194">
        <v>56270.75</v>
      </c>
      <c r="E1118" s="194">
        <v>1634.5</v>
      </c>
      <c r="F1118" s="194">
        <v>54636.25</v>
      </c>
    </row>
    <row r="1119" spans="1:6" x14ac:dyDescent="0.3">
      <c r="A1119" s="195">
        <v>4803050</v>
      </c>
      <c r="B1119" s="193" t="s">
        <v>703</v>
      </c>
      <c r="C1119" s="194">
        <v>0</v>
      </c>
      <c r="D1119" s="194">
        <v>56270.75</v>
      </c>
      <c r="E1119" s="194">
        <v>1634.5</v>
      </c>
      <c r="F1119" s="194">
        <v>54636.25</v>
      </c>
    </row>
    <row r="1120" spans="1:6" x14ac:dyDescent="0.3">
      <c r="A1120" s="195">
        <v>480305010</v>
      </c>
      <c r="B1120" s="193" t="s">
        <v>704</v>
      </c>
      <c r="C1120" s="194">
        <v>0</v>
      </c>
      <c r="D1120" s="194">
        <v>54886.25</v>
      </c>
      <c r="E1120" s="194">
        <v>900</v>
      </c>
      <c r="F1120" s="194">
        <v>53986.25</v>
      </c>
    </row>
    <row r="1121" spans="1:6" x14ac:dyDescent="0.3">
      <c r="A1121" s="195">
        <v>480305020</v>
      </c>
      <c r="B1121" s="193" t="s">
        <v>796</v>
      </c>
      <c r="C1121" s="194">
        <v>0</v>
      </c>
      <c r="D1121" s="194">
        <v>1384.5</v>
      </c>
      <c r="E1121" s="194">
        <v>734.5</v>
      </c>
      <c r="F1121" s="194">
        <v>650</v>
      </c>
    </row>
    <row r="1122" spans="1:6" x14ac:dyDescent="0.3">
      <c r="A1122" s="195">
        <v>480306</v>
      </c>
      <c r="B1122" s="193" t="s">
        <v>705</v>
      </c>
      <c r="C1122" s="194">
        <v>0</v>
      </c>
      <c r="D1122" s="194">
        <v>41082.97</v>
      </c>
      <c r="E1122" s="194">
        <v>2500</v>
      </c>
      <c r="F1122" s="194">
        <v>38582.97</v>
      </c>
    </row>
    <row r="1123" spans="1:6" x14ac:dyDescent="0.3">
      <c r="A1123" s="195">
        <v>4803060</v>
      </c>
      <c r="B1123" s="193" t="s">
        <v>705</v>
      </c>
      <c r="C1123" s="194">
        <v>0</v>
      </c>
      <c r="D1123" s="194">
        <v>41082.97</v>
      </c>
      <c r="E1123" s="194">
        <v>2500</v>
      </c>
      <c r="F1123" s="194">
        <v>38582.97</v>
      </c>
    </row>
    <row r="1124" spans="1:6" x14ac:dyDescent="0.3">
      <c r="A1124" s="195">
        <v>480306001</v>
      </c>
      <c r="B1124" s="193" t="s">
        <v>706</v>
      </c>
      <c r="C1124" s="194">
        <v>0</v>
      </c>
      <c r="D1124" s="194">
        <v>41082.97</v>
      </c>
      <c r="E1124" s="194">
        <v>2500</v>
      </c>
      <c r="F1124" s="194">
        <v>38582.97</v>
      </c>
    </row>
    <row r="1125" spans="1:6" x14ac:dyDescent="0.3">
      <c r="A1125" s="195">
        <v>480308</v>
      </c>
      <c r="B1125" s="193" t="s">
        <v>615</v>
      </c>
      <c r="C1125" s="194">
        <v>0</v>
      </c>
      <c r="D1125" s="194">
        <v>4500</v>
      </c>
      <c r="E1125" s="194">
        <v>0</v>
      </c>
      <c r="F1125" s="194">
        <v>4500</v>
      </c>
    </row>
    <row r="1126" spans="1:6" x14ac:dyDescent="0.3">
      <c r="A1126" s="195">
        <v>4803080</v>
      </c>
      <c r="B1126" s="193" t="s">
        <v>615</v>
      </c>
      <c r="C1126" s="194">
        <v>0</v>
      </c>
      <c r="D1126" s="194">
        <v>3000</v>
      </c>
      <c r="E1126" s="194">
        <v>0</v>
      </c>
      <c r="F1126" s="194">
        <v>3000</v>
      </c>
    </row>
    <row r="1127" spans="1:6" x14ac:dyDescent="0.3">
      <c r="A1127" s="195">
        <v>480308010</v>
      </c>
      <c r="B1127" s="193" t="s">
        <v>707</v>
      </c>
      <c r="C1127" s="194">
        <v>0</v>
      </c>
      <c r="D1127" s="194">
        <v>2000</v>
      </c>
      <c r="E1127" s="194">
        <v>0</v>
      </c>
      <c r="F1127" s="194">
        <v>2000</v>
      </c>
    </row>
    <row r="1128" spans="1:6" x14ac:dyDescent="0.3">
      <c r="A1128" s="195">
        <v>480308020</v>
      </c>
      <c r="B1128" s="193" t="s">
        <v>616</v>
      </c>
      <c r="C1128" s="194">
        <v>0</v>
      </c>
      <c r="D1128" s="194">
        <v>1000</v>
      </c>
      <c r="E1128" s="194">
        <v>0</v>
      </c>
      <c r="F1128" s="194">
        <v>1000</v>
      </c>
    </row>
    <row r="1129" spans="1:6" x14ac:dyDescent="0.3">
      <c r="A1129" s="195">
        <v>480309</v>
      </c>
      <c r="B1129" s="193" t="s">
        <v>667</v>
      </c>
      <c r="C1129" s="194">
        <v>0</v>
      </c>
      <c r="D1129" s="194">
        <v>12446.45</v>
      </c>
      <c r="E1129" s="194">
        <v>0</v>
      </c>
      <c r="F1129" s="194">
        <v>12446.45</v>
      </c>
    </row>
    <row r="1130" spans="1:6" x14ac:dyDescent="0.3">
      <c r="A1130" s="195">
        <v>4803090</v>
      </c>
      <c r="B1130" s="193" t="s">
        <v>667</v>
      </c>
      <c r="C1130" s="194">
        <v>0</v>
      </c>
      <c r="D1130" s="194">
        <v>12446.45</v>
      </c>
      <c r="E1130" s="194">
        <v>0</v>
      </c>
      <c r="F1130" s="194">
        <v>12446.45</v>
      </c>
    </row>
    <row r="1131" spans="1:6" x14ac:dyDescent="0.3">
      <c r="A1131" s="195">
        <v>480309010</v>
      </c>
      <c r="B1131" s="193" t="s">
        <v>797</v>
      </c>
      <c r="C1131" s="194">
        <v>0</v>
      </c>
      <c r="D1131" s="194">
        <v>45.55</v>
      </c>
      <c r="E1131" s="194">
        <v>0</v>
      </c>
      <c r="F1131" s="194">
        <v>45.55</v>
      </c>
    </row>
    <row r="1132" spans="1:6" x14ac:dyDescent="0.3">
      <c r="A1132" s="195">
        <v>480309090</v>
      </c>
      <c r="B1132" s="193" t="s">
        <v>708</v>
      </c>
      <c r="C1132" s="194">
        <v>0</v>
      </c>
      <c r="D1132" s="194">
        <v>12400.9</v>
      </c>
      <c r="E1132" s="194">
        <v>0</v>
      </c>
      <c r="F1132" s="194">
        <v>12400.9</v>
      </c>
    </row>
    <row r="1133" spans="1:6" x14ac:dyDescent="0.3">
      <c r="A1133" s="195">
        <v>480310</v>
      </c>
      <c r="B1133" s="193" t="s">
        <v>709</v>
      </c>
      <c r="C1133" s="194">
        <v>0</v>
      </c>
      <c r="D1133" s="194">
        <v>358.41</v>
      </c>
      <c r="E1133" s="194">
        <v>0</v>
      </c>
      <c r="F1133" s="194">
        <v>358.41</v>
      </c>
    </row>
    <row r="1134" spans="1:6" x14ac:dyDescent="0.3">
      <c r="A1134" s="195">
        <v>480311</v>
      </c>
      <c r="B1134" s="193" t="s">
        <v>710</v>
      </c>
      <c r="C1134" s="194">
        <v>0</v>
      </c>
      <c r="D1134" s="194">
        <v>2235.39</v>
      </c>
      <c r="E1134" s="194">
        <v>0</v>
      </c>
      <c r="F1134" s="194">
        <v>2235.39</v>
      </c>
    </row>
    <row r="1135" spans="1:6" x14ac:dyDescent="0.3">
      <c r="A1135" s="195">
        <v>480313</v>
      </c>
      <c r="B1135" s="193" t="s">
        <v>711</v>
      </c>
      <c r="C1135" s="194">
        <v>0</v>
      </c>
      <c r="D1135" s="194">
        <v>235.51</v>
      </c>
      <c r="E1135" s="194">
        <v>88</v>
      </c>
      <c r="F1135" s="194">
        <v>147.51</v>
      </c>
    </row>
    <row r="1136" spans="1:6" x14ac:dyDescent="0.3">
      <c r="A1136" s="195">
        <v>480315</v>
      </c>
      <c r="B1136" s="193" t="s">
        <v>798</v>
      </c>
      <c r="C1136" s="194">
        <v>0</v>
      </c>
      <c r="D1136" s="194">
        <v>17120</v>
      </c>
      <c r="E1136" s="194">
        <v>9120</v>
      </c>
      <c r="F1136" s="194">
        <v>8000</v>
      </c>
    </row>
    <row r="1137" spans="1:6" x14ac:dyDescent="0.3">
      <c r="A1137" s="195">
        <v>480316</v>
      </c>
      <c r="B1137" s="193" t="s">
        <v>712</v>
      </c>
      <c r="C1137" s="194">
        <v>0</v>
      </c>
      <c r="D1137" s="194">
        <v>3185.84</v>
      </c>
      <c r="E1137" s="194">
        <v>0</v>
      </c>
      <c r="F1137" s="194">
        <v>3185.84</v>
      </c>
    </row>
    <row r="1138" spans="1:6" x14ac:dyDescent="0.3">
      <c r="A1138" s="195">
        <v>4804</v>
      </c>
      <c r="B1138" s="193" t="s">
        <v>67</v>
      </c>
      <c r="C1138" s="194">
        <v>0</v>
      </c>
      <c r="D1138" s="194">
        <v>21179.19</v>
      </c>
      <c r="E1138" s="194">
        <v>0</v>
      </c>
      <c r="F1138" s="194">
        <v>21179.19</v>
      </c>
    </row>
    <row r="1139" spans="1:6" x14ac:dyDescent="0.3">
      <c r="A1139" s="195">
        <v>480403</v>
      </c>
      <c r="B1139" s="193" t="s">
        <v>713</v>
      </c>
      <c r="C1139" s="194">
        <v>0</v>
      </c>
      <c r="D1139" s="194">
        <v>21179.19</v>
      </c>
      <c r="E1139" s="194">
        <v>0</v>
      </c>
      <c r="F1139" s="194">
        <v>21179.19</v>
      </c>
    </row>
    <row r="1140" spans="1:6" x14ac:dyDescent="0.3">
      <c r="A1140" s="195">
        <v>4805</v>
      </c>
      <c r="B1140" s="193" t="s">
        <v>14</v>
      </c>
      <c r="C1140" s="194">
        <v>0</v>
      </c>
      <c r="D1140" s="194">
        <v>557581.41</v>
      </c>
      <c r="E1140" s="194">
        <v>214402.27</v>
      </c>
      <c r="F1140" s="194">
        <v>343179.14</v>
      </c>
    </row>
    <row r="1141" spans="1:6" x14ac:dyDescent="0.3">
      <c r="A1141" s="195">
        <v>480501</v>
      </c>
      <c r="B1141" s="193" t="s">
        <v>608</v>
      </c>
      <c r="C1141" s="194">
        <v>0</v>
      </c>
      <c r="D1141" s="194">
        <v>3163.97</v>
      </c>
      <c r="E1141" s="194">
        <v>0</v>
      </c>
      <c r="F1141" s="194">
        <v>3163.97</v>
      </c>
    </row>
    <row r="1142" spans="1:6" x14ac:dyDescent="0.3">
      <c r="A1142" s="195">
        <v>4805010</v>
      </c>
      <c r="B1142" s="193" t="s">
        <v>608</v>
      </c>
      <c r="C1142" s="194">
        <v>0</v>
      </c>
      <c r="D1142" s="194">
        <v>3163.97</v>
      </c>
      <c r="E1142" s="194">
        <v>0</v>
      </c>
      <c r="F1142" s="194">
        <v>3163.97</v>
      </c>
    </row>
    <row r="1143" spans="1:6" x14ac:dyDescent="0.3">
      <c r="A1143" s="195">
        <v>480501001</v>
      </c>
      <c r="B1143" s="193" t="s">
        <v>608</v>
      </c>
      <c r="C1143" s="194">
        <v>0</v>
      </c>
      <c r="D1143" s="194">
        <v>3163.97</v>
      </c>
      <c r="E1143" s="194">
        <v>0</v>
      </c>
      <c r="F1143" s="194">
        <v>3163.97</v>
      </c>
    </row>
    <row r="1144" spans="1:6" x14ac:dyDescent="0.3">
      <c r="A1144" s="195">
        <v>480502</v>
      </c>
      <c r="B1144" s="193" t="s">
        <v>799</v>
      </c>
      <c r="C1144" s="194">
        <v>0</v>
      </c>
      <c r="D1144" s="194">
        <v>12848.25</v>
      </c>
      <c r="E1144" s="194">
        <v>0</v>
      </c>
      <c r="F1144" s="194">
        <v>12848.25</v>
      </c>
    </row>
    <row r="1145" spans="1:6" x14ac:dyDescent="0.3">
      <c r="A1145" s="195">
        <v>480504</v>
      </c>
      <c r="B1145" s="193" t="s">
        <v>800</v>
      </c>
      <c r="C1145" s="194">
        <v>0</v>
      </c>
      <c r="D1145" s="194">
        <v>104433.29</v>
      </c>
      <c r="E1145" s="194">
        <v>32643.54</v>
      </c>
      <c r="F1145" s="194">
        <v>71789.75</v>
      </c>
    </row>
    <row r="1146" spans="1:6" x14ac:dyDescent="0.3">
      <c r="A1146" s="195">
        <v>480509</v>
      </c>
      <c r="B1146" s="193" t="s">
        <v>610</v>
      </c>
      <c r="C1146" s="194">
        <v>0</v>
      </c>
      <c r="D1146" s="194">
        <v>437135.9</v>
      </c>
      <c r="E1146" s="194">
        <v>181758.73</v>
      </c>
      <c r="F1146" s="194">
        <v>255377.17</v>
      </c>
    </row>
    <row r="1147" spans="1:6" x14ac:dyDescent="0.3">
      <c r="A1147" s="195">
        <v>4805090</v>
      </c>
      <c r="B1147" s="193" t="s">
        <v>610</v>
      </c>
      <c r="C1147" s="194">
        <v>0</v>
      </c>
      <c r="D1147" s="194">
        <v>437135.9</v>
      </c>
      <c r="E1147" s="194">
        <v>181758.73</v>
      </c>
      <c r="F1147" s="194">
        <v>255377.17</v>
      </c>
    </row>
    <row r="1148" spans="1:6" x14ac:dyDescent="0.3">
      <c r="A1148" s="195">
        <v>480509001</v>
      </c>
      <c r="B1148" s="193" t="s">
        <v>73</v>
      </c>
      <c r="C1148" s="194">
        <v>0</v>
      </c>
      <c r="D1148" s="194">
        <v>265375.18</v>
      </c>
      <c r="E1148" s="194">
        <v>10177.42</v>
      </c>
      <c r="F1148" s="194">
        <v>255197.76</v>
      </c>
    </row>
    <row r="1149" spans="1:6" x14ac:dyDescent="0.3">
      <c r="A1149" s="195">
        <v>480509002</v>
      </c>
      <c r="B1149" s="193" t="s">
        <v>714</v>
      </c>
      <c r="C1149" s="194">
        <v>0</v>
      </c>
      <c r="D1149" s="194">
        <v>179.41</v>
      </c>
      <c r="E1149" s="194">
        <v>0</v>
      </c>
      <c r="F1149" s="194">
        <v>179.41</v>
      </c>
    </row>
    <row r="1150" spans="1:6" x14ac:dyDescent="0.3">
      <c r="A1150" s="195">
        <v>480509005</v>
      </c>
      <c r="B1150" s="193" t="s">
        <v>612</v>
      </c>
      <c r="C1150" s="194">
        <v>0</v>
      </c>
      <c r="D1150" s="194">
        <v>171581.31</v>
      </c>
      <c r="E1150" s="194">
        <v>171581.31</v>
      </c>
      <c r="F1150" s="194">
        <v>0</v>
      </c>
    </row>
    <row r="1151" spans="1:6" x14ac:dyDescent="0.3">
      <c r="A1151" s="195">
        <v>4806</v>
      </c>
      <c r="B1151" s="193" t="s">
        <v>68</v>
      </c>
      <c r="C1151" s="194">
        <v>0</v>
      </c>
      <c r="D1151" s="194">
        <v>97361.64</v>
      </c>
      <c r="E1151" s="194">
        <v>0</v>
      </c>
      <c r="F1151" s="194">
        <v>97361.64</v>
      </c>
    </row>
    <row r="1152" spans="1:6" x14ac:dyDescent="0.3">
      <c r="A1152" s="195">
        <v>480602</v>
      </c>
      <c r="B1152" s="193" t="s">
        <v>510</v>
      </c>
      <c r="C1152" s="194">
        <v>0</v>
      </c>
      <c r="D1152" s="194">
        <v>97361.64</v>
      </c>
      <c r="E1152" s="194">
        <v>0</v>
      </c>
      <c r="F1152" s="194">
        <v>97361.64</v>
      </c>
    </row>
    <row r="1153" spans="1:6" x14ac:dyDescent="0.3">
      <c r="A1153" s="195">
        <v>4806020</v>
      </c>
      <c r="B1153" s="193" t="s">
        <v>510</v>
      </c>
      <c r="C1153" s="194">
        <v>0</v>
      </c>
      <c r="D1153" s="194">
        <v>8147.05</v>
      </c>
      <c r="E1153" s="194">
        <v>0</v>
      </c>
      <c r="F1153" s="194">
        <v>8147.05</v>
      </c>
    </row>
    <row r="1154" spans="1:6" x14ac:dyDescent="0.3">
      <c r="A1154" s="195">
        <v>480602010</v>
      </c>
      <c r="B1154" s="193" t="s">
        <v>505</v>
      </c>
      <c r="C1154" s="194">
        <v>0</v>
      </c>
      <c r="D1154" s="194">
        <v>1720.32</v>
      </c>
      <c r="E1154" s="194">
        <v>0</v>
      </c>
      <c r="F1154" s="194">
        <v>1720.32</v>
      </c>
    </row>
    <row r="1155" spans="1:6" x14ac:dyDescent="0.3">
      <c r="A1155" s="195">
        <v>480602030</v>
      </c>
      <c r="B1155" s="193" t="s">
        <v>715</v>
      </c>
      <c r="C1155" s="194">
        <v>0</v>
      </c>
      <c r="D1155" s="194">
        <v>4357.82</v>
      </c>
      <c r="E1155" s="194">
        <v>0</v>
      </c>
      <c r="F1155" s="194">
        <v>4357.82</v>
      </c>
    </row>
    <row r="1156" spans="1:6" x14ac:dyDescent="0.3">
      <c r="A1156" s="195">
        <v>480602040</v>
      </c>
      <c r="B1156" s="193" t="s">
        <v>507</v>
      </c>
      <c r="C1156" s="194">
        <v>0</v>
      </c>
      <c r="D1156" s="194">
        <v>750.97</v>
      </c>
      <c r="E1156" s="194">
        <v>0</v>
      </c>
      <c r="F1156" s="194">
        <v>750.97</v>
      </c>
    </row>
    <row r="1157" spans="1:6" x14ac:dyDescent="0.3">
      <c r="A1157" s="195">
        <v>480602050</v>
      </c>
      <c r="B1157" s="193" t="s">
        <v>716</v>
      </c>
      <c r="C1157" s="194">
        <v>0</v>
      </c>
      <c r="D1157" s="194">
        <v>1317.94</v>
      </c>
      <c r="E1157" s="194">
        <v>0</v>
      </c>
      <c r="F1157" s="194">
        <v>1317.94</v>
      </c>
    </row>
    <row r="1158" spans="1:6" x14ac:dyDescent="0.3">
      <c r="A1158" s="195">
        <v>4809</v>
      </c>
      <c r="B1158" s="193" t="s">
        <v>15</v>
      </c>
      <c r="C1158" s="194">
        <v>0</v>
      </c>
      <c r="D1158" s="194">
        <v>181397.28</v>
      </c>
      <c r="E1158" s="194">
        <v>964.36</v>
      </c>
      <c r="F1158" s="194">
        <v>180432.92</v>
      </c>
    </row>
    <row r="1159" spans="1:6" x14ac:dyDescent="0.3">
      <c r="A1159" s="195">
        <v>480901</v>
      </c>
      <c r="B1159" s="193" t="s">
        <v>717</v>
      </c>
      <c r="C1159" s="194">
        <v>0</v>
      </c>
      <c r="D1159" s="194">
        <v>130182.39</v>
      </c>
      <c r="E1159" s="194">
        <v>10</v>
      </c>
      <c r="F1159" s="194">
        <v>130172.39</v>
      </c>
    </row>
    <row r="1160" spans="1:6" x14ac:dyDescent="0.3">
      <c r="A1160" s="195">
        <v>4809010</v>
      </c>
      <c r="B1160" s="193" t="s">
        <v>717</v>
      </c>
      <c r="C1160" s="194">
        <v>0</v>
      </c>
      <c r="D1160" s="194">
        <v>130182.39</v>
      </c>
      <c r="E1160" s="194">
        <v>10</v>
      </c>
      <c r="F1160" s="194">
        <v>130172.39</v>
      </c>
    </row>
    <row r="1161" spans="1:6" x14ac:dyDescent="0.3">
      <c r="A1161" s="195">
        <v>480901001</v>
      </c>
      <c r="B1161" s="193" t="s">
        <v>687</v>
      </c>
      <c r="C1161" s="194">
        <v>0</v>
      </c>
      <c r="D1161" s="194">
        <v>130182.39</v>
      </c>
      <c r="E1161" s="194">
        <v>10</v>
      </c>
      <c r="F1161" s="194">
        <v>130172.39</v>
      </c>
    </row>
    <row r="1162" spans="1:6" x14ac:dyDescent="0.3">
      <c r="A1162" s="195">
        <v>480902</v>
      </c>
      <c r="B1162" s="193" t="s">
        <v>718</v>
      </c>
      <c r="C1162" s="194">
        <v>0</v>
      </c>
      <c r="D1162" s="194">
        <v>7315.35</v>
      </c>
      <c r="E1162" s="194">
        <v>0</v>
      </c>
      <c r="F1162" s="194">
        <v>7315.35</v>
      </c>
    </row>
    <row r="1163" spans="1:6" x14ac:dyDescent="0.3">
      <c r="A1163" s="195">
        <v>4809020</v>
      </c>
      <c r="B1163" s="193" t="s">
        <v>718</v>
      </c>
      <c r="C1163" s="194">
        <v>0</v>
      </c>
      <c r="D1163" s="194">
        <v>7315.35</v>
      </c>
      <c r="E1163" s="194">
        <v>0</v>
      </c>
      <c r="F1163" s="194">
        <v>7315.35</v>
      </c>
    </row>
    <row r="1164" spans="1:6" x14ac:dyDescent="0.3">
      <c r="A1164" s="195">
        <v>480902001</v>
      </c>
      <c r="B1164" s="193" t="s">
        <v>687</v>
      </c>
      <c r="C1164" s="194">
        <v>0</v>
      </c>
      <c r="D1164" s="194">
        <v>7315.35</v>
      </c>
      <c r="E1164" s="194">
        <v>0</v>
      </c>
      <c r="F1164" s="194">
        <v>7315.35</v>
      </c>
    </row>
    <row r="1165" spans="1:6" x14ac:dyDescent="0.3">
      <c r="A1165" s="195">
        <v>480903</v>
      </c>
      <c r="B1165" s="193" t="s">
        <v>719</v>
      </c>
      <c r="C1165" s="194">
        <v>0</v>
      </c>
      <c r="D1165" s="194">
        <v>3058.03</v>
      </c>
      <c r="E1165" s="194">
        <v>0</v>
      </c>
      <c r="F1165" s="194">
        <v>3058.03</v>
      </c>
    </row>
    <row r="1166" spans="1:6" x14ac:dyDescent="0.3">
      <c r="A1166" s="195">
        <v>480908</v>
      </c>
      <c r="B1166" s="193" t="s">
        <v>720</v>
      </c>
      <c r="C1166" s="194">
        <v>0</v>
      </c>
      <c r="D1166" s="194">
        <v>1206.95</v>
      </c>
      <c r="E1166" s="194">
        <v>450</v>
      </c>
      <c r="F1166" s="194">
        <v>756.95</v>
      </c>
    </row>
    <row r="1167" spans="1:6" x14ac:dyDescent="0.3">
      <c r="A1167" s="195">
        <v>4809080</v>
      </c>
      <c r="B1167" s="193" t="s">
        <v>720</v>
      </c>
      <c r="C1167" s="194">
        <v>0</v>
      </c>
      <c r="D1167" s="194">
        <v>1206.95</v>
      </c>
      <c r="E1167" s="194">
        <v>450</v>
      </c>
      <c r="F1167" s="194">
        <v>756.95</v>
      </c>
    </row>
    <row r="1168" spans="1:6" x14ac:dyDescent="0.3">
      <c r="A1168" s="195">
        <v>480908001</v>
      </c>
      <c r="B1168" s="193" t="s">
        <v>687</v>
      </c>
      <c r="C1168" s="194">
        <v>0</v>
      </c>
      <c r="D1168" s="194">
        <v>900</v>
      </c>
      <c r="E1168" s="194">
        <v>450</v>
      </c>
      <c r="F1168" s="194">
        <v>450</v>
      </c>
    </row>
    <row r="1169" spans="1:6" x14ac:dyDescent="0.3">
      <c r="A1169" s="195">
        <v>480908002</v>
      </c>
      <c r="B1169" s="193" t="s">
        <v>801</v>
      </c>
      <c r="C1169" s="194">
        <v>0</v>
      </c>
      <c r="D1169" s="194">
        <v>306.95</v>
      </c>
      <c r="E1169" s="194">
        <v>0</v>
      </c>
      <c r="F1169" s="194">
        <v>306.95</v>
      </c>
    </row>
    <row r="1170" spans="1:6" x14ac:dyDescent="0.3">
      <c r="A1170" s="195">
        <v>480909</v>
      </c>
      <c r="B1170" s="193" t="s">
        <v>721</v>
      </c>
      <c r="C1170" s="194">
        <v>0</v>
      </c>
      <c r="D1170" s="194">
        <v>39634.559999999998</v>
      </c>
      <c r="E1170" s="194">
        <v>504.36</v>
      </c>
      <c r="F1170" s="194">
        <v>39130.199999999997</v>
      </c>
    </row>
    <row r="1171" spans="1:6" x14ac:dyDescent="0.3">
      <c r="A1171" s="195">
        <v>49</v>
      </c>
      <c r="B1171" s="193" t="s">
        <v>301</v>
      </c>
      <c r="C1171" s="194">
        <v>0</v>
      </c>
      <c r="D1171" s="194">
        <v>62237.78</v>
      </c>
      <c r="E1171" s="194">
        <v>2048.06</v>
      </c>
      <c r="F1171" s="194">
        <v>60189.72</v>
      </c>
    </row>
    <row r="1172" spans="1:6" x14ac:dyDescent="0.3">
      <c r="A1172" s="195">
        <v>4901</v>
      </c>
      <c r="B1172" s="193" t="s">
        <v>238</v>
      </c>
      <c r="C1172" s="194">
        <v>0</v>
      </c>
      <c r="D1172" s="194">
        <v>60512.06</v>
      </c>
      <c r="E1172" s="194">
        <v>2048.06</v>
      </c>
      <c r="F1172" s="194">
        <v>58464</v>
      </c>
    </row>
    <row r="1173" spans="1:6" x14ac:dyDescent="0.3">
      <c r="A1173" s="195">
        <v>490109</v>
      </c>
      <c r="B1173" s="193" t="s">
        <v>722</v>
      </c>
      <c r="C1173" s="194">
        <v>0</v>
      </c>
      <c r="D1173" s="194">
        <v>60512.06</v>
      </c>
      <c r="E1173" s="194">
        <v>2048.06</v>
      </c>
      <c r="F1173" s="194">
        <v>58464</v>
      </c>
    </row>
    <row r="1174" spans="1:6" x14ac:dyDescent="0.3">
      <c r="A1174" s="195">
        <v>4901090</v>
      </c>
      <c r="B1174" s="193" t="s">
        <v>722</v>
      </c>
      <c r="C1174" s="194">
        <v>0</v>
      </c>
      <c r="D1174" s="194">
        <v>60512.06</v>
      </c>
      <c r="E1174" s="194">
        <v>2048.06</v>
      </c>
      <c r="F1174" s="194">
        <v>58464</v>
      </c>
    </row>
    <row r="1175" spans="1:6" x14ac:dyDescent="0.3">
      <c r="A1175" s="195">
        <v>490109001</v>
      </c>
      <c r="B1175" s="193" t="s">
        <v>723</v>
      </c>
      <c r="C1175" s="194">
        <v>0</v>
      </c>
      <c r="D1175" s="194">
        <v>349.98</v>
      </c>
      <c r="E1175" s="194">
        <v>310.33</v>
      </c>
      <c r="F1175" s="194">
        <v>39.65</v>
      </c>
    </row>
    <row r="1176" spans="1:6" x14ac:dyDescent="0.3">
      <c r="A1176" s="195">
        <v>490109002</v>
      </c>
      <c r="B1176" s="193" t="s">
        <v>802</v>
      </c>
      <c r="C1176" s="194">
        <v>0</v>
      </c>
      <c r="D1176" s="194">
        <v>1000</v>
      </c>
      <c r="E1176" s="194">
        <v>1000</v>
      </c>
      <c r="F1176" s="194">
        <v>0</v>
      </c>
    </row>
    <row r="1177" spans="1:6" x14ac:dyDescent="0.3">
      <c r="A1177" s="195">
        <v>49010900205</v>
      </c>
      <c r="B1177" s="193" t="s">
        <v>803</v>
      </c>
      <c r="C1177" s="194">
        <v>0</v>
      </c>
      <c r="D1177" s="194">
        <v>1000</v>
      </c>
      <c r="E1177" s="194">
        <v>1000</v>
      </c>
      <c r="F1177" s="194">
        <v>0</v>
      </c>
    </row>
    <row r="1178" spans="1:6" x14ac:dyDescent="0.3">
      <c r="A1178" s="195">
        <v>490109009</v>
      </c>
      <c r="B1178" s="193" t="s">
        <v>233</v>
      </c>
      <c r="C1178" s="194">
        <v>0</v>
      </c>
      <c r="D1178" s="194">
        <v>59162.080000000002</v>
      </c>
      <c r="E1178" s="194">
        <v>737.73</v>
      </c>
      <c r="F1178" s="194">
        <v>58424.35</v>
      </c>
    </row>
    <row r="1179" spans="1:6" x14ac:dyDescent="0.3">
      <c r="A1179" s="195">
        <v>49010900901</v>
      </c>
      <c r="B1179" s="193" t="s">
        <v>724</v>
      </c>
      <c r="C1179" s="194">
        <v>0</v>
      </c>
      <c r="D1179" s="194">
        <v>59162.080000000002</v>
      </c>
      <c r="E1179" s="194">
        <v>737.73</v>
      </c>
      <c r="F1179" s="194">
        <v>58424.35</v>
      </c>
    </row>
    <row r="1180" spans="1:6" x14ac:dyDescent="0.3">
      <c r="A1180" s="195">
        <v>4902</v>
      </c>
      <c r="B1180" s="193" t="s">
        <v>302</v>
      </c>
      <c r="C1180" s="194">
        <v>0</v>
      </c>
      <c r="D1180" s="194">
        <v>1725.72</v>
      </c>
      <c r="E1180" s="194">
        <v>0</v>
      </c>
      <c r="F1180" s="194">
        <v>1725.72</v>
      </c>
    </row>
    <row r="1181" spans="1:6" x14ac:dyDescent="0.3">
      <c r="A1181" s="195">
        <v>490209</v>
      </c>
      <c r="B1181" s="193" t="s">
        <v>725</v>
      </c>
      <c r="C1181" s="194">
        <v>0</v>
      </c>
      <c r="D1181" s="194">
        <v>1725.72</v>
      </c>
      <c r="E1181" s="194">
        <v>0</v>
      </c>
      <c r="F1181" s="194">
        <v>1725.72</v>
      </c>
    </row>
    <row r="1182" spans="1:6" x14ac:dyDescent="0.3">
      <c r="A1182" s="195">
        <v>4902090</v>
      </c>
      <c r="B1182" s="193" t="s">
        <v>725</v>
      </c>
      <c r="C1182" s="194">
        <v>0</v>
      </c>
      <c r="D1182" s="194">
        <v>1725.72</v>
      </c>
      <c r="E1182" s="194">
        <v>0</v>
      </c>
      <c r="F1182" s="194">
        <v>1725.72</v>
      </c>
    </row>
    <row r="1183" spans="1:6" x14ac:dyDescent="0.3">
      <c r="A1183" s="195">
        <v>490209010</v>
      </c>
      <c r="B1183" s="193" t="s">
        <v>725</v>
      </c>
      <c r="C1183" s="194">
        <v>0</v>
      </c>
      <c r="D1183" s="194">
        <v>1725.72</v>
      </c>
      <c r="E1183" s="194">
        <v>0</v>
      </c>
      <c r="F1183" s="194">
        <v>1725.72</v>
      </c>
    </row>
    <row r="1184" spans="1:6" x14ac:dyDescent="0.3">
      <c r="A1184" s="195">
        <v>5</v>
      </c>
      <c r="B1184" s="193" t="s">
        <v>31</v>
      </c>
      <c r="C1184" s="194">
        <v>0</v>
      </c>
      <c r="D1184" s="194">
        <v>1930074.58</v>
      </c>
      <c r="E1184" s="194">
        <v>9359394.0199999996</v>
      </c>
      <c r="F1184" s="194">
        <v>-7429319.4400000004</v>
      </c>
    </row>
    <row r="1185" spans="1:6" x14ac:dyDescent="0.3">
      <c r="A1185" s="195">
        <v>51</v>
      </c>
      <c r="B1185" s="193" t="s">
        <v>185</v>
      </c>
      <c r="C1185" s="194">
        <v>0</v>
      </c>
      <c r="D1185" s="194">
        <v>1474023.06</v>
      </c>
      <c r="E1185" s="194">
        <v>5845232.9800000004</v>
      </c>
      <c r="F1185" s="194">
        <v>-4371209.92</v>
      </c>
    </row>
    <row r="1186" spans="1:6" x14ac:dyDescent="0.3">
      <c r="A1186" s="195">
        <v>5104</v>
      </c>
      <c r="B1186" s="193" t="s">
        <v>208</v>
      </c>
      <c r="C1186" s="194">
        <v>0</v>
      </c>
      <c r="D1186" s="194">
        <v>124460.63</v>
      </c>
      <c r="E1186" s="194">
        <v>1016311.94</v>
      </c>
      <c r="F1186" s="194">
        <v>-891851.31</v>
      </c>
    </row>
    <row r="1187" spans="1:6" x14ac:dyDescent="0.3">
      <c r="A1187" s="195">
        <v>510401</v>
      </c>
      <c r="B1187" s="193" t="s">
        <v>437</v>
      </c>
      <c r="C1187" s="194">
        <v>0</v>
      </c>
      <c r="D1187" s="194">
        <v>121517.53</v>
      </c>
      <c r="E1187" s="194">
        <v>1004730.44</v>
      </c>
      <c r="F1187" s="194">
        <v>-883212.91</v>
      </c>
    </row>
    <row r="1188" spans="1:6" x14ac:dyDescent="0.3">
      <c r="A1188" s="195">
        <v>5104010</v>
      </c>
      <c r="B1188" s="193" t="s">
        <v>437</v>
      </c>
      <c r="C1188" s="194">
        <v>0</v>
      </c>
      <c r="D1188" s="194">
        <v>121517.53</v>
      </c>
      <c r="E1188" s="194">
        <v>1004730.44</v>
      </c>
      <c r="F1188" s="194">
        <v>-883212.91</v>
      </c>
    </row>
    <row r="1189" spans="1:6" x14ac:dyDescent="0.3">
      <c r="A1189" s="195">
        <v>510401001</v>
      </c>
      <c r="B1189" s="193" t="s">
        <v>578</v>
      </c>
      <c r="C1189" s="194">
        <v>0</v>
      </c>
      <c r="D1189" s="194">
        <v>121517.53</v>
      </c>
      <c r="E1189" s="194">
        <v>993148.94</v>
      </c>
      <c r="F1189" s="194">
        <v>-871631.41</v>
      </c>
    </row>
    <row r="1190" spans="1:6" x14ac:dyDescent="0.3">
      <c r="A1190" s="195">
        <v>51040100101</v>
      </c>
      <c r="B1190" s="193" t="s">
        <v>662</v>
      </c>
      <c r="C1190" s="194">
        <v>0</v>
      </c>
      <c r="D1190" s="194">
        <v>121517.53</v>
      </c>
      <c r="E1190" s="194">
        <v>384957.48</v>
      </c>
      <c r="F1190" s="194">
        <v>-263439.95</v>
      </c>
    </row>
    <row r="1191" spans="1:6" x14ac:dyDescent="0.3">
      <c r="A1191" s="195">
        <v>51040100102</v>
      </c>
      <c r="B1191" s="193" t="s">
        <v>663</v>
      </c>
      <c r="C1191" s="194">
        <v>0</v>
      </c>
      <c r="D1191" s="194">
        <v>0</v>
      </c>
      <c r="E1191" s="194">
        <v>608191.46</v>
      </c>
      <c r="F1191" s="194">
        <v>-608191.46</v>
      </c>
    </row>
    <row r="1192" spans="1:6" x14ac:dyDescent="0.3">
      <c r="A1192" s="195">
        <v>510401002</v>
      </c>
      <c r="B1192" s="193" t="s">
        <v>659</v>
      </c>
      <c r="C1192" s="194">
        <v>0</v>
      </c>
      <c r="D1192" s="194">
        <v>0</v>
      </c>
      <c r="E1192" s="194">
        <v>11581.5</v>
      </c>
      <c r="F1192" s="194">
        <v>-11581.5</v>
      </c>
    </row>
    <row r="1193" spans="1:6" x14ac:dyDescent="0.3">
      <c r="A1193" s="195">
        <v>510402</v>
      </c>
      <c r="B1193" s="193" t="s">
        <v>350</v>
      </c>
      <c r="C1193" s="194">
        <v>0</v>
      </c>
      <c r="D1193" s="194">
        <v>2943.1</v>
      </c>
      <c r="E1193" s="194">
        <v>11581.5</v>
      </c>
      <c r="F1193" s="194">
        <v>-8638.4</v>
      </c>
    </row>
    <row r="1194" spans="1:6" x14ac:dyDescent="0.3">
      <c r="A1194" s="195">
        <v>5104020</v>
      </c>
      <c r="B1194" s="193" t="s">
        <v>350</v>
      </c>
      <c r="C1194" s="194">
        <v>0</v>
      </c>
      <c r="D1194" s="194">
        <v>2943.1</v>
      </c>
      <c r="E1194" s="194">
        <v>11581.5</v>
      </c>
      <c r="F1194" s="194">
        <v>-8638.4</v>
      </c>
    </row>
    <row r="1195" spans="1:6" x14ac:dyDescent="0.3">
      <c r="A1195" s="195">
        <v>510402001</v>
      </c>
      <c r="B1195" s="193" t="s">
        <v>578</v>
      </c>
      <c r="C1195" s="194">
        <v>0</v>
      </c>
      <c r="D1195" s="194">
        <v>2943.1</v>
      </c>
      <c r="E1195" s="194">
        <v>11581.5</v>
      </c>
      <c r="F1195" s="194">
        <v>-8638.4</v>
      </c>
    </row>
    <row r="1196" spans="1:6" x14ac:dyDescent="0.3">
      <c r="A1196" s="195">
        <v>51040200101</v>
      </c>
      <c r="B1196" s="193" t="s">
        <v>662</v>
      </c>
      <c r="C1196" s="194">
        <v>0</v>
      </c>
      <c r="D1196" s="194">
        <v>2943.1</v>
      </c>
      <c r="E1196" s="194">
        <v>11581.5</v>
      </c>
      <c r="F1196" s="194">
        <v>-8638.4</v>
      </c>
    </row>
    <row r="1197" spans="1:6" x14ac:dyDescent="0.3">
      <c r="A1197" s="195">
        <v>5105</v>
      </c>
      <c r="B1197" s="193" t="s">
        <v>209</v>
      </c>
      <c r="C1197" s="194">
        <v>0</v>
      </c>
      <c r="D1197" s="194">
        <v>166898.79</v>
      </c>
      <c r="E1197" s="194">
        <v>648445.44999999995</v>
      </c>
      <c r="F1197" s="194">
        <v>-481546.66</v>
      </c>
    </row>
    <row r="1198" spans="1:6" x14ac:dyDescent="0.3">
      <c r="A1198" s="195">
        <v>510501</v>
      </c>
      <c r="B1198" s="193" t="s">
        <v>192</v>
      </c>
      <c r="C1198" s="194">
        <v>0</v>
      </c>
      <c r="D1198" s="194">
        <v>166898.79</v>
      </c>
      <c r="E1198" s="194">
        <v>648445.44999999995</v>
      </c>
      <c r="F1198" s="194">
        <v>-481546.66</v>
      </c>
    </row>
    <row r="1199" spans="1:6" x14ac:dyDescent="0.3">
      <c r="A1199" s="195">
        <v>5105010</v>
      </c>
      <c r="B1199" s="193" t="s">
        <v>192</v>
      </c>
      <c r="C1199" s="194">
        <v>0</v>
      </c>
      <c r="D1199" s="194">
        <v>166898.79</v>
      </c>
      <c r="E1199" s="194">
        <v>648445.44999999995</v>
      </c>
      <c r="F1199" s="194">
        <v>-481546.66</v>
      </c>
    </row>
    <row r="1200" spans="1:6" x14ac:dyDescent="0.3">
      <c r="A1200" s="195">
        <v>510501001</v>
      </c>
      <c r="B1200" s="193" t="s">
        <v>578</v>
      </c>
      <c r="C1200" s="194">
        <v>0</v>
      </c>
      <c r="D1200" s="194">
        <v>166898.79</v>
      </c>
      <c r="E1200" s="194">
        <v>648445.44999999995</v>
      </c>
      <c r="F1200" s="194">
        <v>-481546.66</v>
      </c>
    </row>
    <row r="1201" spans="1:6" x14ac:dyDescent="0.3">
      <c r="A1201" s="195">
        <v>51050100101</v>
      </c>
      <c r="B1201" s="193" t="s">
        <v>662</v>
      </c>
      <c r="C1201" s="194">
        <v>0</v>
      </c>
      <c r="D1201" s="194">
        <v>166898.79</v>
      </c>
      <c r="E1201" s="194">
        <v>553136.43000000005</v>
      </c>
      <c r="F1201" s="194">
        <v>-386237.64</v>
      </c>
    </row>
    <row r="1202" spans="1:6" x14ac:dyDescent="0.3">
      <c r="A1202" s="195">
        <v>51050100102</v>
      </c>
      <c r="B1202" s="193" t="s">
        <v>663</v>
      </c>
      <c r="C1202" s="194">
        <v>0</v>
      </c>
      <c r="D1202" s="194">
        <v>0</v>
      </c>
      <c r="E1202" s="194">
        <v>95309.02</v>
      </c>
      <c r="F1202" s="194">
        <v>-95309.02</v>
      </c>
    </row>
    <row r="1203" spans="1:6" x14ac:dyDescent="0.3">
      <c r="A1203" s="195">
        <v>5106</v>
      </c>
      <c r="B1203" s="193" t="s">
        <v>210</v>
      </c>
      <c r="C1203" s="194">
        <v>0</v>
      </c>
      <c r="D1203" s="194">
        <v>68769.23</v>
      </c>
      <c r="E1203" s="194">
        <v>1120314</v>
      </c>
      <c r="F1203" s="194">
        <v>-1051544.77</v>
      </c>
    </row>
    <row r="1204" spans="1:6" x14ac:dyDescent="0.3">
      <c r="A1204" s="195">
        <v>510602</v>
      </c>
      <c r="B1204" s="193" t="s">
        <v>445</v>
      </c>
      <c r="C1204" s="194">
        <v>0</v>
      </c>
      <c r="D1204" s="194">
        <v>372.27</v>
      </c>
      <c r="E1204" s="194">
        <v>3678.53</v>
      </c>
      <c r="F1204" s="194">
        <v>-3306.26</v>
      </c>
    </row>
    <row r="1205" spans="1:6" x14ac:dyDescent="0.3">
      <c r="A1205" s="195">
        <v>5106020</v>
      </c>
      <c r="B1205" s="193" t="s">
        <v>445</v>
      </c>
      <c r="C1205" s="194">
        <v>0</v>
      </c>
      <c r="D1205" s="194">
        <v>372.27</v>
      </c>
      <c r="E1205" s="194">
        <v>3678.53</v>
      </c>
      <c r="F1205" s="194">
        <v>-3306.26</v>
      </c>
    </row>
    <row r="1206" spans="1:6" x14ac:dyDescent="0.3">
      <c r="A1206" s="195">
        <v>510602001</v>
      </c>
      <c r="B1206" s="193" t="s">
        <v>578</v>
      </c>
      <c r="C1206" s="194">
        <v>0</v>
      </c>
      <c r="D1206" s="194">
        <v>372.27</v>
      </c>
      <c r="E1206" s="194">
        <v>2150.5100000000002</v>
      </c>
      <c r="F1206" s="194">
        <v>-1778.24</v>
      </c>
    </row>
    <row r="1207" spans="1:6" x14ac:dyDescent="0.3">
      <c r="A1207" s="195">
        <v>51060200101</v>
      </c>
      <c r="B1207" s="193" t="s">
        <v>662</v>
      </c>
      <c r="C1207" s="194">
        <v>0</v>
      </c>
      <c r="D1207" s="194">
        <v>372.27</v>
      </c>
      <c r="E1207" s="194">
        <v>2150.5100000000002</v>
      </c>
      <c r="F1207" s="194">
        <v>-1778.24</v>
      </c>
    </row>
    <row r="1208" spans="1:6" x14ac:dyDescent="0.3">
      <c r="A1208" s="195">
        <v>510602002</v>
      </c>
      <c r="B1208" s="193" t="s">
        <v>659</v>
      </c>
      <c r="C1208" s="194">
        <v>0</v>
      </c>
      <c r="D1208" s="194">
        <v>0</v>
      </c>
      <c r="E1208" s="194">
        <v>1528.02</v>
      </c>
      <c r="F1208" s="194">
        <v>-1528.02</v>
      </c>
    </row>
    <row r="1209" spans="1:6" x14ac:dyDescent="0.3">
      <c r="A1209" s="195">
        <v>510604</v>
      </c>
      <c r="B1209" s="193" t="s">
        <v>450</v>
      </c>
      <c r="C1209" s="194">
        <v>0</v>
      </c>
      <c r="D1209" s="194">
        <v>389.73</v>
      </c>
      <c r="E1209" s="194">
        <v>4103.3999999999996</v>
      </c>
      <c r="F1209" s="194">
        <v>-3713.67</v>
      </c>
    </row>
    <row r="1210" spans="1:6" x14ac:dyDescent="0.3">
      <c r="A1210" s="195">
        <v>5106040</v>
      </c>
      <c r="B1210" s="193" t="s">
        <v>450</v>
      </c>
      <c r="C1210" s="194">
        <v>0</v>
      </c>
      <c r="D1210" s="194">
        <v>389.73</v>
      </c>
      <c r="E1210" s="194">
        <v>4103.3999999999996</v>
      </c>
      <c r="F1210" s="194">
        <v>-3713.67</v>
      </c>
    </row>
    <row r="1211" spans="1:6" x14ac:dyDescent="0.3">
      <c r="A1211" s="195">
        <v>510604001</v>
      </c>
      <c r="B1211" s="193" t="s">
        <v>578</v>
      </c>
      <c r="C1211" s="194">
        <v>0</v>
      </c>
      <c r="D1211" s="194">
        <v>389.73</v>
      </c>
      <c r="E1211" s="194">
        <v>4103.3999999999996</v>
      </c>
      <c r="F1211" s="194">
        <v>-3713.67</v>
      </c>
    </row>
    <row r="1212" spans="1:6" x14ac:dyDescent="0.3">
      <c r="A1212" s="195">
        <v>51060400101</v>
      </c>
      <c r="B1212" s="193" t="s">
        <v>662</v>
      </c>
      <c r="C1212" s="194">
        <v>0</v>
      </c>
      <c r="D1212" s="194">
        <v>389.73</v>
      </c>
      <c r="E1212" s="194">
        <v>2179.65</v>
      </c>
      <c r="F1212" s="194">
        <v>-1789.92</v>
      </c>
    </row>
    <row r="1213" spans="1:6" x14ac:dyDescent="0.3">
      <c r="A1213" s="195">
        <v>51060400102</v>
      </c>
      <c r="B1213" s="193" t="s">
        <v>663</v>
      </c>
      <c r="C1213" s="194">
        <v>0</v>
      </c>
      <c r="D1213" s="194">
        <v>0</v>
      </c>
      <c r="E1213" s="194">
        <v>1923.75</v>
      </c>
      <c r="F1213" s="194">
        <v>-1923.75</v>
      </c>
    </row>
    <row r="1214" spans="1:6" x14ac:dyDescent="0.3">
      <c r="A1214" s="195">
        <v>510605</v>
      </c>
      <c r="B1214" s="193" t="s">
        <v>453</v>
      </c>
      <c r="C1214" s="194">
        <v>0</v>
      </c>
      <c r="D1214" s="194">
        <v>0</v>
      </c>
      <c r="E1214" s="194">
        <v>452.18</v>
      </c>
      <c r="F1214" s="194">
        <v>-452.18</v>
      </c>
    </row>
    <row r="1215" spans="1:6" x14ac:dyDescent="0.3">
      <c r="A1215" s="195">
        <v>5106050</v>
      </c>
      <c r="B1215" s="193" t="s">
        <v>453</v>
      </c>
      <c r="C1215" s="194">
        <v>0</v>
      </c>
      <c r="D1215" s="194">
        <v>0</v>
      </c>
      <c r="E1215" s="194">
        <v>452.18</v>
      </c>
      <c r="F1215" s="194">
        <v>-452.18</v>
      </c>
    </row>
    <row r="1216" spans="1:6" x14ac:dyDescent="0.3">
      <c r="A1216" s="195">
        <v>510605001</v>
      </c>
      <c r="B1216" s="193" t="s">
        <v>578</v>
      </c>
      <c r="C1216" s="194">
        <v>0</v>
      </c>
      <c r="D1216" s="194">
        <v>0</v>
      </c>
      <c r="E1216" s="194">
        <v>452.18</v>
      </c>
      <c r="F1216" s="194">
        <v>-452.18</v>
      </c>
    </row>
    <row r="1217" spans="1:6" x14ac:dyDescent="0.3">
      <c r="A1217" s="195">
        <v>51060500101</v>
      </c>
      <c r="B1217" s="193" t="s">
        <v>662</v>
      </c>
      <c r="C1217" s="194">
        <v>0</v>
      </c>
      <c r="D1217" s="194">
        <v>0</v>
      </c>
      <c r="E1217" s="194">
        <v>452.18</v>
      </c>
      <c r="F1217" s="194">
        <v>-452.18</v>
      </c>
    </row>
    <row r="1218" spans="1:6" x14ac:dyDescent="0.3">
      <c r="A1218" s="195">
        <v>510606</v>
      </c>
      <c r="B1218" s="193" t="s">
        <v>456</v>
      </c>
      <c r="C1218" s="194">
        <v>0</v>
      </c>
      <c r="D1218" s="194">
        <v>0</v>
      </c>
      <c r="E1218" s="194">
        <v>244.28</v>
      </c>
      <c r="F1218" s="194">
        <v>-244.28</v>
      </c>
    </row>
    <row r="1219" spans="1:6" x14ac:dyDescent="0.3">
      <c r="A1219" s="195">
        <v>5106060</v>
      </c>
      <c r="B1219" s="193" t="s">
        <v>456</v>
      </c>
      <c r="C1219" s="194">
        <v>0</v>
      </c>
      <c r="D1219" s="194">
        <v>0</v>
      </c>
      <c r="E1219" s="194">
        <v>244.28</v>
      </c>
      <c r="F1219" s="194">
        <v>-244.28</v>
      </c>
    </row>
    <row r="1220" spans="1:6" x14ac:dyDescent="0.3">
      <c r="A1220" s="195">
        <v>510606001</v>
      </c>
      <c r="B1220" s="193" t="s">
        <v>578</v>
      </c>
      <c r="C1220" s="194">
        <v>0</v>
      </c>
      <c r="D1220" s="194">
        <v>0</v>
      </c>
      <c r="E1220" s="194">
        <v>244.28</v>
      </c>
      <c r="F1220" s="194">
        <v>-244.28</v>
      </c>
    </row>
    <row r="1221" spans="1:6" x14ac:dyDescent="0.3">
      <c r="A1221" s="195">
        <v>51060600101</v>
      </c>
      <c r="B1221" s="193" t="s">
        <v>662</v>
      </c>
      <c r="C1221" s="194">
        <v>0</v>
      </c>
      <c r="D1221" s="194">
        <v>0</v>
      </c>
      <c r="E1221" s="194">
        <v>244.28</v>
      </c>
      <c r="F1221" s="194">
        <v>-244.28</v>
      </c>
    </row>
    <row r="1222" spans="1:6" x14ac:dyDescent="0.3">
      <c r="A1222" s="195">
        <v>510607</v>
      </c>
      <c r="B1222" s="193" t="s">
        <v>459</v>
      </c>
      <c r="C1222" s="194">
        <v>0</v>
      </c>
      <c r="D1222" s="194">
        <v>6935</v>
      </c>
      <c r="E1222" s="194">
        <v>13903.25</v>
      </c>
      <c r="F1222" s="194">
        <v>-6968.25</v>
      </c>
    </row>
    <row r="1223" spans="1:6" x14ac:dyDescent="0.3">
      <c r="A1223" s="195">
        <v>5106070</v>
      </c>
      <c r="B1223" s="193" t="s">
        <v>459</v>
      </c>
      <c r="C1223" s="194">
        <v>0</v>
      </c>
      <c r="D1223" s="194">
        <v>6935</v>
      </c>
      <c r="E1223" s="194">
        <v>13903.25</v>
      </c>
      <c r="F1223" s="194">
        <v>-6968.25</v>
      </c>
    </row>
    <row r="1224" spans="1:6" x14ac:dyDescent="0.3">
      <c r="A1224" s="195">
        <v>510607001</v>
      </c>
      <c r="B1224" s="193" t="s">
        <v>578</v>
      </c>
      <c r="C1224" s="194">
        <v>0</v>
      </c>
      <c r="D1224" s="194">
        <v>6935</v>
      </c>
      <c r="E1224" s="194">
        <v>13903.25</v>
      </c>
      <c r="F1224" s="194">
        <v>-6968.25</v>
      </c>
    </row>
    <row r="1225" spans="1:6" x14ac:dyDescent="0.3">
      <c r="A1225" s="195">
        <v>51060700101</v>
      </c>
      <c r="B1225" s="193" t="s">
        <v>662</v>
      </c>
      <c r="C1225" s="194">
        <v>0</v>
      </c>
      <c r="D1225" s="194">
        <v>6935</v>
      </c>
      <c r="E1225" s="194">
        <v>9690</v>
      </c>
      <c r="F1225" s="194">
        <v>-2755</v>
      </c>
    </row>
    <row r="1226" spans="1:6" x14ac:dyDescent="0.3">
      <c r="A1226" s="195">
        <v>51060700102</v>
      </c>
      <c r="B1226" s="193" t="s">
        <v>663</v>
      </c>
      <c r="C1226" s="194">
        <v>0</v>
      </c>
      <c r="D1226" s="194">
        <v>0</v>
      </c>
      <c r="E1226" s="194">
        <v>4213.25</v>
      </c>
      <c r="F1226" s="194">
        <v>-4213.25</v>
      </c>
    </row>
    <row r="1227" spans="1:6" x14ac:dyDescent="0.3">
      <c r="A1227" s="195">
        <v>510608</v>
      </c>
      <c r="B1227" s="193" t="s">
        <v>194</v>
      </c>
      <c r="C1227" s="194">
        <v>0</v>
      </c>
      <c r="D1227" s="194">
        <v>1714.68</v>
      </c>
      <c r="E1227" s="194">
        <v>9785</v>
      </c>
      <c r="F1227" s="194">
        <v>-8070.32</v>
      </c>
    </row>
    <row r="1228" spans="1:6" x14ac:dyDescent="0.3">
      <c r="A1228" s="195">
        <v>5106080</v>
      </c>
      <c r="B1228" s="193" t="s">
        <v>194</v>
      </c>
      <c r="C1228" s="194">
        <v>0</v>
      </c>
      <c r="D1228" s="194">
        <v>1714.68</v>
      </c>
      <c r="E1228" s="194">
        <v>9785</v>
      </c>
      <c r="F1228" s="194">
        <v>-8070.32</v>
      </c>
    </row>
    <row r="1229" spans="1:6" x14ac:dyDescent="0.3">
      <c r="A1229" s="195">
        <v>510608001</v>
      </c>
      <c r="B1229" s="193" t="s">
        <v>578</v>
      </c>
      <c r="C1229" s="194">
        <v>0</v>
      </c>
      <c r="D1229" s="194">
        <v>1714.68</v>
      </c>
      <c r="E1229" s="194">
        <v>9785</v>
      </c>
      <c r="F1229" s="194">
        <v>-8070.32</v>
      </c>
    </row>
    <row r="1230" spans="1:6" x14ac:dyDescent="0.3">
      <c r="A1230" s="195">
        <v>51060800101</v>
      </c>
      <c r="B1230" s="193" t="s">
        <v>662</v>
      </c>
      <c r="C1230" s="194">
        <v>0</v>
      </c>
      <c r="D1230" s="194">
        <v>1714.68</v>
      </c>
      <c r="E1230" s="194">
        <v>6935</v>
      </c>
      <c r="F1230" s="194">
        <v>-5220.32</v>
      </c>
    </row>
    <row r="1231" spans="1:6" x14ac:dyDescent="0.3">
      <c r="A1231" s="195">
        <v>51060800102</v>
      </c>
      <c r="B1231" s="193" t="s">
        <v>663</v>
      </c>
      <c r="C1231" s="194">
        <v>0</v>
      </c>
      <c r="D1231" s="194">
        <v>0</v>
      </c>
      <c r="E1231" s="194">
        <v>2850</v>
      </c>
      <c r="F1231" s="194">
        <v>-2850</v>
      </c>
    </row>
    <row r="1232" spans="1:6" x14ac:dyDescent="0.3">
      <c r="A1232" s="195">
        <v>510610</v>
      </c>
      <c r="B1232" s="193" t="s">
        <v>573</v>
      </c>
      <c r="C1232" s="194">
        <v>0</v>
      </c>
      <c r="D1232" s="194">
        <v>12104.84</v>
      </c>
      <c r="E1232" s="194">
        <v>78900.539999999994</v>
      </c>
      <c r="F1232" s="194">
        <v>-66795.7</v>
      </c>
    </row>
    <row r="1233" spans="1:6" x14ac:dyDescent="0.3">
      <c r="A1233" s="195">
        <v>5106100</v>
      </c>
      <c r="B1233" s="193" t="s">
        <v>573</v>
      </c>
      <c r="C1233" s="194">
        <v>0</v>
      </c>
      <c r="D1233" s="194">
        <v>12104.84</v>
      </c>
      <c r="E1233" s="194">
        <v>78900.539999999994</v>
      </c>
      <c r="F1233" s="194">
        <v>-66795.7</v>
      </c>
    </row>
    <row r="1234" spans="1:6" x14ac:dyDescent="0.3">
      <c r="A1234" s="195">
        <v>510610001</v>
      </c>
      <c r="B1234" s="193" t="s">
        <v>578</v>
      </c>
      <c r="C1234" s="194">
        <v>0</v>
      </c>
      <c r="D1234" s="194">
        <v>12104.84</v>
      </c>
      <c r="E1234" s="194">
        <v>78900.539999999994</v>
      </c>
      <c r="F1234" s="194">
        <v>-66795.7</v>
      </c>
    </row>
    <row r="1235" spans="1:6" x14ac:dyDescent="0.3">
      <c r="A1235" s="195">
        <v>51061000101</v>
      </c>
      <c r="B1235" s="193" t="s">
        <v>662</v>
      </c>
      <c r="C1235" s="194">
        <v>0</v>
      </c>
      <c r="D1235" s="194">
        <v>12104.84</v>
      </c>
      <c r="E1235" s="194">
        <v>77776.179999999993</v>
      </c>
      <c r="F1235" s="194">
        <v>-65671.34</v>
      </c>
    </row>
    <row r="1236" spans="1:6" x14ac:dyDescent="0.3">
      <c r="A1236" s="195">
        <v>51061000102</v>
      </c>
      <c r="B1236" s="193" t="s">
        <v>663</v>
      </c>
      <c r="C1236" s="194">
        <v>0</v>
      </c>
      <c r="D1236" s="194">
        <v>0</v>
      </c>
      <c r="E1236" s="194">
        <v>1124.3599999999999</v>
      </c>
      <c r="F1236" s="194">
        <v>-1124.3599999999999</v>
      </c>
    </row>
    <row r="1237" spans="1:6" x14ac:dyDescent="0.3">
      <c r="A1237" s="195">
        <v>510611</v>
      </c>
      <c r="B1237" s="193" t="s">
        <v>466</v>
      </c>
      <c r="C1237" s="194">
        <v>0</v>
      </c>
      <c r="D1237" s="194">
        <v>7118.61</v>
      </c>
      <c r="E1237" s="194">
        <v>22648.38</v>
      </c>
      <c r="F1237" s="194">
        <v>-15529.77</v>
      </c>
    </row>
    <row r="1238" spans="1:6" x14ac:dyDescent="0.3">
      <c r="A1238" s="195">
        <v>5106110</v>
      </c>
      <c r="B1238" s="193" t="s">
        <v>466</v>
      </c>
      <c r="C1238" s="194">
        <v>0</v>
      </c>
      <c r="D1238" s="194">
        <v>7118.61</v>
      </c>
      <c r="E1238" s="194">
        <v>22648.38</v>
      </c>
      <c r="F1238" s="194">
        <v>-15529.77</v>
      </c>
    </row>
    <row r="1239" spans="1:6" x14ac:dyDescent="0.3">
      <c r="A1239" s="195">
        <v>510611001</v>
      </c>
      <c r="B1239" s="193" t="s">
        <v>578</v>
      </c>
      <c r="C1239" s="194">
        <v>0</v>
      </c>
      <c r="D1239" s="194">
        <v>7118.61</v>
      </c>
      <c r="E1239" s="194">
        <v>22648.38</v>
      </c>
      <c r="F1239" s="194">
        <v>-15529.77</v>
      </c>
    </row>
    <row r="1240" spans="1:6" x14ac:dyDescent="0.3">
      <c r="A1240" s="195">
        <v>51061100101</v>
      </c>
      <c r="B1240" s="193" t="s">
        <v>662</v>
      </c>
      <c r="C1240" s="194">
        <v>0</v>
      </c>
      <c r="D1240" s="194">
        <v>7118.61</v>
      </c>
      <c r="E1240" s="194">
        <v>15443.37</v>
      </c>
      <c r="F1240" s="194">
        <v>-8324.76</v>
      </c>
    </row>
    <row r="1241" spans="1:6" x14ac:dyDescent="0.3">
      <c r="A1241" s="195">
        <v>51061100102</v>
      </c>
      <c r="B1241" s="193" t="s">
        <v>663</v>
      </c>
      <c r="C1241" s="194">
        <v>0</v>
      </c>
      <c r="D1241" s="194">
        <v>0</v>
      </c>
      <c r="E1241" s="194">
        <v>7205.01</v>
      </c>
      <c r="F1241" s="194">
        <v>-7205.01</v>
      </c>
    </row>
    <row r="1242" spans="1:6" x14ac:dyDescent="0.3">
      <c r="A1242" s="195">
        <v>510612</v>
      </c>
      <c r="B1242" s="193" t="s">
        <v>469</v>
      </c>
      <c r="C1242" s="194">
        <v>0</v>
      </c>
      <c r="D1242" s="194">
        <v>338.21</v>
      </c>
      <c r="E1242" s="194">
        <v>1992.11</v>
      </c>
      <c r="F1242" s="194">
        <v>-1653.9</v>
      </c>
    </row>
    <row r="1243" spans="1:6" x14ac:dyDescent="0.3">
      <c r="A1243" s="195">
        <v>5106120</v>
      </c>
      <c r="B1243" s="193" t="s">
        <v>469</v>
      </c>
      <c r="C1243" s="194">
        <v>0</v>
      </c>
      <c r="D1243" s="194">
        <v>338.21</v>
      </c>
      <c r="E1243" s="194">
        <v>1992.11</v>
      </c>
      <c r="F1243" s="194">
        <v>-1653.9</v>
      </c>
    </row>
    <row r="1244" spans="1:6" x14ac:dyDescent="0.3">
      <c r="A1244" s="195">
        <v>510612001</v>
      </c>
      <c r="B1244" s="193" t="s">
        <v>578</v>
      </c>
      <c r="C1244" s="194">
        <v>0</v>
      </c>
      <c r="D1244" s="194">
        <v>338.21</v>
      </c>
      <c r="E1244" s="194">
        <v>1992.11</v>
      </c>
      <c r="F1244" s="194">
        <v>-1653.9</v>
      </c>
    </row>
    <row r="1245" spans="1:6" x14ac:dyDescent="0.3">
      <c r="A1245" s="195">
        <v>51061200101</v>
      </c>
      <c r="B1245" s="193" t="s">
        <v>662</v>
      </c>
      <c r="C1245" s="194">
        <v>0</v>
      </c>
      <c r="D1245" s="194">
        <v>338.21</v>
      </c>
      <c r="E1245" s="194">
        <v>1042.1099999999999</v>
      </c>
      <c r="F1245" s="194">
        <v>-703.9</v>
      </c>
    </row>
    <row r="1246" spans="1:6" x14ac:dyDescent="0.3">
      <c r="A1246" s="195">
        <v>51061200102</v>
      </c>
      <c r="B1246" s="193" t="s">
        <v>663</v>
      </c>
      <c r="C1246" s="194">
        <v>0</v>
      </c>
      <c r="D1246" s="194">
        <v>0</v>
      </c>
      <c r="E1246" s="194">
        <v>950</v>
      </c>
      <c r="F1246" s="194">
        <v>-950</v>
      </c>
    </row>
    <row r="1247" spans="1:6" x14ac:dyDescent="0.3">
      <c r="A1247" s="195">
        <v>510614</v>
      </c>
      <c r="B1247" s="193" t="s">
        <v>472</v>
      </c>
      <c r="C1247" s="194">
        <v>0</v>
      </c>
      <c r="D1247" s="194">
        <v>0</v>
      </c>
      <c r="E1247" s="194">
        <v>28659.32</v>
      </c>
      <c r="F1247" s="194">
        <v>-28659.32</v>
      </c>
    </row>
    <row r="1248" spans="1:6" x14ac:dyDescent="0.3">
      <c r="A1248" s="195">
        <v>5106140</v>
      </c>
      <c r="B1248" s="193" t="s">
        <v>472</v>
      </c>
      <c r="C1248" s="194">
        <v>0</v>
      </c>
      <c r="D1248" s="194">
        <v>0</v>
      </c>
      <c r="E1248" s="194">
        <v>28659.32</v>
      </c>
      <c r="F1248" s="194">
        <v>-28659.32</v>
      </c>
    </row>
    <row r="1249" spans="1:6" x14ac:dyDescent="0.3">
      <c r="A1249" s="195">
        <v>510614001</v>
      </c>
      <c r="B1249" s="193" t="s">
        <v>578</v>
      </c>
      <c r="C1249" s="194">
        <v>0</v>
      </c>
      <c r="D1249" s="194">
        <v>0</v>
      </c>
      <c r="E1249" s="194">
        <v>28659.32</v>
      </c>
      <c r="F1249" s="194">
        <v>-28659.32</v>
      </c>
    </row>
    <row r="1250" spans="1:6" x14ac:dyDescent="0.3">
      <c r="A1250" s="195">
        <v>51061400101</v>
      </c>
      <c r="B1250" s="193" t="s">
        <v>662</v>
      </c>
      <c r="C1250" s="194">
        <v>0</v>
      </c>
      <c r="D1250" s="194">
        <v>0</v>
      </c>
      <c r="E1250" s="194">
        <v>26996.82</v>
      </c>
      <c r="F1250" s="194">
        <v>-26996.82</v>
      </c>
    </row>
    <row r="1251" spans="1:6" x14ac:dyDescent="0.3">
      <c r="A1251" s="195">
        <v>51061400102</v>
      </c>
      <c r="B1251" s="193" t="s">
        <v>663</v>
      </c>
      <c r="C1251" s="194">
        <v>0</v>
      </c>
      <c r="D1251" s="194">
        <v>0</v>
      </c>
      <c r="E1251" s="194">
        <v>1662.5</v>
      </c>
      <c r="F1251" s="194">
        <v>-1662.5</v>
      </c>
    </row>
    <row r="1252" spans="1:6" x14ac:dyDescent="0.3">
      <c r="A1252" s="195">
        <v>510618</v>
      </c>
      <c r="B1252" s="193" t="s">
        <v>338</v>
      </c>
      <c r="C1252" s="194">
        <v>0</v>
      </c>
      <c r="D1252" s="194">
        <v>37728.720000000001</v>
      </c>
      <c r="E1252" s="194">
        <v>226117.13</v>
      </c>
      <c r="F1252" s="194">
        <v>-188388.41</v>
      </c>
    </row>
    <row r="1253" spans="1:6" x14ac:dyDescent="0.3">
      <c r="A1253" s="195">
        <v>5106180</v>
      </c>
      <c r="B1253" s="193" t="s">
        <v>338</v>
      </c>
      <c r="C1253" s="194">
        <v>0</v>
      </c>
      <c r="D1253" s="194">
        <v>37728.720000000001</v>
      </c>
      <c r="E1253" s="194">
        <v>226117.13</v>
      </c>
      <c r="F1253" s="194">
        <v>-188388.41</v>
      </c>
    </row>
    <row r="1254" spans="1:6" x14ac:dyDescent="0.3">
      <c r="A1254" s="195">
        <v>510618001</v>
      </c>
      <c r="B1254" s="193" t="s">
        <v>578</v>
      </c>
      <c r="C1254" s="194">
        <v>0</v>
      </c>
      <c r="D1254" s="194">
        <v>37728.720000000001</v>
      </c>
      <c r="E1254" s="194">
        <v>226117.13</v>
      </c>
      <c r="F1254" s="194">
        <v>-188388.41</v>
      </c>
    </row>
    <row r="1255" spans="1:6" x14ac:dyDescent="0.3">
      <c r="A1255" s="195">
        <v>51061800101</v>
      </c>
      <c r="B1255" s="193" t="s">
        <v>662</v>
      </c>
      <c r="C1255" s="194">
        <v>0</v>
      </c>
      <c r="D1255" s="194">
        <v>37728.720000000001</v>
      </c>
      <c r="E1255" s="194">
        <v>150723.48000000001</v>
      </c>
      <c r="F1255" s="194">
        <v>-112994.76</v>
      </c>
    </row>
    <row r="1256" spans="1:6" x14ac:dyDescent="0.3">
      <c r="A1256" s="195">
        <v>51061800102</v>
      </c>
      <c r="B1256" s="193" t="s">
        <v>663</v>
      </c>
      <c r="C1256" s="194">
        <v>0</v>
      </c>
      <c r="D1256" s="194">
        <v>0</v>
      </c>
      <c r="E1256" s="194">
        <v>75393.649999999994</v>
      </c>
      <c r="F1256" s="194">
        <v>-75393.649999999994</v>
      </c>
    </row>
    <row r="1257" spans="1:6" x14ac:dyDescent="0.3">
      <c r="A1257" s="195">
        <v>510622</v>
      </c>
      <c r="B1257" s="193" t="s">
        <v>480</v>
      </c>
      <c r="C1257" s="194">
        <v>0</v>
      </c>
      <c r="D1257" s="194">
        <v>0</v>
      </c>
      <c r="E1257" s="194">
        <v>4998.92</v>
      </c>
      <c r="F1257" s="194">
        <v>-4998.92</v>
      </c>
    </row>
    <row r="1258" spans="1:6" x14ac:dyDescent="0.3">
      <c r="A1258" s="195">
        <v>5106220</v>
      </c>
      <c r="B1258" s="193" t="s">
        <v>480</v>
      </c>
      <c r="C1258" s="194">
        <v>0</v>
      </c>
      <c r="D1258" s="194">
        <v>0</v>
      </c>
      <c r="E1258" s="194">
        <v>4998.92</v>
      </c>
      <c r="F1258" s="194">
        <v>-4998.92</v>
      </c>
    </row>
    <row r="1259" spans="1:6" x14ac:dyDescent="0.3">
      <c r="A1259" s="195">
        <v>510622001</v>
      </c>
      <c r="B1259" s="193" t="s">
        <v>578</v>
      </c>
      <c r="C1259" s="194">
        <v>0</v>
      </c>
      <c r="D1259" s="194">
        <v>0</v>
      </c>
      <c r="E1259" s="194">
        <v>4998.92</v>
      </c>
      <c r="F1259" s="194">
        <v>-4998.92</v>
      </c>
    </row>
    <row r="1260" spans="1:6" x14ac:dyDescent="0.3">
      <c r="A1260" s="195">
        <v>51062200101</v>
      </c>
      <c r="B1260" s="193" t="s">
        <v>662</v>
      </c>
      <c r="C1260" s="194">
        <v>0</v>
      </c>
      <c r="D1260" s="194">
        <v>0</v>
      </c>
      <c r="E1260" s="194">
        <v>3268.46</v>
      </c>
      <c r="F1260" s="194">
        <v>-3268.46</v>
      </c>
    </row>
    <row r="1261" spans="1:6" x14ac:dyDescent="0.3">
      <c r="A1261" s="195">
        <v>51062200102</v>
      </c>
      <c r="B1261" s="193" t="s">
        <v>663</v>
      </c>
      <c r="C1261" s="194">
        <v>0</v>
      </c>
      <c r="D1261" s="194">
        <v>0</v>
      </c>
      <c r="E1261" s="194">
        <v>1730.46</v>
      </c>
      <c r="F1261" s="194">
        <v>-1730.46</v>
      </c>
    </row>
    <row r="1262" spans="1:6" x14ac:dyDescent="0.3">
      <c r="A1262" s="195">
        <v>510625</v>
      </c>
      <c r="B1262" s="193" t="s">
        <v>195</v>
      </c>
      <c r="C1262" s="194">
        <v>0</v>
      </c>
      <c r="D1262" s="194">
        <v>2067.17</v>
      </c>
      <c r="E1262" s="194">
        <v>724830.96</v>
      </c>
      <c r="F1262" s="194">
        <v>-722763.79</v>
      </c>
    </row>
    <row r="1263" spans="1:6" x14ac:dyDescent="0.3">
      <c r="A1263" s="195">
        <v>5106250</v>
      </c>
      <c r="B1263" s="193" t="s">
        <v>195</v>
      </c>
      <c r="C1263" s="194">
        <v>0</v>
      </c>
      <c r="D1263" s="194">
        <v>2067.17</v>
      </c>
      <c r="E1263" s="194">
        <v>724830.96</v>
      </c>
      <c r="F1263" s="194">
        <v>-722763.79</v>
      </c>
    </row>
    <row r="1264" spans="1:6" x14ac:dyDescent="0.3">
      <c r="A1264" s="195">
        <v>510625001</v>
      </c>
      <c r="B1264" s="193" t="s">
        <v>578</v>
      </c>
      <c r="C1264" s="194">
        <v>0</v>
      </c>
      <c r="D1264" s="194">
        <v>2067.17</v>
      </c>
      <c r="E1264" s="194">
        <v>724830.96</v>
      </c>
      <c r="F1264" s="194">
        <v>-722763.79</v>
      </c>
    </row>
    <row r="1265" spans="1:6" x14ac:dyDescent="0.3">
      <c r="A1265" s="195">
        <v>51062500101</v>
      </c>
      <c r="B1265" s="193" t="s">
        <v>662</v>
      </c>
      <c r="C1265" s="194">
        <v>0</v>
      </c>
      <c r="D1265" s="194">
        <v>0</v>
      </c>
      <c r="E1265" s="194">
        <v>670545.11</v>
      </c>
      <c r="F1265" s="194">
        <v>-670545.11</v>
      </c>
    </row>
    <row r="1266" spans="1:6" x14ac:dyDescent="0.3">
      <c r="A1266" s="195">
        <v>51062500102</v>
      </c>
      <c r="B1266" s="193" t="s">
        <v>663</v>
      </c>
      <c r="C1266" s="194">
        <v>0</v>
      </c>
      <c r="D1266" s="194">
        <v>2067.17</v>
      </c>
      <c r="E1266" s="194">
        <v>54285.85</v>
      </c>
      <c r="F1266" s="194">
        <v>-52218.68</v>
      </c>
    </row>
    <row r="1267" spans="1:6" x14ac:dyDescent="0.3">
      <c r="A1267" s="195">
        <v>5107</v>
      </c>
      <c r="B1267" s="193" t="s">
        <v>211</v>
      </c>
      <c r="C1267" s="194">
        <v>0</v>
      </c>
      <c r="D1267" s="194">
        <v>1100543.8600000001</v>
      </c>
      <c r="E1267" s="194">
        <v>2915745.48</v>
      </c>
      <c r="F1267" s="194">
        <v>-1815201.62</v>
      </c>
    </row>
    <row r="1268" spans="1:6" x14ac:dyDescent="0.3">
      <c r="A1268" s="195">
        <v>510701</v>
      </c>
      <c r="B1268" s="193" t="s">
        <v>194</v>
      </c>
      <c r="C1268" s="194">
        <v>0</v>
      </c>
      <c r="D1268" s="194">
        <v>0</v>
      </c>
      <c r="E1268" s="194">
        <v>31943.47</v>
      </c>
      <c r="F1268" s="194">
        <v>-31943.47</v>
      </c>
    </row>
    <row r="1269" spans="1:6" x14ac:dyDescent="0.3">
      <c r="A1269" s="195">
        <v>5107010</v>
      </c>
      <c r="B1269" s="193" t="s">
        <v>194</v>
      </c>
      <c r="C1269" s="194">
        <v>0</v>
      </c>
      <c r="D1269" s="194">
        <v>0</v>
      </c>
      <c r="E1269" s="194">
        <v>31943.47</v>
      </c>
      <c r="F1269" s="194">
        <v>-31943.47</v>
      </c>
    </row>
    <row r="1270" spans="1:6" x14ac:dyDescent="0.3">
      <c r="A1270" s="195">
        <v>510701002</v>
      </c>
      <c r="B1270" s="193" t="s">
        <v>726</v>
      </c>
      <c r="C1270" s="194">
        <v>0</v>
      </c>
      <c r="D1270" s="194">
        <v>0</v>
      </c>
      <c r="E1270" s="194">
        <v>31943.47</v>
      </c>
      <c r="F1270" s="194">
        <v>-31943.47</v>
      </c>
    </row>
    <row r="1271" spans="1:6" x14ac:dyDescent="0.3">
      <c r="A1271" s="195">
        <v>510702</v>
      </c>
      <c r="B1271" s="193" t="s">
        <v>197</v>
      </c>
      <c r="C1271" s="194">
        <v>0</v>
      </c>
      <c r="D1271" s="194">
        <v>1100543.8600000001</v>
      </c>
      <c r="E1271" s="194">
        <v>2883802.01</v>
      </c>
      <c r="F1271" s="194">
        <v>-1783258.15</v>
      </c>
    </row>
    <row r="1272" spans="1:6" x14ac:dyDescent="0.3">
      <c r="A1272" s="195">
        <v>5107020</v>
      </c>
      <c r="B1272" s="193" t="s">
        <v>197</v>
      </c>
      <c r="C1272" s="194">
        <v>0</v>
      </c>
      <c r="D1272" s="194">
        <v>1100543.8600000001</v>
      </c>
      <c r="E1272" s="194">
        <v>2883802.01</v>
      </c>
      <c r="F1272" s="194">
        <v>-1783258.15</v>
      </c>
    </row>
    <row r="1273" spans="1:6" x14ac:dyDescent="0.3">
      <c r="A1273" s="195">
        <v>510702001</v>
      </c>
      <c r="B1273" s="193" t="s">
        <v>575</v>
      </c>
      <c r="C1273" s="194">
        <v>0</v>
      </c>
      <c r="D1273" s="194">
        <v>1100543.8600000001</v>
      </c>
      <c r="E1273" s="194">
        <v>2883802.01</v>
      </c>
      <c r="F1273" s="194">
        <v>-1783258.15</v>
      </c>
    </row>
    <row r="1274" spans="1:6" x14ac:dyDescent="0.3">
      <c r="A1274" s="195">
        <v>51070200101</v>
      </c>
      <c r="B1274" s="193" t="s">
        <v>662</v>
      </c>
      <c r="C1274" s="194">
        <v>0</v>
      </c>
      <c r="D1274" s="194">
        <v>1100543.8600000001</v>
      </c>
      <c r="E1274" s="194">
        <v>2883802.01</v>
      </c>
      <c r="F1274" s="194">
        <v>-1783258.15</v>
      </c>
    </row>
    <row r="1275" spans="1:6" x14ac:dyDescent="0.3">
      <c r="A1275" s="195">
        <v>5199</v>
      </c>
      <c r="B1275" s="193" t="s">
        <v>233</v>
      </c>
      <c r="C1275" s="194">
        <v>0</v>
      </c>
      <c r="D1275" s="194">
        <v>13350.55</v>
      </c>
      <c r="E1275" s="194">
        <v>144416.10999999999</v>
      </c>
      <c r="F1275" s="194">
        <v>-131065.56</v>
      </c>
    </row>
    <row r="1276" spans="1:6" x14ac:dyDescent="0.3">
      <c r="A1276" s="195">
        <v>519901</v>
      </c>
      <c r="B1276" s="193" t="s">
        <v>233</v>
      </c>
      <c r="C1276" s="194">
        <v>0</v>
      </c>
      <c r="D1276" s="194">
        <v>13350.55</v>
      </c>
      <c r="E1276" s="194">
        <v>144416.10999999999</v>
      </c>
      <c r="F1276" s="194">
        <v>-131065.56</v>
      </c>
    </row>
    <row r="1277" spans="1:6" x14ac:dyDescent="0.3">
      <c r="A1277" s="195">
        <v>5199010</v>
      </c>
      <c r="B1277" s="193" t="s">
        <v>233</v>
      </c>
      <c r="C1277" s="194">
        <v>0</v>
      </c>
      <c r="D1277" s="194">
        <v>13350.55</v>
      </c>
      <c r="E1277" s="194">
        <v>144416.10999999999</v>
      </c>
      <c r="F1277" s="194">
        <v>-131065.56</v>
      </c>
    </row>
    <row r="1278" spans="1:6" x14ac:dyDescent="0.3">
      <c r="A1278" s="195">
        <v>519901004</v>
      </c>
      <c r="B1278" s="193" t="s">
        <v>208</v>
      </c>
      <c r="C1278" s="194">
        <v>0</v>
      </c>
      <c r="D1278" s="194">
        <v>6091.89</v>
      </c>
      <c r="E1278" s="194">
        <v>52076.27</v>
      </c>
      <c r="F1278" s="194">
        <v>-45984.38</v>
      </c>
    </row>
    <row r="1279" spans="1:6" x14ac:dyDescent="0.3">
      <c r="A1279" s="195">
        <v>51990100401</v>
      </c>
      <c r="B1279" s="193" t="s">
        <v>437</v>
      </c>
      <c r="C1279" s="194">
        <v>0</v>
      </c>
      <c r="D1279" s="194">
        <v>2916.29</v>
      </c>
      <c r="E1279" s="194">
        <v>24023.919999999998</v>
      </c>
      <c r="F1279" s="194">
        <v>-21107.63</v>
      </c>
    </row>
    <row r="1280" spans="1:6" x14ac:dyDescent="0.3">
      <c r="A1280" s="195">
        <v>5199010040101</v>
      </c>
      <c r="B1280" s="193" t="s">
        <v>727</v>
      </c>
      <c r="C1280" s="194">
        <v>0</v>
      </c>
      <c r="D1280" s="194">
        <v>2916.29</v>
      </c>
      <c r="E1280" s="194">
        <v>24023.919999999998</v>
      </c>
      <c r="F1280" s="194">
        <v>-21107.63</v>
      </c>
    </row>
    <row r="1281" spans="1:6" x14ac:dyDescent="0.3">
      <c r="A1281" s="195">
        <v>51990100402</v>
      </c>
      <c r="B1281" s="193" t="s">
        <v>350</v>
      </c>
      <c r="C1281" s="194">
        <v>0</v>
      </c>
      <c r="D1281" s="194">
        <v>3175.6</v>
      </c>
      <c r="E1281" s="194">
        <v>28052.35</v>
      </c>
      <c r="F1281" s="194">
        <v>-24876.75</v>
      </c>
    </row>
    <row r="1282" spans="1:6" x14ac:dyDescent="0.3">
      <c r="A1282" s="195">
        <v>5199010040201</v>
      </c>
      <c r="B1282" s="193" t="s">
        <v>728</v>
      </c>
      <c r="C1282" s="194">
        <v>0</v>
      </c>
      <c r="D1282" s="194">
        <v>3175.6</v>
      </c>
      <c r="E1282" s="194">
        <v>28052.35</v>
      </c>
      <c r="F1282" s="194">
        <v>-24876.75</v>
      </c>
    </row>
    <row r="1283" spans="1:6" x14ac:dyDescent="0.3">
      <c r="A1283" s="195">
        <v>519901005</v>
      </c>
      <c r="B1283" s="193" t="s">
        <v>209</v>
      </c>
      <c r="C1283" s="194">
        <v>0</v>
      </c>
      <c r="D1283" s="194">
        <v>5563.96</v>
      </c>
      <c r="E1283" s="194">
        <v>34129.08</v>
      </c>
      <c r="F1283" s="194">
        <v>-28565.119999999999</v>
      </c>
    </row>
    <row r="1284" spans="1:6" x14ac:dyDescent="0.3">
      <c r="A1284" s="195">
        <v>51990100501</v>
      </c>
      <c r="B1284" s="193" t="s">
        <v>192</v>
      </c>
      <c r="C1284" s="194">
        <v>0</v>
      </c>
      <c r="D1284" s="194">
        <v>5563.96</v>
      </c>
      <c r="E1284" s="194">
        <v>34129.08</v>
      </c>
      <c r="F1284" s="194">
        <v>-28565.119999999999</v>
      </c>
    </row>
    <row r="1285" spans="1:6" x14ac:dyDescent="0.3">
      <c r="A1285" s="195">
        <v>5199010050101</v>
      </c>
      <c r="B1285" s="193" t="s">
        <v>303</v>
      </c>
      <c r="C1285" s="194">
        <v>0</v>
      </c>
      <c r="D1285" s="194">
        <v>5563.96</v>
      </c>
      <c r="E1285" s="194">
        <v>34129.08</v>
      </c>
      <c r="F1285" s="194">
        <v>-28565.119999999999</v>
      </c>
    </row>
    <row r="1286" spans="1:6" x14ac:dyDescent="0.3">
      <c r="A1286" s="195">
        <v>519901006</v>
      </c>
      <c r="B1286" s="193" t="s">
        <v>210</v>
      </c>
      <c r="C1286" s="194">
        <v>0</v>
      </c>
      <c r="D1286" s="194">
        <v>1694.7</v>
      </c>
      <c r="E1286" s="194">
        <v>58210.76</v>
      </c>
      <c r="F1286" s="194">
        <v>-56516.06</v>
      </c>
    </row>
    <row r="1287" spans="1:6" x14ac:dyDescent="0.3">
      <c r="A1287" s="195">
        <v>51990100601</v>
      </c>
      <c r="B1287" s="193" t="s">
        <v>442</v>
      </c>
      <c r="C1287" s="194">
        <v>0</v>
      </c>
      <c r="D1287" s="194">
        <v>0</v>
      </c>
      <c r="E1287" s="194">
        <v>0</v>
      </c>
      <c r="F1287" s="194">
        <v>0</v>
      </c>
    </row>
    <row r="1288" spans="1:6" x14ac:dyDescent="0.3">
      <c r="A1288" s="195">
        <v>5199010060101</v>
      </c>
      <c r="B1288" s="193" t="s">
        <v>729</v>
      </c>
      <c r="C1288" s="194">
        <v>0</v>
      </c>
      <c r="D1288" s="194">
        <v>0</v>
      </c>
      <c r="E1288" s="194">
        <v>0</v>
      </c>
      <c r="F1288" s="194">
        <v>0</v>
      </c>
    </row>
    <row r="1289" spans="1:6" x14ac:dyDescent="0.3">
      <c r="A1289" s="195">
        <v>51990100602</v>
      </c>
      <c r="B1289" s="193" t="s">
        <v>445</v>
      </c>
      <c r="C1289" s="194">
        <v>0</v>
      </c>
      <c r="D1289" s="194">
        <v>19.59</v>
      </c>
      <c r="E1289" s="194">
        <v>301.19</v>
      </c>
      <c r="F1289" s="194">
        <v>-281.60000000000002</v>
      </c>
    </row>
    <row r="1290" spans="1:6" x14ac:dyDescent="0.3">
      <c r="A1290" s="195">
        <v>5199010060201</v>
      </c>
      <c r="B1290" s="193" t="s">
        <v>304</v>
      </c>
      <c r="C1290" s="194">
        <v>0</v>
      </c>
      <c r="D1290" s="194">
        <v>19.59</v>
      </c>
      <c r="E1290" s="194">
        <v>301.19</v>
      </c>
      <c r="F1290" s="194">
        <v>-281.60000000000002</v>
      </c>
    </row>
    <row r="1291" spans="1:6" x14ac:dyDescent="0.3">
      <c r="A1291" s="195">
        <v>51990100603</v>
      </c>
      <c r="B1291" s="193" t="s">
        <v>343</v>
      </c>
      <c r="C1291" s="194">
        <v>0</v>
      </c>
      <c r="D1291" s="194">
        <v>0</v>
      </c>
      <c r="E1291" s="194">
        <v>0</v>
      </c>
      <c r="F1291" s="194">
        <v>0</v>
      </c>
    </row>
    <row r="1292" spans="1:6" x14ac:dyDescent="0.3">
      <c r="A1292" s="195">
        <v>5199010060301</v>
      </c>
      <c r="B1292" s="193" t="s">
        <v>730</v>
      </c>
      <c r="C1292" s="194">
        <v>0</v>
      </c>
      <c r="D1292" s="194">
        <v>0</v>
      </c>
      <c r="E1292" s="194">
        <v>0</v>
      </c>
      <c r="F1292" s="194">
        <v>0</v>
      </c>
    </row>
    <row r="1293" spans="1:6" x14ac:dyDescent="0.3">
      <c r="A1293" s="195">
        <v>51990100604</v>
      </c>
      <c r="B1293" s="193" t="s">
        <v>450</v>
      </c>
      <c r="C1293" s="194">
        <v>0</v>
      </c>
      <c r="D1293" s="194">
        <v>20.51</v>
      </c>
      <c r="E1293" s="194">
        <v>215.97</v>
      </c>
      <c r="F1293" s="194">
        <v>-195.46</v>
      </c>
    </row>
    <row r="1294" spans="1:6" x14ac:dyDescent="0.3">
      <c r="A1294" s="195">
        <v>5199010060401</v>
      </c>
      <c r="B1294" s="193" t="s">
        <v>731</v>
      </c>
      <c r="C1294" s="194">
        <v>0</v>
      </c>
      <c r="D1294" s="194">
        <v>20.51</v>
      </c>
      <c r="E1294" s="194">
        <v>215.97</v>
      </c>
      <c r="F1294" s="194">
        <v>-195.46</v>
      </c>
    </row>
    <row r="1295" spans="1:6" x14ac:dyDescent="0.3">
      <c r="A1295" s="195">
        <v>51990100605</v>
      </c>
      <c r="B1295" s="193" t="s">
        <v>453</v>
      </c>
      <c r="C1295" s="194">
        <v>0</v>
      </c>
      <c r="D1295" s="194">
        <v>0</v>
      </c>
      <c r="E1295" s="194">
        <v>23.8</v>
      </c>
      <c r="F1295" s="194">
        <v>-23.8</v>
      </c>
    </row>
    <row r="1296" spans="1:6" x14ac:dyDescent="0.3">
      <c r="A1296" s="195">
        <v>5199010060501</v>
      </c>
      <c r="B1296" s="193" t="s">
        <v>732</v>
      </c>
      <c r="C1296" s="194">
        <v>0</v>
      </c>
      <c r="D1296" s="194">
        <v>0</v>
      </c>
      <c r="E1296" s="194">
        <v>23.8</v>
      </c>
      <c r="F1296" s="194">
        <v>-23.8</v>
      </c>
    </row>
    <row r="1297" spans="1:6" x14ac:dyDescent="0.3">
      <c r="A1297" s="195">
        <v>51990100606</v>
      </c>
      <c r="B1297" s="193" t="s">
        <v>456</v>
      </c>
      <c r="C1297" s="194">
        <v>0</v>
      </c>
      <c r="D1297" s="194">
        <v>0</v>
      </c>
      <c r="E1297" s="194">
        <v>12.86</v>
      </c>
      <c r="F1297" s="194">
        <v>-12.86</v>
      </c>
    </row>
    <row r="1298" spans="1:6" x14ac:dyDescent="0.3">
      <c r="A1298" s="195">
        <v>5199010060601</v>
      </c>
      <c r="B1298" s="193" t="s">
        <v>823</v>
      </c>
      <c r="C1298" s="194">
        <v>0</v>
      </c>
      <c r="D1298" s="194">
        <v>0</v>
      </c>
      <c r="E1298" s="194">
        <v>12.86</v>
      </c>
      <c r="F1298" s="194">
        <v>-12.86</v>
      </c>
    </row>
    <row r="1299" spans="1:6" x14ac:dyDescent="0.3">
      <c r="A1299" s="195">
        <v>51990100607</v>
      </c>
      <c r="B1299" s="193" t="s">
        <v>459</v>
      </c>
      <c r="C1299" s="194">
        <v>0</v>
      </c>
      <c r="D1299" s="194">
        <v>365</v>
      </c>
      <c r="E1299" s="194">
        <v>543.75</v>
      </c>
      <c r="F1299" s="194">
        <v>-178.75</v>
      </c>
    </row>
    <row r="1300" spans="1:6" x14ac:dyDescent="0.3">
      <c r="A1300" s="195">
        <v>5199010060701</v>
      </c>
      <c r="B1300" s="193" t="s">
        <v>733</v>
      </c>
      <c r="C1300" s="194">
        <v>0</v>
      </c>
      <c r="D1300" s="194">
        <v>365</v>
      </c>
      <c r="E1300" s="194">
        <v>543.75</v>
      </c>
      <c r="F1300" s="194">
        <v>-178.75</v>
      </c>
    </row>
    <row r="1301" spans="1:6" x14ac:dyDescent="0.3">
      <c r="A1301" s="195">
        <v>51990100608</v>
      </c>
      <c r="B1301" s="193" t="s">
        <v>194</v>
      </c>
      <c r="C1301" s="194">
        <v>0</v>
      </c>
      <c r="D1301" s="194">
        <v>90.25</v>
      </c>
      <c r="E1301" s="194">
        <v>515</v>
      </c>
      <c r="F1301" s="194">
        <v>-424.75</v>
      </c>
    </row>
    <row r="1302" spans="1:6" x14ac:dyDescent="0.3">
      <c r="A1302" s="195">
        <v>5199010060801</v>
      </c>
      <c r="B1302" s="193" t="s">
        <v>305</v>
      </c>
      <c r="C1302" s="194">
        <v>0</v>
      </c>
      <c r="D1302" s="194">
        <v>90.25</v>
      </c>
      <c r="E1302" s="194">
        <v>515</v>
      </c>
      <c r="F1302" s="194">
        <v>-424.75</v>
      </c>
    </row>
    <row r="1303" spans="1:6" x14ac:dyDescent="0.3">
      <c r="A1303" s="195">
        <v>51990100610</v>
      </c>
      <c r="B1303" s="193" t="s">
        <v>573</v>
      </c>
      <c r="C1303" s="194">
        <v>0</v>
      </c>
      <c r="D1303" s="194">
        <v>184.42</v>
      </c>
      <c r="E1303" s="194">
        <v>3957.79</v>
      </c>
      <c r="F1303" s="194">
        <v>-3773.37</v>
      </c>
    </row>
    <row r="1304" spans="1:6" x14ac:dyDescent="0.3">
      <c r="A1304" s="195">
        <v>5199010061001</v>
      </c>
      <c r="B1304" s="193" t="s">
        <v>306</v>
      </c>
      <c r="C1304" s="194">
        <v>0</v>
      </c>
      <c r="D1304" s="194">
        <v>184.42</v>
      </c>
      <c r="E1304" s="194">
        <v>3957.79</v>
      </c>
      <c r="F1304" s="194">
        <v>-3773.37</v>
      </c>
    </row>
    <row r="1305" spans="1:6" x14ac:dyDescent="0.3">
      <c r="A1305" s="195">
        <v>51990100611</v>
      </c>
      <c r="B1305" s="193" t="s">
        <v>466</v>
      </c>
      <c r="C1305" s="194">
        <v>0</v>
      </c>
      <c r="D1305" s="194">
        <v>368.66</v>
      </c>
      <c r="E1305" s="194">
        <v>1192.03</v>
      </c>
      <c r="F1305" s="194">
        <v>-823.37</v>
      </c>
    </row>
    <row r="1306" spans="1:6" x14ac:dyDescent="0.3">
      <c r="A1306" s="195">
        <v>5199010061101</v>
      </c>
      <c r="B1306" s="193" t="s">
        <v>734</v>
      </c>
      <c r="C1306" s="194">
        <v>0</v>
      </c>
      <c r="D1306" s="194">
        <v>368.66</v>
      </c>
      <c r="E1306" s="194">
        <v>1192.03</v>
      </c>
      <c r="F1306" s="194">
        <v>-823.37</v>
      </c>
    </row>
    <row r="1307" spans="1:6" x14ac:dyDescent="0.3">
      <c r="A1307" s="195">
        <v>51990100612</v>
      </c>
      <c r="B1307" s="193" t="s">
        <v>469</v>
      </c>
      <c r="C1307" s="194">
        <v>0</v>
      </c>
      <c r="D1307" s="194">
        <v>17.8</v>
      </c>
      <c r="E1307" s="194">
        <v>104.84</v>
      </c>
      <c r="F1307" s="194">
        <v>-87.04</v>
      </c>
    </row>
    <row r="1308" spans="1:6" x14ac:dyDescent="0.3">
      <c r="A1308" s="195">
        <v>5199010061201</v>
      </c>
      <c r="B1308" s="193" t="s">
        <v>361</v>
      </c>
      <c r="C1308" s="194">
        <v>0</v>
      </c>
      <c r="D1308" s="194">
        <v>0</v>
      </c>
      <c r="E1308" s="194">
        <v>68.28</v>
      </c>
      <c r="F1308" s="194">
        <v>-68.28</v>
      </c>
    </row>
    <row r="1309" spans="1:6" x14ac:dyDescent="0.3">
      <c r="A1309" s="195">
        <v>51990100618</v>
      </c>
      <c r="B1309" s="193" t="s">
        <v>338</v>
      </c>
      <c r="C1309" s="194">
        <v>0</v>
      </c>
      <c r="D1309" s="194">
        <v>519.66999999999996</v>
      </c>
      <c r="E1309" s="194">
        <v>11423</v>
      </c>
      <c r="F1309" s="194">
        <v>-10903.33</v>
      </c>
    </row>
    <row r="1310" spans="1:6" x14ac:dyDescent="0.3">
      <c r="A1310" s="195">
        <v>5199010061801</v>
      </c>
      <c r="B1310" s="193" t="s">
        <v>735</v>
      </c>
      <c r="C1310" s="194">
        <v>0</v>
      </c>
      <c r="D1310" s="194">
        <v>0</v>
      </c>
      <c r="E1310" s="194">
        <v>4985.87</v>
      </c>
      <c r="F1310" s="194">
        <v>-4985.87</v>
      </c>
    </row>
    <row r="1311" spans="1:6" x14ac:dyDescent="0.3">
      <c r="A1311" s="195">
        <v>51990100622</v>
      </c>
      <c r="B1311" s="193" t="s">
        <v>480</v>
      </c>
      <c r="C1311" s="194">
        <v>0</v>
      </c>
      <c r="D1311" s="194">
        <v>0</v>
      </c>
      <c r="E1311" s="194">
        <v>263.14</v>
      </c>
      <c r="F1311" s="194">
        <v>-263.14</v>
      </c>
    </row>
    <row r="1312" spans="1:6" x14ac:dyDescent="0.3">
      <c r="A1312" s="195">
        <v>5199010062201</v>
      </c>
      <c r="B1312" s="193" t="s">
        <v>736</v>
      </c>
      <c r="C1312" s="194">
        <v>0</v>
      </c>
      <c r="D1312" s="194">
        <v>0</v>
      </c>
      <c r="E1312" s="194">
        <v>263.14</v>
      </c>
      <c r="F1312" s="194">
        <v>-263.14</v>
      </c>
    </row>
    <row r="1313" spans="1:6" x14ac:dyDescent="0.3">
      <c r="A1313" s="195">
        <v>51990100625</v>
      </c>
      <c r="B1313" s="193" t="s">
        <v>195</v>
      </c>
      <c r="C1313" s="194">
        <v>0</v>
      </c>
      <c r="D1313" s="194">
        <v>108.8</v>
      </c>
      <c r="E1313" s="194">
        <v>39657.39</v>
      </c>
      <c r="F1313" s="194">
        <v>-39548.589999999997</v>
      </c>
    </row>
    <row r="1314" spans="1:6" x14ac:dyDescent="0.3">
      <c r="A1314" s="195">
        <v>5199010062501</v>
      </c>
      <c r="B1314" s="193" t="s">
        <v>307</v>
      </c>
      <c r="C1314" s="194">
        <v>0</v>
      </c>
      <c r="D1314" s="194">
        <v>108.8</v>
      </c>
      <c r="E1314" s="194">
        <v>39657.39</v>
      </c>
      <c r="F1314" s="194">
        <v>-39548.589999999997</v>
      </c>
    </row>
    <row r="1315" spans="1:6" x14ac:dyDescent="0.3">
      <c r="A1315" s="195">
        <v>5199010070101</v>
      </c>
      <c r="B1315" s="193" t="s">
        <v>737</v>
      </c>
      <c r="C1315" s="194">
        <v>0</v>
      </c>
      <c r="D1315" s="194">
        <v>0</v>
      </c>
      <c r="E1315" s="194">
        <v>0</v>
      </c>
      <c r="F1315" s="194">
        <v>0</v>
      </c>
    </row>
    <row r="1316" spans="1:6" x14ac:dyDescent="0.3">
      <c r="A1316" s="195">
        <v>52</v>
      </c>
      <c r="B1316" s="193" t="s">
        <v>308</v>
      </c>
      <c r="C1316" s="194">
        <v>0</v>
      </c>
      <c r="D1316" s="194">
        <v>149661.38</v>
      </c>
      <c r="E1316" s="194">
        <v>2024465.87</v>
      </c>
      <c r="F1316" s="194">
        <v>-1874804.49</v>
      </c>
    </row>
    <row r="1317" spans="1:6" x14ac:dyDescent="0.3">
      <c r="A1317" s="195">
        <v>5204</v>
      </c>
      <c r="B1317" s="193" t="s">
        <v>225</v>
      </c>
      <c r="C1317" s="194">
        <v>0</v>
      </c>
      <c r="D1317" s="194">
        <v>41039.760000000002</v>
      </c>
      <c r="E1317" s="194">
        <v>726837.57</v>
      </c>
      <c r="F1317" s="194">
        <v>-685797.81</v>
      </c>
    </row>
    <row r="1318" spans="1:6" x14ac:dyDescent="0.3">
      <c r="A1318" s="195">
        <v>520401</v>
      </c>
      <c r="B1318" s="193" t="s">
        <v>437</v>
      </c>
      <c r="C1318" s="194">
        <v>0</v>
      </c>
      <c r="D1318" s="194">
        <v>41039.760000000002</v>
      </c>
      <c r="E1318" s="194">
        <v>726837.57</v>
      </c>
      <c r="F1318" s="194">
        <v>-685797.81</v>
      </c>
    </row>
    <row r="1319" spans="1:6" x14ac:dyDescent="0.3">
      <c r="A1319" s="195">
        <v>5204010</v>
      </c>
      <c r="B1319" s="193" t="s">
        <v>437</v>
      </c>
      <c r="C1319" s="194">
        <v>0</v>
      </c>
      <c r="D1319" s="194">
        <v>41039.760000000002</v>
      </c>
      <c r="E1319" s="194">
        <v>726837.57</v>
      </c>
      <c r="F1319" s="194">
        <v>-685797.81</v>
      </c>
    </row>
    <row r="1320" spans="1:6" x14ac:dyDescent="0.3">
      <c r="A1320" s="195">
        <v>520401001</v>
      </c>
      <c r="B1320" s="193" t="s">
        <v>355</v>
      </c>
      <c r="C1320" s="194">
        <v>0</v>
      </c>
      <c r="D1320" s="194">
        <v>41039.760000000002</v>
      </c>
      <c r="E1320" s="194">
        <v>477662.41</v>
      </c>
      <c r="F1320" s="194">
        <v>-436622.65</v>
      </c>
    </row>
    <row r="1321" spans="1:6" x14ac:dyDescent="0.3">
      <c r="A1321" s="195">
        <v>520401002</v>
      </c>
      <c r="B1321" s="193" t="s">
        <v>572</v>
      </c>
      <c r="C1321" s="194">
        <v>0</v>
      </c>
      <c r="D1321" s="194">
        <v>0</v>
      </c>
      <c r="E1321" s="194">
        <v>249175.16</v>
      </c>
      <c r="F1321" s="194">
        <v>-249175.16</v>
      </c>
    </row>
    <row r="1322" spans="1:6" x14ac:dyDescent="0.3">
      <c r="A1322" s="195">
        <v>5205</v>
      </c>
      <c r="B1322" s="193" t="s">
        <v>226</v>
      </c>
      <c r="C1322" s="194">
        <v>0</v>
      </c>
      <c r="D1322" s="194">
        <v>0</v>
      </c>
      <c r="E1322" s="194">
        <v>280918.83</v>
      </c>
      <c r="F1322" s="194">
        <v>-280918.83</v>
      </c>
    </row>
    <row r="1323" spans="1:6" x14ac:dyDescent="0.3">
      <c r="A1323" s="195">
        <v>520501</v>
      </c>
      <c r="B1323" s="193" t="s">
        <v>192</v>
      </c>
      <c r="C1323" s="194">
        <v>0</v>
      </c>
      <c r="D1323" s="194">
        <v>0</v>
      </c>
      <c r="E1323" s="194">
        <v>280918.83</v>
      </c>
      <c r="F1323" s="194">
        <v>-280918.83</v>
      </c>
    </row>
    <row r="1324" spans="1:6" x14ac:dyDescent="0.3">
      <c r="A1324" s="195">
        <v>5205010</v>
      </c>
      <c r="B1324" s="193" t="s">
        <v>192</v>
      </c>
      <c r="C1324" s="194">
        <v>0</v>
      </c>
      <c r="D1324" s="194">
        <v>0</v>
      </c>
      <c r="E1324" s="194">
        <v>280918.83</v>
      </c>
      <c r="F1324" s="194">
        <v>-280918.83</v>
      </c>
    </row>
    <row r="1325" spans="1:6" x14ac:dyDescent="0.3">
      <c r="A1325" s="195">
        <v>520501001</v>
      </c>
      <c r="B1325" s="193" t="s">
        <v>355</v>
      </c>
      <c r="C1325" s="194">
        <v>0</v>
      </c>
      <c r="D1325" s="194">
        <v>0</v>
      </c>
      <c r="E1325" s="194">
        <v>278969.43</v>
      </c>
      <c r="F1325" s="194">
        <v>-278969.43</v>
      </c>
    </row>
    <row r="1326" spans="1:6" x14ac:dyDescent="0.3">
      <c r="A1326" s="195">
        <v>520501002</v>
      </c>
      <c r="B1326" s="193" t="s">
        <v>572</v>
      </c>
      <c r="C1326" s="194">
        <v>0</v>
      </c>
      <c r="D1326" s="194">
        <v>0</v>
      </c>
      <c r="E1326" s="194">
        <v>1949.4</v>
      </c>
      <c r="F1326" s="194">
        <v>-1949.4</v>
      </c>
    </row>
    <row r="1327" spans="1:6" x14ac:dyDescent="0.3">
      <c r="A1327" s="195">
        <v>5206</v>
      </c>
      <c r="B1327" s="193" t="s">
        <v>227</v>
      </c>
      <c r="C1327" s="194">
        <v>0</v>
      </c>
      <c r="D1327" s="194">
        <v>73498.679999999993</v>
      </c>
      <c r="E1327" s="194">
        <v>271439.27</v>
      </c>
      <c r="F1327" s="194">
        <v>-197940.59</v>
      </c>
    </row>
    <row r="1328" spans="1:6" x14ac:dyDescent="0.3">
      <c r="A1328" s="195">
        <v>520602</v>
      </c>
      <c r="B1328" s="193" t="s">
        <v>445</v>
      </c>
      <c r="C1328" s="194">
        <v>0</v>
      </c>
      <c r="D1328" s="194">
        <v>0</v>
      </c>
      <c r="E1328" s="194">
        <v>7993.2</v>
      </c>
      <c r="F1328" s="194">
        <v>-7993.2</v>
      </c>
    </row>
    <row r="1329" spans="1:6" x14ac:dyDescent="0.3">
      <c r="A1329" s="195">
        <v>5206020</v>
      </c>
      <c r="B1329" s="193" t="s">
        <v>445</v>
      </c>
      <c r="C1329" s="194">
        <v>0</v>
      </c>
      <c r="D1329" s="194">
        <v>0</v>
      </c>
      <c r="E1329" s="194">
        <v>7993.2</v>
      </c>
      <c r="F1329" s="194">
        <v>-7993.2</v>
      </c>
    </row>
    <row r="1330" spans="1:6" x14ac:dyDescent="0.3">
      <c r="A1330" s="195">
        <v>520602001</v>
      </c>
      <c r="B1330" s="193" t="s">
        <v>355</v>
      </c>
      <c r="C1330" s="194">
        <v>0</v>
      </c>
      <c r="D1330" s="194">
        <v>0</v>
      </c>
      <c r="E1330" s="194">
        <v>5047.74</v>
      </c>
      <c r="F1330" s="194">
        <v>-5047.74</v>
      </c>
    </row>
    <row r="1331" spans="1:6" x14ac:dyDescent="0.3">
      <c r="A1331" s="195">
        <v>520602002</v>
      </c>
      <c r="B1331" s="193" t="s">
        <v>572</v>
      </c>
      <c r="C1331" s="194">
        <v>0</v>
      </c>
      <c r="D1331" s="194">
        <v>0</v>
      </c>
      <c r="E1331" s="194">
        <v>2945.46</v>
      </c>
      <c r="F1331" s="194">
        <v>-2945.46</v>
      </c>
    </row>
    <row r="1332" spans="1:6" x14ac:dyDescent="0.3">
      <c r="A1332" s="195">
        <v>520604</v>
      </c>
      <c r="B1332" s="193" t="s">
        <v>450</v>
      </c>
      <c r="C1332" s="194">
        <v>0</v>
      </c>
      <c r="D1332" s="194">
        <v>0</v>
      </c>
      <c r="E1332" s="194">
        <v>3805.78</v>
      </c>
      <c r="F1332" s="194">
        <v>-3805.78</v>
      </c>
    </row>
    <row r="1333" spans="1:6" x14ac:dyDescent="0.3">
      <c r="A1333" s="195">
        <v>5206040</v>
      </c>
      <c r="B1333" s="193" t="s">
        <v>450</v>
      </c>
      <c r="C1333" s="194">
        <v>0</v>
      </c>
      <c r="D1333" s="194">
        <v>0</v>
      </c>
      <c r="E1333" s="194">
        <v>3805.78</v>
      </c>
      <c r="F1333" s="194">
        <v>-3805.78</v>
      </c>
    </row>
    <row r="1334" spans="1:6" x14ac:dyDescent="0.3">
      <c r="A1334" s="195">
        <v>520604001</v>
      </c>
      <c r="B1334" s="193" t="s">
        <v>355</v>
      </c>
      <c r="C1334" s="194">
        <v>0</v>
      </c>
      <c r="D1334" s="194">
        <v>0</v>
      </c>
      <c r="E1334" s="194">
        <v>3805.78</v>
      </c>
      <c r="F1334" s="194">
        <v>-3805.78</v>
      </c>
    </row>
    <row r="1335" spans="1:6" x14ac:dyDescent="0.3">
      <c r="A1335" s="195">
        <v>520605</v>
      </c>
      <c r="B1335" s="193" t="s">
        <v>453</v>
      </c>
      <c r="C1335" s="194">
        <v>0</v>
      </c>
      <c r="D1335" s="194">
        <v>0</v>
      </c>
      <c r="E1335" s="194">
        <v>3517.57</v>
      </c>
      <c r="F1335" s="194">
        <v>-3517.57</v>
      </c>
    </row>
    <row r="1336" spans="1:6" x14ac:dyDescent="0.3">
      <c r="A1336" s="195">
        <v>5206050</v>
      </c>
      <c r="B1336" s="193" t="s">
        <v>453</v>
      </c>
      <c r="C1336" s="194">
        <v>0</v>
      </c>
      <c r="D1336" s="194">
        <v>0</v>
      </c>
      <c r="E1336" s="194">
        <v>3517.57</v>
      </c>
      <c r="F1336" s="194">
        <v>-3517.57</v>
      </c>
    </row>
    <row r="1337" spans="1:6" x14ac:dyDescent="0.3">
      <c r="A1337" s="195">
        <v>520605001</v>
      </c>
      <c r="B1337" s="193" t="s">
        <v>824</v>
      </c>
      <c r="C1337" s="194">
        <v>0</v>
      </c>
      <c r="D1337" s="194">
        <v>0</v>
      </c>
      <c r="E1337" s="194">
        <v>3517.57</v>
      </c>
      <c r="F1337" s="194">
        <v>-3517.57</v>
      </c>
    </row>
    <row r="1338" spans="1:6" x14ac:dyDescent="0.3">
      <c r="A1338" s="195">
        <v>520606</v>
      </c>
      <c r="B1338" s="193" t="s">
        <v>456</v>
      </c>
      <c r="C1338" s="194">
        <v>0</v>
      </c>
      <c r="D1338" s="194">
        <v>0</v>
      </c>
      <c r="E1338" s="194">
        <v>2987.77</v>
      </c>
      <c r="F1338" s="194">
        <v>-2987.77</v>
      </c>
    </row>
    <row r="1339" spans="1:6" x14ac:dyDescent="0.3">
      <c r="A1339" s="195">
        <v>5206060</v>
      </c>
      <c r="B1339" s="193" t="s">
        <v>456</v>
      </c>
      <c r="C1339" s="194">
        <v>0</v>
      </c>
      <c r="D1339" s="194">
        <v>0</v>
      </c>
      <c r="E1339" s="194">
        <v>2987.77</v>
      </c>
      <c r="F1339" s="194">
        <v>-2987.77</v>
      </c>
    </row>
    <row r="1340" spans="1:6" x14ac:dyDescent="0.3">
      <c r="A1340" s="195">
        <v>520606001</v>
      </c>
      <c r="B1340" s="193" t="s">
        <v>825</v>
      </c>
      <c r="C1340" s="194">
        <v>0</v>
      </c>
      <c r="D1340" s="194">
        <v>0</v>
      </c>
      <c r="E1340" s="194">
        <v>2987.77</v>
      </c>
      <c r="F1340" s="194">
        <v>-2987.77</v>
      </c>
    </row>
    <row r="1341" spans="1:6" x14ac:dyDescent="0.3">
      <c r="A1341" s="195">
        <v>520607</v>
      </c>
      <c r="B1341" s="193" t="s">
        <v>459</v>
      </c>
      <c r="C1341" s="194">
        <v>0</v>
      </c>
      <c r="D1341" s="194">
        <v>0</v>
      </c>
      <c r="E1341" s="194">
        <v>6461.54</v>
      </c>
      <c r="F1341" s="194">
        <v>-6461.54</v>
      </c>
    </row>
    <row r="1342" spans="1:6" x14ac:dyDescent="0.3">
      <c r="A1342" s="195">
        <v>5206070</v>
      </c>
      <c r="B1342" s="193" t="s">
        <v>459</v>
      </c>
      <c r="C1342" s="194">
        <v>0</v>
      </c>
      <c r="D1342" s="194">
        <v>0</v>
      </c>
      <c r="E1342" s="194">
        <v>6461.54</v>
      </c>
      <c r="F1342" s="194">
        <v>-6461.54</v>
      </c>
    </row>
    <row r="1343" spans="1:6" x14ac:dyDescent="0.3">
      <c r="A1343" s="195">
        <v>520607001</v>
      </c>
      <c r="B1343" s="193" t="s">
        <v>826</v>
      </c>
      <c r="C1343" s="194">
        <v>0</v>
      </c>
      <c r="D1343" s="194">
        <v>0</v>
      </c>
      <c r="E1343" s="194">
        <v>6461.54</v>
      </c>
      <c r="F1343" s="194">
        <v>-6461.54</v>
      </c>
    </row>
    <row r="1344" spans="1:6" x14ac:dyDescent="0.3">
      <c r="A1344" s="195">
        <v>520608</v>
      </c>
      <c r="B1344" s="193" t="s">
        <v>194</v>
      </c>
      <c r="C1344" s="194">
        <v>0</v>
      </c>
      <c r="D1344" s="194">
        <v>0</v>
      </c>
      <c r="E1344" s="194">
        <v>8647.1</v>
      </c>
      <c r="F1344" s="194">
        <v>-8647.1</v>
      </c>
    </row>
    <row r="1345" spans="1:6" x14ac:dyDescent="0.3">
      <c r="A1345" s="195">
        <v>5206080</v>
      </c>
      <c r="B1345" s="193" t="s">
        <v>194</v>
      </c>
      <c r="C1345" s="194">
        <v>0</v>
      </c>
      <c r="D1345" s="194">
        <v>0</v>
      </c>
      <c r="E1345" s="194">
        <v>8647.1</v>
      </c>
      <c r="F1345" s="194">
        <v>-8647.1</v>
      </c>
    </row>
    <row r="1346" spans="1:6" x14ac:dyDescent="0.3">
      <c r="A1346" s="195">
        <v>520608001</v>
      </c>
      <c r="B1346" s="193" t="s">
        <v>827</v>
      </c>
      <c r="C1346" s="194">
        <v>0</v>
      </c>
      <c r="D1346" s="194">
        <v>0</v>
      </c>
      <c r="E1346" s="194">
        <v>3547.38</v>
      </c>
      <c r="F1346" s="194">
        <v>-3547.38</v>
      </c>
    </row>
    <row r="1347" spans="1:6" x14ac:dyDescent="0.3">
      <c r="A1347" s="195">
        <v>520608002</v>
      </c>
      <c r="B1347" s="193" t="s">
        <v>828</v>
      </c>
      <c r="C1347" s="194">
        <v>0</v>
      </c>
      <c r="D1347" s="194">
        <v>0</v>
      </c>
      <c r="E1347" s="194">
        <v>5099.72</v>
      </c>
      <c r="F1347" s="194">
        <v>-5099.72</v>
      </c>
    </row>
    <row r="1348" spans="1:6" x14ac:dyDescent="0.3">
      <c r="A1348" s="195">
        <v>520610</v>
      </c>
      <c r="B1348" s="193" t="s">
        <v>573</v>
      </c>
      <c r="C1348" s="194">
        <v>0</v>
      </c>
      <c r="D1348" s="194">
        <v>0</v>
      </c>
      <c r="E1348" s="194">
        <v>37032.68</v>
      </c>
      <c r="F1348" s="194">
        <v>-37032.68</v>
      </c>
    </row>
    <row r="1349" spans="1:6" x14ac:dyDescent="0.3">
      <c r="A1349" s="195">
        <v>5206100</v>
      </c>
      <c r="B1349" s="193" t="s">
        <v>573</v>
      </c>
      <c r="C1349" s="194">
        <v>0</v>
      </c>
      <c r="D1349" s="194">
        <v>0</v>
      </c>
      <c r="E1349" s="194">
        <v>37032.68</v>
      </c>
      <c r="F1349" s="194">
        <v>-37032.68</v>
      </c>
    </row>
    <row r="1350" spans="1:6" x14ac:dyDescent="0.3">
      <c r="A1350" s="195">
        <v>520610001</v>
      </c>
      <c r="B1350" s="193" t="s">
        <v>355</v>
      </c>
      <c r="C1350" s="194">
        <v>0</v>
      </c>
      <c r="D1350" s="194">
        <v>0</v>
      </c>
      <c r="E1350" s="194">
        <v>37032.68</v>
      </c>
      <c r="F1350" s="194">
        <v>-37032.68</v>
      </c>
    </row>
    <row r="1351" spans="1:6" x14ac:dyDescent="0.3">
      <c r="A1351" s="195">
        <v>520611</v>
      </c>
      <c r="B1351" s="193" t="s">
        <v>466</v>
      </c>
      <c r="C1351" s="194">
        <v>0</v>
      </c>
      <c r="D1351" s="194">
        <v>0</v>
      </c>
      <c r="E1351" s="194">
        <v>40625.56</v>
      </c>
      <c r="F1351" s="194">
        <v>-40625.56</v>
      </c>
    </row>
    <row r="1352" spans="1:6" x14ac:dyDescent="0.3">
      <c r="A1352" s="195">
        <v>5206110</v>
      </c>
      <c r="B1352" s="193" t="s">
        <v>466</v>
      </c>
      <c r="C1352" s="194">
        <v>0</v>
      </c>
      <c r="D1352" s="194">
        <v>0</v>
      </c>
      <c r="E1352" s="194">
        <v>40625.56</v>
      </c>
      <c r="F1352" s="194">
        <v>-40625.56</v>
      </c>
    </row>
    <row r="1353" spans="1:6" x14ac:dyDescent="0.3">
      <c r="A1353" s="195">
        <v>520611001</v>
      </c>
      <c r="B1353" s="193" t="s">
        <v>355</v>
      </c>
      <c r="C1353" s="194">
        <v>0</v>
      </c>
      <c r="D1353" s="194">
        <v>0</v>
      </c>
      <c r="E1353" s="194">
        <v>40625.56</v>
      </c>
      <c r="F1353" s="194">
        <v>-40625.56</v>
      </c>
    </row>
    <row r="1354" spans="1:6" x14ac:dyDescent="0.3">
      <c r="A1354" s="195">
        <v>520612</v>
      </c>
      <c r="B1354" s="193" t="s">
        <v>469</v>
      </c>
      <c r="C1354" s="194">
        <v>0</v>
      </c>
      <c r="D1354" s="194">
        <v>0</v>
      </c>
      <c r="E1354" s="194">
        <v>1256.78</v>
      </c>
      <c r="F1354" s="194">
        <v>-1256.78</v>
      </c>
    </row>
    <row r="1355" spans="1:6" x14ac:dyDescent="0.3">
      <c r="A1355" s="195">
        <v>5206120</v>
      </c>
      <c r="B1355" s="193" t="s">
        <v>469</v>
      </c>
      <c r="C1355" s="194">
        <v>0</v>
      </c>
      <c r="D1355" s="194">
        <v>0</v>
      </c>
      <c r="E1355" s="194">
        <v>1256.78</v>
      </c>
      <c r="F1355" s="194">
        <v>-1256.78</v>
      </c>
    </row>
    <row r="1356" spans="1:6" x14ac:dyDescent="0.3">
      <c r="A1356" s="195">
        <v>520612001</v>
      </c>
      <c r="B1356" s="193" t="s">
        <v>355</v>
      </c>
      <c r="C1356" s="194">
        <v>0</v>
      </c>
      <c r="D1356" s="194">
        <v>0</v>
      </c>
      <c r="E1356" s="194">
        <v>1256.78</v>
      </c>
      <c r="F1356" s="194">
        <v>-1256.78</v>
      </c>
    </row>
    <row r="1357" spans="1:6" x14ac:dyDescent="0.3">
      <c r="A1357" s="195">
        <v>520614</v>
      </c>
      <c r="B1357" s="193" t="s">
        <v>472</v>
      </c>
      <c r="C1357" s="194">
        <v>0</v>
      </c>
      <c r="D1357" s="194">
        <v>0</v>
      </c>
      <c r="E1357" s="194">
        <v>15104.04</v>
      </c>
      <c r="F1357" s="194">
        <v>-15104.04</v>
      </c>
    </row>
    <row r="1358" spans="1:6" x14ac:dyDescent="0.3">
      <c r="A1358" s="195">
        <v>5206140</v>
      </c>
      <c r="B1358" s="193" t="s">
        <v>472</v>
      </c>
      <c r="C1358" s="194">
        <v>0</v>
      </c>
      <c r="D1358" s="194">
        <v>0</v>
      </c>
      <c r="E1358" s="194">
        <v>15104.04</v>
      </c>
      <c r="F1358" s="194">
        <v>-15104.04</v>
      </c>
    </row>
    <row r="1359" spans="1:6" x14ac:dyDescent="0.3">
      <c r="A1359" s="195">
        <v>520614001</v>
      </c>
      <c r="B1359" s="193" t="s">
        <v>355</v>
      </c>
      <c r="C1359" s="194">
        <v>0</v>
      </c>
      <c r="D1359" s="194">
        <v>0</v>
      </c>
      <c r="E1359" s="194">
        <v>15104.04</v>
      </c>
      <c r="F1359" s="194">
        <v>-15104.04</v>
      </c>
    </row>
    <row r="1360" spans="1:6" x14ac:dyDescent="0.3">
      <c r="A1360" s="195">
        <v>520615</v>
      </c>
      <c r="B1360" s="193" t="s">
        <v>342</v>
      </c>
      <c r="C1360" s="194">
        <v>0</v>
      </c>
      <c r="D1360" s="194">
        <v>0</v>
      </c>
      <c r="E1360" s="194">
        <v>132.18</v>
      </c>
      <c r="F1360" s="194">
        <v>-132.18</v>
      </c>
    </row>
    <row r="1361" spans="1:6" x14ac:dyDescent="0.3">
      <c r="A1361" s="195">
        <v>5206150</v>
      </c>
      <c r="B1361" s="193" t="s">
        <v>342</v>
      </c>
      <c r="C1361" s="194">
        <v>0</v>
      </c>
      <c r="D1361" s="194">
        <v>0</v>
      </c>
      <c r="E1361" s="194">
        <v>132.18</v>
      </c>
      <c r="F1361" s="194">
        <v>-132.18</v>
      </c>
    </row>
    <row r="1362" spans="1:6" x14ac:dyDescent="0.3">
      <c r="A1362" s="195">
        <v>520615001</v>
      </c>
      <c r="B1362" s="193" t="s">
        <v>355</v>
      </c>
      <c r="C1362" s="194">
        <v>0</v>
      </c>
      <c r="D1362" s="194">
        <v>0</v>
      </c>
      <c r="E1362" s="194">
        <v>132.18</v>
      </c>
      <c r="F1362" s="194">
        <v>-132.18</v>
      </c>
    </row>
    <row r="1363" spans="1:6" x14ac:dyDescent="0.3">
      <c r="A1363" s="195">
        <v>520618</v>
      </c>
      <c r="B1363" s="193" t="s">
        <v>338</v>
      </c>
      <c r="C1363" s="194">
        <v>0</v>
      </c>
      <c r="D1363" s="194">
        <v>13473.12</v>
      </c>
      <c r="E1363" s="194">
        <v>80551.8</v>
      </c>
      <c r="F1363" s="194">
        <v>-67078.679999999993</v>
      </c>
    </row>
    <row r="1364" spans="1:6" x14ac:dyDescent="0.3">
      <c r="A1364" s="195">
        <v>5206180</v>
      </c>
      <c r="B1364" s="193" t="s">
        <v>338</v>
      </c>
      <c r="C1364" s="194">
        <v>0</v>
      </c>
      <c r="D1364" s="194">
        <v>13473.12</v>
      </c>
      <c r="E1364" s="194">
        <v>80551.8</v>
      </c>
      <c r="F1364" s="194">
        <v>-67078.679999999993</v>
      </c>
    </row>
    <row r="1365" spans="1:6" x14ac:dyDescent="0.3">
      <c r="A1365" s="195">
        <v>520618001</v>
      </c>
      <c r="B1365" s="193" t="s">
        <v>355</v>
      </c>
      <c r="C1365" s="194">
        <v>0</v>
      </c>
      <c r="D1365" s="194">
        <v>13473.12</v>
      </c>
      <c r="E1365" s="194">
        <v>80551.8</v>
      </c>
      <c r="F1365" s="194">
        <v>-67078.679999999993</v>
      </c>
    </row>
    <row r="1366" spans="1:6" x14ac:dyDescent="0.3">
      <c r="A1366" s="195">
        <v>520622</v>
      </c>
      <c r="B1366" s="193" t="s">
        <v>480</v>
      </c>
      <c r="C1366" s="194">
        <v>0</v>
      </c>
      <c r="D1366" s="194">
        <v>0</v>
      </c>
      <c r="E1366" s="194">
        <v>3297.71</v>
      </c>
      <c r="F1366" s="194">
        <v>-3297.71</v>
      </c>
    </row>
    <row r="1367" spans="1:6" x14ac:dyDescent="0.3">
      <c r="A1367" s="195">
        <v>5206220</v>
      </c>
      <c r="B1367" s="193" t="s">
        <v>480</v>
      </c>
      <c r="C1367" s="194">
        <v>0</v>
      </c>
      <c r="D1367" s="194">
        <v>0</v>
      </c>
      <c r="E1367" s="194">
        <v>3297.71</v>
      </c>
      <c r="F1367" s="194">
        <v>-3297.71</v>
      </c>
    </row>
    <row r="1368" spans="1:6" x14ac:dyDescent="0.3">
      <c r="A1368" s="195">
        <v>520622001</v>
      </c>
      <c r="B1368" s="193" t="s">
        <v>355</v>
      </c>
      <c r="C1368" s="194">
        <v>0</v>
      </c>
      <c r="D1368" s="194">
        <v>0</v>
      </c>
      <c r="E1368" s="194">
        <v>3297.71</v>
      </c>
      <c r="F1368" s="194">
        <v>-3297.71</v>
      </c>
    </row>
    <row r="1369" spans="1:6" x14ac:dyDescent="0.3">
      <c r="A1369" s="195">
        <v>520625</v>
      </c>
      <c r="B1369" s="193" t="s">
        <v>195</v>
      </c>
      <c r="C1369" s="194">
        <v>0</v>
      </c>
      <c r="D1369" s="194">
        <v>60025.56</v>
      </c>
      <c r="E1369" s="194">
        <v>60025.56</v>
      </c>
      <c r="F1369" s="194">
        <v>0</v>
      </c>
    </row>
    <row r="1370" spans="1:6" x14ac:dyDescent="0.3">
      <c r="A1370" s="195">
        <v>5206250</v>
      </c>
      <c r="B1370" s="193" t="s">
        <v>195</v>
      </c>
      <c r="C1370" s="194">
        <v>0</v>
      </c>
      <c r="D1370" s="194">
        <v>60025.56</v>
      </c>
      <c r="E1370" s="194">
        <v>60025.56</v>
      </c>
      <c r="F1370" s="194">
        <v>0</v>
      </c>
    </row>
    <row r="1371" spans="1:6" x14ac:dyDescent="0.3">
      <c r="A1371" s="195">
        <v>520625001</v>
      </c>
      <c r="B1371" s="193" t="s">
        <v>355</v>
      </c>
      <c r="C1371" s="194">
        <v>0</v>
      </c>
      <c r="D1371" s="194">
        <v>60025.56</v>
      </c>
      <c r="E1371" s="194">
        <v>60025.56</v>
      </c>
      <c r="F1371" s="194">
        <v>0</v>
      </c>
    </row>
    <row r="1372" spans="1:6" x14ac:dyDescent="0.3">
      <c r="A1372" s="195">
        <v>5207</v>
      </c>
      <c r="B1372" s="193" t="s">
        <v>228</v>
      </c>
      <c r="C1372" s="194">
        <v>0</v>
      </c>
      <c r="D1372" s="194">
        <v>0</v>
      </c>
      <c r="E1372" s="194">
        <v>604738.80000000005</v>
      </c>
      <c r="F1372" s="194">
        <v>-604738.80000000005</v>
      </c>
    </row>
    <row r="1373" spans="1:6" x14ac:dyDescent="0.3">
      <c r="A1373" s="195">
        <v>520702</v>
      </c>
      <c r="B1373" s="193" t="s">
        <v>197</v>
      </c>
      <c r="C1373" s="194">
        <v>0</v>
      </c>
      <c r="D1373" s="194">
        <v>0</v>
      </c>
      <c r="E1373" s="194">
        <v>604738.80000000005</v>
      </c>
      <c r="F1373" s="194">
        <v>-604738.80000000005</v>
      </c>
    </row>
    <row r="1374" spans="1:6" x14ac:dyDescent="0.3">
      <c r="A1374" s="195">
        <v>5207020</v>
      </c>
      <c r="B1374" s="193" t="s">
        <v>197</v>
      </c>
      <c r="C1374" s="194">
        <v>0</v>
      </c>
      <c r="D1374" s="194">
        <v>0</v>
      </c>
      <c r="E1374" s="194">
        <v>604738.80000000005</v>
      </c>
      <c r="F1374" s="194">
        <v>-604738.80000000005</v>
      </c>
    </row>
    <row r="1375" spans="1:6" x14ac:dyDescent="0.3">
      <c r="A1375" s="195">
        <v>520702001</v>
      </c>
      <c r="B1375" s="193" t="s">
        <v>575</v>
      </c>
      <c r="C1375" s="194">
        <v>0</v>
      </c>
      <c r="D1375" s="194">
        <v>0</v>
      </c>
      <c r="E1375" s="194">
        <v>578210.93000000005</v>
      </c>
      <c r="F1375" s="194">
        <v>-578210.93000000005</v>
      </c>
    </row>
    <row r="1376" spans="1:6" x14ac:dyDescent="0.3">
      <c r="A1376" s="195">
        <v>520702002</v>
      </c>
      <c r="B1376" s="193" t="s">
        <v>576</v>
      </c>
      <c r="C1376" s="194">
        <v>0</v>
      </c>
      <c r="D1376" s="194">
        <v>0</v>
      </c>
      <c r="E1376" s="194">
        <v>26527.87</v>
      </c>
      <c r="F1376" s="194">
        <v>-26527.87</v>
      </c>
    </row>
    <row r="1377" spans="1:6" x14ac:dyDescent="0.3">
      <c r="A1377" s="195">
        <v>5209</v>
      </c>
      <c r="B1377" s="193" t="s">
        <v>229</v>
      </c>
      <c r="C1377" s="194">
        <v>0</v>
      </c>
      <c r="D1377" s="194">
        <v>35122.94</v>
      </c>
      <c r="E1377" s="194">
        <v>140531.4</v>
      </c>
      <c r="F1377" s="194">
        <v>-105408.46</v>
      </c>
    </row>
    <row r="1378" spans="1:6" x14ac:dyDescent="0.3">
      <c r="A1378" s="195">
        <v>520904</v>
      </c>
      <c r="B1378" s="193" t="s">
        <v>219</v>
      </c>
      <c r="C1378" s="194">
        <v>0</v>
      </c>
      <c r="D1378" s="194">
        <v>0</v>
      </c>
      <c r="E1378" s="194">
        <v>88327.12</v>
      </c>
      <c r="F1378" s="194">
        <v>-88327.12</v>
      </c>
    </row>
    <row r="1379" spans="1:6" x14ac:dyDescent="0.3">
      <c r="A1379" s="195">
        <v>5209040</v>
      </c>
      <c r="B1379" s="193" t="s">
        <v>219</v>
      </c>
      <c r="C1379" s="194">
        <v>0</v>
      </c>
      <c r="D1379" s="194">
        <v>0</v>
      </c>
      <c r="E1379" s="194">
        <v>88327.12</v>
      </c>
      <c r="F1379" s="194">
        <v>-88327.12</v>
      </c>
    </row>
    <row r="1380" spans="1:6" x14ac:dyDescent="0.3">
      <c r="A1380" s="195">
        <v>520904001</v>
      </c>
      <c r="B1380" s="193" t="s">
        <v>829</v>
      </c>
      <c r="C1380" s="194">
        <v>0</v>
      </c>
      <c r="D1380" s="194">
        <v>0</v>
      </c>
      <c r="E1380" s="194">
        <v>85687.48</v>
      </c>
      <c r="F1380" s="194">
        <v>-85687.48</v>
      </c>
    </row>
    <row r="1381" spans="1:6" x14ac:dyDescent="0.3">
      <c r="A1381" s="195">
        <v>520904002</v>
      </c>
      <c r="B1381" s="193" t="s">
        <v>830</v>
      </c>
      <c r="C1381" s="194">
        <v>0</v>
      </c>
      <c r="D1381" s="194">
        <v>0</v>
      </c>
      <c r="E1381" s="194">
        <v>2639.64</v>
      </c>
      <c r="F1381" s="194">
        <v>-2639.64</v>
      </c>
    </row>
    <row r="1382" spans="1:6" x14ac:dyDescent="0.3">
      <c r="A1382" s="195">
        <v>520905</v>
      </c>
      <c r="B1382" s="193" t="s">
        <v>192</v>
      </c>
      <c r="C1382" s="194">
        <v>0</v>
      </c>
      <c r="D1382" s="194">
        <v>35122.94</v>
      </c>
      <c r="E1382" s="194">
        <v>35783.69</v>
      </c>
      <c r="F1382" s="194">
        <v>-660.75</v>
      </c>
    </row>
    <row r="1383" spans="1:6" x14ac:dyDescent="0.3">
      <c r="A1383" s="195">
        <v>5209050</v>
      </c>
      <c r="B1383" s="193" t="s">
        <v>192</v>
      </c>
      <c r="C1383" s="194">
        <v>0</v>
      </c>
      <c r="D1383" s="194">
        <v>35122.94</v>
      </c>
      <c r="E1383" s="194">
        <v>35783.69</v>
      </c>
      <c r="F1383" s="194">
        <v>-660.75</v>
      </c>
    </row>
    <row r="1384" spans="1:6" x14ac:dyDescent="0.3">
      <c r="A1384" s="195">
        <v>520905001</v>
      </c>
      <c r="B1384" s="193" t="s">
        <v>192</v>
      </c>
      <c r="C1384" s="194">
        <v>0</v>
      </c>
      <c r="D1384" s="194">
        <v>35122.94</v>
      </c>
      <c r="E1384" s="194">
        <v>35783.69</v>
      </c>
      <c r="F1384" s="194">
        <v>-660.75</v>
      </c>
    </row>
    <row r="1385" spans="1:6" x14ac:dyDescent="0.3">
      <c r="A1385" s="195">
        <v>52090500101</v>
      </c>
      <c r="B1385" s="193" t="s">
        <v>578</v>
      </c>
      <c r="C1385" s="194">
        <v>0</v>
      </c>
      <c r="D1385" s="194">
        <v>35122.94</v>
      </c>
      <c r="E1385" s="194">
        <v>35122.94</v>
      </c>
      <c r="F1385" s="194">
        <v>0</v>
      </c>
    </row>
    <row r="1386" spans="1:6" x14ac:dyDescent="0.3">
      <c r="A1386" s="195">
        <v>520906</v>
      </c>
      <c r="B1386" s="193" t="s">
        <v>210</v>
      </c>
      <c r="C1386" s="194">
        <v>0</v>
      </c>
      <c r="D1386" s="194">
        <v>0</v>
      </c>
      <c r="E1386" s="194">
        <v>13870.89</v>
      </c>
      <c r="F1386" s="194">
        <v>-13870.89</v>
      </c>
    </row>
    <row r="1387" spans="1:6" x14ac:dyDescent="0.3">
      <c r="A1387" s="195">
        <v>5209060</v>
      </c>
      <c r="B1387" s="193" t="s">
        <v>210</v>
      </c>
      <c r="C1387" s="194">
        <v>0</v>
      </c>
      <c r="D1387" s="194">
        <v>0</v>
      </c>
      <c r="E1387" s="194">
        <v>13870.89</v>
      </c>
      <c r="F1387" s="194">
        <v>-13870.89</v>
      </c>
    </row>
    <row r="1388" spans="1:6" x14ac:dyDescent="0.3">
      <c r="A1388" s="195">
        <v>520906008</v>
      </c>
      <c r="B1388" s="193" t="s">
        <v>194</v>
      </c>
      <c r="C1388" s="194">
        <v>0</v>
      </c>
      <c r="D1388" s="194">
        <v>0</v>
      </c>
      <c r="E1388" s="194">
        <v>13870.89</v>
      </c>
      <c r="F1388" s="194">
        <v>-13870.89</v>
      </c>
    </row>
    <row r="1389" spans="1:6" x14ac:dyDescent="0.3">
      <c r="A1389" s="195">
        <v>520907</v>
      </c>
      <c r="B1389" s="193" t="s">
        <v>309</v>
      </c>
      <c r="C1389" s="194">
        <v>0</v>
      </c>
      <c r="D1389" s="194">
        <v>0</v>
      </c>
      <c r="E1389" s="194">
        <v>2549.6999999999998</v>
      </c>
      <c r="F1389" s="194">
        <v>-2549.6999999999998</v>
      </c>
    </row>
    <row r="1390" spans="1:6" x14ac:dyDescent="0.3">
      <c r="A1390" s="195">
        <v>5209070</v>
      </c>
      <c r="B1390" s="193" t="s">
        <v>309</v>
      </c>
      <c r="C1390" s="194">
        <v>0</v>
      </c>
      <c r="D1390" s="194">
        <v>0</v>
      </c>
      <c r="E1390" s="194">
        <v>2549.6999999999998</v>
      </c>
      <c r="F1390" s="194">
        <v>-2549.6999999999998</v>
      </c>
    </row>
    <row r="1391" spans="1:6" x14ac:dyDescent="0.3">
      <c r="A1391" s="195">
        <v>520907002</v>
      </c>
      <c r="B1391" s="193" t="s">
        <v>197</v>
      </c>
      <c r="C1391" s="194">
        <v>0</v>
      </c>
      <c r="D1391" s="194">
        <v>0</v>
      </c>
      <c r="E1391" s="194">
        <v>2549.6999999999998</v>
      </c>
      <c r="F1391" s="194">
        <v>-2549.6999999999998</v>
      </c>
    </row>
    <row r="1392" spans="1:6" x14ac:dyDescent="0.3">
      <c r="A1392" s="195">
        <v>54</v>
      </c>
      <c r="B1392" s="193" t="s">
        <v>348</v>
      </c>
      <c r="C1392" s="194">
        <v>0</v>
      </c>
      <c r="D1392" s="194">
        <v>0</v>
      </c>
      <c r="E1392" s="194">
        <v>14208.08</v>
      </c>
      <c r="F1392" s="194">
        <v>-14208.08</v>
      </c>
    </row>
    <row r="1393" spans="1:6" x14ac:dyDescent="0.3">
      <c r="A1393" s="195">
        <v>5404</v>
      </c>
      <c r="B1393" s="193" t="s">
        <v>208</v>
      </c>
      <c r="C1393" s="194">
        <v>0</v>
      </c>
      <c r="D1393" s="194">
        <v>0</v>
      </c>
      <c r="E1393" s="194">
        <v>6850.03</v>
      </c>
      <c r="F1393" s="194">
        <v>-6850.03</v>
      </c>
    </row>
    <row r="1394" spans="1:6" x14ac:dyDescent="0.3">
      <c r="A1394" s="195">
        <v>540401</v>
      </c>
      <c r="B1394" s="193" t="s">
        <v>437</v>
      </c>
      <c r="C1394" s="194">
        <v>0</v>
      </c>
      <c r="D1394" s="194">
        <v>0</v>
      </c>
      <c r="E1394" s="194">
        <v>6850.03</v>
      </c>
      <c r="F1394" s="194">
        <v>-6850.03</v>
      </c>
    </row>
    <row r="1395" spans="1:6" x14ac:dyDescent="0.3">
      <c r="A1395" s="195">
        <v>5404010</v>
      </c>
      <c r="B1395" s="193" t="s">
        <v>437</v>
      </c>
      <c r="C1395" s="194">
        <v>0</v>
      </c>
      <c r="D1395" s="194">
        <v>0</v>
      </c>
      <c r="E1395" s="194">
        <v>6850.03</v>
      </c>
      <c r="F1395" s="194">
        <v>-6850.03</v>
      </c>
    </row>
    <row r="1396" spans="1:6" x14ac:dyDescent="0.3">
      <c r="A1396" s="195">
        <v>540401004</v>
      </c>
      <c r="B1396" s="193" t="s">
        <v>347</v>
      </c>
      <c r="C1396" s="194">
        <v>0</v>
      </c>
      <c r="D1396" s="194">
        <v>0</v>
      </c>
      <c r="E1396" s="194">
        <v>6850.03</v>
      </c>
      <c r="F1396" s="194">
        <v>-6850.03</v>
      </c>
    </row>
    <row r="1397" spans="1:6" x14ac:dyDescent="0.3">
      <c r="A1397" s="195">
        <v>54040100401</v>
      </c>
      <c r="B1397" s="193" t="s">
        <v>738</v>
      </c>
      <c r="C1397" s="194">
        <v>0</v>
      </c>
      <c r="D1397" s="194">
        <v>0</v>
      </c>
      <c r="E1397" s="194">
        <v>6850.03</v>
      </c>
      <c r="F1397" s="194">
        <v>-6850.03</v>
      </c>
    </row>
    <row r="1398" spans="1:6" x14ac:dyDescent="0.3">
      <c r="A1398" s="195">
        <v>5407</v>
      </c>
      <c r="B1398" s="193" t="s">
        <v>211</v>
      </c>
      <c r="C1398" s="194">
        <v>0</v>
      </c>
      <c r="D1398" s="194">
        <v>0</v>
      </c>
      <c r="E1398" s="194">
        <v>7358.05</v>
      </c>
      <c r="F1398" s="194">
        <v>-7358.05</v>
      </c>
    </row>
    <row r="1399" spans="1:6" x14ac:dyDescent="0.3">
      <c r="A1399" s="195">
        <v>540702</v>
      </c>
      <c r="B1399" s="193" t="s">
        <v>197</v>
      </c>
      <c r="C1399" s="194">
        <v>0</v>
      </c>
      <c r="D1399" s="194">
        <v>0</v>
      </c>
      <c r="E1399" s="194">
        <v>7358.05</v>
      </c>
      <c r="F1399" s="194">
        <v>-7358.05</v>
      </c>
    </row>
    <row r="1400" spans="1:6" x14ac:dyDescent="0.3">
      <c r="A1400" s="195">
        <v>5407020</v>
      </c>
      <c r="B1400" s="193" t="s">
        <v>197</v>
      </c>
      <c r="C1400" s="194">
        <v>0</v>
      </c>
      <c r="D1400" s="194">
        <v>0</v>
      </c>
      <c r="E1400" s="194">
        <v>7358.05</v>
      </c>
      <c r="F1400" s="194">
        <v>-7358.05</v>
      </c>
    </row>
    <row r="1401" spans="1:6" x14ac:dyDescent="0.3">
      <c r="A1401" s="195">
        <v>540702004</v>
      </c>
      <c r="B1401" s="193" t="s">
        <v>657</v>
      </c>
      <c r="C1401" s="194">
        <v>0</v>
      </c>
      <c r="D1401" s="194">
        <v>0</v>
      </c>
      <c r="E1401" s="194">
        <v>7358.05</v>
      </c>
      <c r="F1401" s="194">
        <v>-7358.05</v>
      </c>
    </row>
    <row r="1402" spans="1:6" x14ac:dyDescent="0.3">
      <c r="A1402" s="195">
        <v>54070200401</v>
      </c>
      <c r="B1402" s="193" t="s">
        <v>738</v>
      </c>
      <c r="C1402" s="194">
        <v>0</v>
      </c>
      <c r="D1402" s="194">
        <v>0</v>
      </c>
      <c r="E1402" s="194">
        <v>7358.05</v>
      </c>
      <c r="F1402" s="194">
        <v>-7358.05</v>
      </c>
    </row>
    <row r="1403" spans="1:6" x14ac:dyDescent="0.3">
      <c r="A1403" s="195">
        <v>55</v>
      </c>
      <c r="B1403" s="193" t="s">
        <v>310</v>
      </c>
      <c r="C1403" s="194">
        <v>0</v>
      </c>
      <c r="D1403" s="194">
        <v>135658.79</v>
      </c>
      <c r="E1403" s="194">
        <v>648187.46</v>
      </c>
      <c r="F1403" s="194">
        <v>-512528.67</v>
      </c>
    </row>
    <row r="1404" spans="1:6" x14ac:dyDescent="0.3">
      <c r="A1404" s="195">
        <v>5504</v>
      </c>
      <c r="B1404" s="193" t="s">
        <v>208</v>
      </c>
      <c r="C1404" s="194">
        <v>0</v>
      </c>
      <c r="D1404" s="194">
        <v>0</v>
      </c>
      <c r="E1404" s="194">
        <v>0</v>
      </c>
      <c r="F1404" s="194">
        <v>0</v>
      </c>
    </row>
    <row r="1405" spans="1:6" x14ac:dyDescent="0.3">
      <c r="A1405" s="195">
        <v>550401</v>
      </c>
      <c r="B1405" s="193" t="s">
        <v>437</v>
      </c>
      <c r="C1405" s="194">
        <v>0</v>
      </c>
      <c r="D1405" s="194">
        <v>0</v>
      </c>
      <c r="E1405" s="194">
        <v>0</v>
      </c>
      <c r="F1405" s="194">
        <v>0</v>
      </c>
    </row>
    <row r="1406" spans="1:6" x14ac:dyDescent="0.3">
      <c r="A1406" s="195">
        <v>5504010</v>
      </c>
      <c r="B1406" s="193" t="s">
        <v>437</v>
      </c>
      <c r="C1406" s="194">
        <v>0</v>
      </c>
      <c r="D1406" s="194">
        <v>0</v>
      </c>
      <c r="E1406" s="194">
        <v>0</v>
      </c>
      <c r="F1406" s="194">
        <v>0</v>
      </c>
    </row>
    <row r="1407" spans="1:6" x14ac:dyDescent="0.3">
      <c r="A1407" s="195">
        <v>550401001</v>
      </c>
      <c r="B1407" s="193" t="s">
        <v>347</v>
      </c>
      <c r="C1407" s="194">
        <v>0</v>
      </c>
      <c r="D1407" s="194">
        <v>0</v>
      </c>
      <c r="E1407" s="194">
        <v>0</v>
      </c>
      <c r="F1407" s="194">
        <v>0</v>
      </c>
    </row>
    <row r="1408" spans="1:6" x14ac:dyDescent="0.3">
      <c r="A1408" s="195">
        <v>55040100104</v>
      </c>
      <c r="B1408" s="193" t="s">
        <v>347</v>
      </c>
      <c r="C1408" s="194">
        <v>0</v>
      </c>
      <c r="D1408" s="194">
        <v>0</v>
      </c>
      <c r="E1408" s="194">
        <v>0</v>
      </c>
      <c r="F1408" s="194">
        <v>0</v>
      </c>
    </row>
    <row r="1409" spans="1:6" x14ac:dyDescent="0.3">
      <c r="A1409" s="195">
        <v>5506</v>
      </c>
      <c r="B1409" s="193" t="s">
        <v>210</v>
      </c>
      <c r="C1409" s="194">
        <v>0</v>
      </c>
      <c r="D1409" s="194">
        <v>0</v>
      </c>
      <c r="E1409" s="194">
        <v>198792.62</v>
      </c>
      <c r="F1409" s="194">
        <v>-198792.62</v>
      </c>
    </row>
    <row r="1410" spans="1:6" x14ac:dyDescent="0.3">
      <c r="A1410" s="195">
        <v>550610</v>
      </c>
      <c r="B1410" s="193" t="s">
        <v>349</v>
      </c>
      <c r="C1410" s="194">
        <v>0</v>
      </c>
      <c r="D1410" s="194">
        <v>0</v>
      </c>
      <c r="E1410" s="194">
        <v>0</v>
      </c>
      <c r="F1410" s="194">
        <v>0</v>
      </c>
    </row>
    <row r="1411" spans="1:6" x14ac:dyDescent="0.3">
      <c r="A1411" s="195">
        <v>5506100</v>
      </c>
      <c r="B1411" s="193" t="s">
        <v>349</v>
      </c>
      <c r="C1411" s="194">
        <v>0</v>
      </c>
      <c r="D1411" s="194">
        <v>0</v>
      </c>
      <c r="E1411" s="194">
        <v>0</v>
      </c>
      <c r="F1411" s="194">
        <v>0</v>
      </c>
    </row>
    <row r="1412" spans="1:6" x14ac:dyDescent="0.3">
      <c r="A1412" s="195">
        <v>550610001</v>
      </c>
      <c r="B1412" s="193" t="s">
        <v>349</v>
      </c>
      <c r="C1412" s="194">
        <v>0</v>
      </c>
      <c r="D1412" s="194">
        <v>0</v>
      </c>
      <c r="E1412" s="194">
        <v>0</v>
      </c>
      <c r="F1412" s="194">
        <v>0</v>
      </c>
    </row>
    <row r="1413" spans="1:6" x14ac:dyDescent="0.3">
      <c r="A1413" s="195">
        <v>55061000104</v>
      </c>
      <c r="B1413" s="193" t="s">
        <v>347</v>
      </c>
      <c r="C1413" s="194">
        <v>0</v>
      </c>
      <c r="D1413" s="194">
        <v>0</v>
      </c>
      <c r="E1413" s="194">
        <v>0</v>
      </c>
      <c r="F1413" s="194">
        <v>0</v>
      </c>
    </row>
    <row r="1414" spans="1:6" x14ac:dyDescent="0.3">
      <c r="A1414" s="195">
        <v>550614</v>
      </c>
      <c r="B1414" s="193" t="s">
        <v>472</v>
      </c>
      <c r="C1414" s="194">
        <v>0</v>
      </c>
      <c r="D1414" s="194">
        <v>0</v>
      </c>
      <c r="E1414" s="194">
        <v>0</v>
      </c>
      <c r="F1414" s="194">
        <v>0</v>
      </c>
    </row>
    <row r="1415" spans="1:6" x14ac:dyDescent="0.3">
      <c r="A1415" s="195">
        <v>5506140</v>
      </c>
      <c r="B1415" s="193" t="s">
        <v>472</v>
      </c>
      <c r="C1415" s="194">
        <v>0</v>
      </c>
      <c r="D1415" s="194">
        <v>0</v>
      </c>
      <c r="E1415" s="194">
        <v>0</v>
      </c>
      <c r="F1415" s="194">
        <v>0</v>
      </c>
    </row>
    <row r="1416" spans="1:6" x14ac:dyDescent="0.3">
      <c r="A1416" s="195">
        <v>550614001</v>
      </c>
      <c r="B1416" s="193" t="s">
        <v>347</v>
      </c>
      <c r="C1416" s="194">
        <v>0</v>
      </c>
      <c r="D1416" s="194">
        <v>0</v>
      </c>
      <c r="E1416" s="194">
        <v>0</v>
      </c>
      <c r="F1416" s="194">
        <v>0</v>
      </c>
    </row>
    <row r="1417" spans="1:6" x14ac:dyDescent="0.3">
      <c r="A1417" s="195">
        <v>55061400104</v>
      </c>
      <c r="B1417" s="193" t="s">
        <v>347</v>
      </c>
      <c r="C1417" s="194">
        <v>0</v>
      </c>
      <c r="D1417" s="194">
        <v>0</v>
      </c>
      <c r="E1417" s="194">
        <v>0</v>
      </c>
      <c r="F1417" s="194">
        <v>0</v>
      </c>
    </row>
    <row r="1418" spans="1:6" x14ac:dyDescent="0.3">
      <c r="A1418" s="195">
        <v>550618</v>
      </c>
      <c r="B1418" s="193" t="s">
        <v>338</v>
      </c>
      <c r="C1418" s="194">
        <v>0</v>
      </c>
      <c r="D1418" s="194">
        <v>0</v>
      </c>
      <c r="E1418" s="194">
        <v>8437.5</v>
      </c>
      <c r="F1418" s="194">
        <v>-8437.5</v>
      </c>
    </row>
    <row r="1419" spans="1:6" x14ac:dyDescent="0.3">
      <c r="A1419" s="195">
        <v>5506180</v>
      </c>
      <c r="B1419" s="193" t="s">
        <v>338</v>
      </c>
      <c r="C1419" s="194">
        <v>0</v>
      </c>
      <c r="D1419" s="194">
        <v>0</v>
      </c>
      <c r="E1419" s="194">
        <v>8437.5</v>
      </c>
      <c r="F1419" s="194">
        <v>-8437.5</v>
      </c>
    </row>
    <row r="1420" spans="1:6" x14ac:dyDescent="0.3">
      <c r="A1420" s="195">
        <v>550618001</v>
      </c>
      <c r="B1420" s="193" t="s">
        <v>347</v>
      </c>
      <c r="C1420" s="194">
        <v>0</v>
      </c>
      <c r="D1420" s="194">
        <v>0</v>
      </c>
      <c r="E1420" s="194">
        <v>8437.5</v>
      </c>
      <c r="F1420" s="194">
        <v>-8437.5</v>
      </c>
    </row>
    <row r="1421" spans="1:6" x14ac:dyDescent="0.3">
      <c r="A1421" s="195">
        <v>55061800104</v>
      </c>
      <c r="B1421" s="193" t="s">
        <v>347</v>
      </c>
      <c r="C1421" s="194">
        <v>0</v>
      </c>
      <c r="D1421" s="194">
        <v>0</v>
      </c>
      <c r="E1421" s="194">
        <v>8437.5</v>
      </c>
      <c r="F1421" s="194">
        <v>-8437.5</v>
      </c>
    </row>
    <row r="1422" spans="1:6" x14ac:dyDescent="0.3">
      <c r="A1422" s="195">
        <v>550625</v>
      </c>
      <c r="B1422" s="193" t="s">
        <v>483</v>
      </c>
      <c r="C1422" s="194">
        <v>0</v>
      </c>
      <c r="D1422" s="194">
        <v>0</v>
      </c>
      <c r="E1422" s="194">
        <v>190355.12</v>
      </c>
      <c r="F1422" s="194">
        <v>-190355.12</v>
      </c>
    </row>
    <row r="1423" spans="1:6" x14ac:dyDescent="0.3">
      <c r="A1423" s="195">
        <v>5506250</v>
      </c>
      <c r="B1423" s="193" t="s">
        <v>483</v>
      </c>
      <c r="C1423" s="194">
        <v>0</v>
      </c>
      <c r="D1423" s="194">
        <v>0</v>
      </c>
      <c r="E1423" s="194">
        <v>190355.12</v>
      </c>
      <c r="F1423" s="194">
        <v>-190355.12</v>
      </c>
    </row>
    <row r="1424" spans="1:6" x14ac:dyDescent="0.3">
      <c r="A1424" s="195">
        <v>550625001</v>
      </c>
      <c r="B1424" s="193" t="s">
        <v>347</v>
      </c>
      <c r="C1424" s="194">
        <v>0</v>
      </c>
      <c r="D1424" s="194">
        <v>0</v>
      </c>
      <c r="E1424" s="194">
        <v>190355.12</v>
      </c>
      <c r="F1424" s="194">
        <v>-190355.12</v>
      </c>
    </row>
    <row r="1425" spans="1:6" x14ac:dyDescent="0.3">
      <c r="A1425" s="195">
        <v>55062500104</v>
      </c>
      <c r="B1425" s="193" t="s">
        <v>347</v>
      </c>
      <c r="C1425" s="194">
        <v>0</v>
      </c>
      <c r="D1425" s="194">
        <v>0</v>
      </c>
      <c r="E1425" s="194">
        <v>190355.12</v>
      </c>
      <c r="F1425" s="194">
        <v>-190355.12</v>
      </c>
    </row>
    <row r="1426" spans="1:6" x14ac:dyDescent="0.3">
      <c r="A1426" s="195">
        <v>5507</v>
      </c>
      <c r="B1426" s="193" t="s">
        <v>211</v>
      </c>
      <c r="C1426" s="194">
        <v>0</v>
      </c>
      <c r="D1426" s="194">
        <v>135658.79</v>
      </c>
      <c r="E1426" s="194">
        <v>449394.84</v>
      </c>
      <c r="F1426" s="194">
        <v>-313736.05</v>
      </c>
    </row>
    <row r="1427" spans="1:6" x14ac:dyDescent="0.3">
      <c r="A1427" s="195">
        <v>550702</v>
      </c>
      <c r="B1427" s="193" t="s">
        <v>197</v>
      </c>
      <c r="C1427" s="194">
        <v>0</v>
      </c>
      <c r="D1427" s="194">
        <v>135658.79</v>
      </c>
      <c r="E1427" s="194">
        <v>449394.84</v>
      </c>
      <c r="F1427" s="194">
        <v>-313736.05</v>
      </c>
    </row>
    <row r="1428" spans="1:6" x14ac:dyDescent="0.3">
      <c r="A1428" s="195">
        <v>5507020</v>
      </c>
      <c r="B1428" s="193" t="s">
        <v>197</v>
      </c>
      <c r="C1428" s="194">
        <v>0</v>
      </c>
      <c r="D1428" s="194">
        <v>135658.79</v>
      </c>
      <c r="E1428" s="194">
        <v>449394.84</v>
      </c>
      <c r="F1428" s="194">
        <v>-313736.05</v>
      </c>
    </row>
    <row r="1429" spans="1:6" x14ac:dyDescent="0.3">
      <c r="A1429" s="195">
        <v>550702004</v>
      </c>
      <c r="B1429" s="193" t="s">
        <v>657</v>
      </c>
      <c r="C1429" s="194">
        <v>0</v>
      </c>
      <c r="D1429" s="194">
        <v>135658.79</v>
      </c>
      <c r="E1429" s="194">
        <v>449394.84</v>
      </c>
      <c r="F1429" s="194">
        <v>-313736.05</v>
      </c>
    </row>
    <row r="1430" spans="1:6" x14ac:dyDescent="0.3">
      <c r="A1430" s="195">
        <v>56</v>
      </c>
      <c r="B1430" s="193" t="s">
        <v>265</v>
      </c>
      <c r="C1430" s="194">
        <v>0</v>
      </c>
      <c r="D1430" s="194">
        <v>0</v>
      </c>
      <c r="E1430" s="194">
        <v>14716.1</v>
      </c>
      <c r="F1430" s="194">
        <v>-14716.1</v>
      </c>
    </row>
    <row r="1431" spans="1:6" x14ac:dyDescent="0.3">
      <c r="A1431" s="195">
        <v>5607</v>
      </c>
      <c r="B1431" s="193" t="s">
        <v>211</v>
      </c>
      <c r="C1431" s="194">
        <v>0</v>
      </c>
      <c r="D1431" s="194">
        <v>0</v>
      </c>
      <c r="E1431" s="194">
        <v>14716.1</v>
      </c>
      <c r="F1431" s="194">
        <v>-14716.1</v>
      </c>
    </row>
    <row r="1432" spans="1:6" x14ac:dyDescent="0.3">
      <c r="A1432" s="195">
        <v>560702</v>
      </c>
      <c r="B1432" s="193" t="s">
        <v>197</v>
      </c>
      <c r="C1432" s="194">
        <v>0</v>
      </c>
      <c r="D1432" s="194">
        <v>0</v>
      </c>
      <c r="E1432" s="194">
        <v>14716.1</v>
      </c>
      <c r="F1432" s="194">
        <v>-14716.1</v>
      </c>
    </row>
    <row r="1433" spans="1:6" x14ac:dyDescent="0.3">
      <c r="A1433" s="195">
        <v>5607020</v>
      </c>
      <c r="B1433" s="193" t="s">
        <v>197</v>
      </c>
      <c r="C1433" s="194">
        <v>0</v>
      </c>
      <c r="D1433" s="194">
        <v>0</v>
      </c>
      <c r="E1433" s="194">
        <v>14716.1</v>
      </c>
      <c r="F1433" s="194">
        <v>-14716.1</v>
      </c>
    </row>
    <row r="1434" spans="1:6" x14ac:dyDescent="0.3">
      <c r="A1434" s="195">
        <v>560702001</v>
      </c>
      <c r="B1434" s="193" t="s">
        <v>575</v>
      </c>
      <c r="C1434" s="194">
        <v>0</v>
      </c>
      <c r="D1434" s="194">
        <v>0</v>
      </c>
      <c r="E1434" s="194">
        <v>14716.1</v>
      </c>
      <c r="F1434" s="194">
        <v>-14716.1</v>
      </c>
    </row>
    <row r="1435" spans="1:6" x14ac:dyDescent="0.3">
      <c r="A1435" s="195">
        <v>57</v>
      </c>
      <c r="B1435" s="193" t="s">
        <v>32</v>
      </c>
      <c r="C1435" s="194">
        <v>0</v>
      </c>
      <c r="D1435" s="194">
        <v>80508.83</v>
      </c>
      <c r="E1435" s="194">
        <v>482612.15</v>
      </c>
      <c r="F1435" s="194">
        <v>-402103.32</v>
      </c>
    </row>
    <row r="1436" spans="1:6" x14ac:dyDescent="0.3">
      <c r="A1436" s="195">
        <v>5701</v>
      </c>
      <c r="B1436" s="193" t="s">
        <v>33</v>
      </c>
      <c r="C1436" s="194">
        <v>0</v>
      </c>
      <c r="D1436" s="194">
        <v>18773.169999999998</v>
      </c>
      <c r="E1436" s="194">
        <v>168045.93</v>
      </c>
      <c r="F1436" s="194">
        <v>-149272.76</v>
      </c>
    </row>
    <row r="1437" spans="1:6" x14ac:dyDescent="0.3">
      <c r="A1437" s="195">
        <v>570101</v>
      </c>
      <c r="B1437" s="193" t="s">
        <v>739</v>
      </c>
      <c r="C1437" s="194">
        <v>0</v>
      </c>
      <c r="D1437" s="194">
        <v>18773.169999999998</v>
      </c>
      <c r="E1437" s="194">
        <v>168045.93</v>
      </c>
      <c r="F1437" s="194">
        <v>-149272.76</v>
      </c>
    </row>
    <row r="1438" spans="1:6" x14ac:dyDescent="0.3">
      <c r="A1438" s="195">
        <v>5701010</v>
      </c>
      <c r="B1438" s="193" t="s">
        <v>739</v>
      </c>
      <c r="C1438" s="194">
        <v>0</v>
      </c>
      <c r="D1438" s="194">
        <v>18773.169999999998</v>
      </c>
      <c r="E1438" s="194">
        <v>168045.93</v>
      </c>
      <c r="F1438" s="194">
        <v>-149272.76</v>
      </c>
    </row>
    <row r="1439" spans="1:6" x14ac:dyDescent="0.3">
      <c r="A1439" s="195">
        <v>570101001</v>
      </c>
      <c r="B1439" s="193" t="s">
        <v>685</v>
      </c>
      <c r="C1439" s="194">
        <v>0</v>
      </c>
      <c r="D1439" s="194">
        <v>18773.169999999998</v>
      </c>
      <c r="E1439" s="194">
        <v>159577.26</v>
      </c>
      <c r="F1439" s="194">
        <v>-140804.09</v>
      </c>
    </row>
    <row r="1440" spans="1:6" x14ac:dyDescent="0.3">
      <c r="A1440" s="195">
        <v>57010100101</v>
      </c>
      <c r="B1440" s="193" t="s">
        <v>740</v>
      </c>
      <c r="C1440" s="194">
        <v>0</v>
      </c>
      <c r="D1440" s="194">
        <v>22.91</v>
      </c>
      <c r="E1440" s="194">
        <v>84845.37</v>
      </c>
      <c r="F1440" s="194">
        <v>-84822.46</v>
      </c>
    </row>
    <row r="1441" spans="1:6" x14ac:dyDescent="0.3">
      <c r="A1441" s="195">
        <v>57010100102</v>
      </c>
      <c r="B1441" s="193" t="s">
        <v>741</v>
      </c>
      <c r="C1441" s="194">
        <v>0</v>
      </c>
      <c r="D1441" s="194">
        <v>18750.259999999998</v>
      </c>
      <c r="E1441" s="194">
        <v>74731.89</v>
      </c>
      <c r="F1441" s="194">
        <v>-55981.63</v>
      </c>
    </row>
    <row r="1442" spans="1:6" x14ac:dyDescent="0.3">
      <c r="A1442" s="195">
        <v>570101002</v>
      </c>
      <c r="B1442" s="193" t="s">
        <v>233</v>
      </c>
      <c r="C1442" s="194">
        <v>0</v>
      </c>
      <c r="D1442" s="194">
        <v>0</v>
      </c>
      <c r="E1442" s="194">
        <v>8468.67</v>
      </c>
      <c r="F1442" s="194">
        <v>-8468.67</v>
      </c>
    </row>
    <row r="1443" spans="1:6" x14ac:dyDescent="0.3">
      <c r="A1443" s="195">
        <v>57010100201</v>
      </c>
      <c r="B1443" s="193" t="s">
        <v>804</v>
      </c>
      <c r="C1443" s="194">
        <v>0</v>
      </c>
      <c r="D1443" s="194">
        <v>0</v>
      </c>
      <c r="E1443" s="194">
        <v>8468.67</v>
      </c>
      <c r="F1443" s="194">
        <v>-8468.67</v>
      </c>
    </row>
    <row r="1444" spans="1:6" x14ac:dyDescent="0.3">
      <c r="A1444" s="195">
        <v>5702</v>
      </c>
      <c r="B1444" s="193" t="s">
        <v>34</v>
      </c>
      <c r="C1444" s="194">
        <v>0</v>
      </c>
      <c r="D1444" s="194">
        <v>61706.61</v>
      </c>
      <c r="E1444" s="194">
        <v>221538.69</v>
      </c>
      <c r="F1444" s="194">
        <v>-159832.07999999999</v>
      </c>
    </row>
    <row r="1445" spans="1:6" x14ac:dyDescent="0.3">
      <c r="A1445" s="195">
        <v>570201</v>
      </c>
      <c r="B1445" s="193" t="s">
        <v>742</v>
      </c>
      <c r="C1445" s="194">
        <v>0</v>
      </c>
      <c r="D1445" s="194">
        <v>9881.39</v>
      </c>
      <c r="E1445" s="194">
        <v>41817.58</v>
      </c>
      <c r="F1445" s="194">
        <v>-31936.19</v>
      </c>
    </row>
    <row r="1446" spans="1:6" x14ac:dyDescent="0.3">
      <c r="A1446" s="195">
        <v>5702011</v>
      </c>
      <c r="B1446" s="193" t="s">
        <v>743</v>
      </c>
      <c r="C1446" s="194">
        <v>0</v>
      </c>
      <c r="D1446" s="194">
        <v>9881.39</v>
      </c>
      <c r="E1446" s="194">
        <v>41817.58</v>
      </c>
      <c r="F1446" s="194">
        <v>-31936.19</v>
      </c>
    </row>
    <row r="1447" spans="1:6" x14ac:dyDescent="0.3">
      <c r="A1447" s="195">
        <v>570201101</v>
      </c>
      <c r="B1447" s="193" t="s">
        <v>743</v>
      </c>
      <c r="C1447" s="194">
        <v>0</v>
      </c>
      <c r="D1447" s="194">
        <v>9881.39</v>
      </c>
      <c r="E1447" s="194">
        <v>41817.58</v>
      </c>
      <c r="F1447" s="194">
        <v>-31936.19</v>
      </c>
    </row>
    <row r="1448" spans="1:6" x14ac:dyDescent="0.3">
      <c r="A1448" s="195">
        <v>570202</v>
      </c>
      <c r="B1448" s="193" t="s">
        <v>744</v>
      </c>
      <c r="C1448" s="194">
        <v>0</v>
      </c>
      <c r="D1448" s="194">
        <v>31916.639999999999</v>
      </c>
      <c r="E1448" s="194">
        <v>111221.4</v>
      </c>
      <c r="F1448" s="194">
        <v>-79304.759999999995</v>
      </c>
    </row>
    <row r="1449" spans="1:6" x14ac:dyDescent="0.3">
      <c r="A1449" s="195">
        <v>5702021</v>
      </c>
      <c r="B1449" s="193" t="s">
        <v>685</v>
      </c>
      <c r="C1449" s="194">
        <v>0</v>
      </c>
      <c r="D1449" s="194">
        <v>31916.639999999999</v>
      </c>
      <c r="E1449" s="194">
        <v>111221.4</v>
      </c>
      <c r="F1449" s="194">
        <v>-79304.759999999995</v>
      </c>
    </row>
    <row r="1450" spans="1:6" x14ac:dyDescent="0.3">
      <c r="A1450" s="195">
        <v>570202101</v>
      </c>
      <c r="B1450" s="193" t="s">
        <v>743</v>
      </c>
      <c r="C1450" s="194">
        <v>0</v>
      </c>
      <c r="D1450" s="194">
        <v>31916.639999999999</v>
      </c>
      <c r="E1450" s="194">
        <v>111221.4</v>
      </c>
      <c r="F1450" s="194">
        <v>-79304.759999999995</v>
      </c>
    </row>
    <row r="1451" spans="1:6" x14ac:dyDescent="0.3">
      <c r="A1451" s="195">
        <v>570204</v>
      </c>
      <c r="B1451" s="193" t="s">
        <v>745</v>
      </c>
      <c r="C1451" s="194">
        <v>0</v>
      </c>
      <c r="D1451" s="194">
        <v>475.63</v>
      </c>
      <c r="E1451" s="194">
        <v>951.26</v>
      </c>
      <c r="F1451" s="194">
        <v>-475.63</v>
      </c>
    </row>
    <row r="1452" spans="1:6" x14ac:dyDescent="0.3">
      <c r="A1452" s="195">
        <v>5702041</v>
      </c>
      <c r="B1452" s="193" t="s">
        <v>745</v>
      </c>
      <c r="C1452" s="194">
        <v>0</v>
      </c>
      <c r="D1452" s="194">
        <v>475.63</v>
      </c>
      <c r="E1452" s="194">
        <v>951.26</v>
      </c>
      <c r="F1452" s="194">
        <v>-475.63</v>
      </c>
    </row>
    <row r="1453" spans="1:6" x14ac:dyDescent="0.3">
      <c r="A1453" s="195">
        <v>570204101</v>
      </c>
      <c r="B1453" s="193" t="s">
        <v>743</v>
      </c>
      <c r="C1453" s="194">
        <v>0</v>
      </c>
      <c r="D1453" s="194">
        <v>475.63</v>
      </c>
      <c r="E1453" s="194">
        <v>951.26</v>
      </c>
      <c r="F1453" s="194">
        <v>-475.63</v>
      </c>
    </row>
    <row r="1454" spans="1:6" x14ac:dyDescent="0.3">
      <c r="A1454" s="195">
        <v>570205</v>
      </c>
      <c r="B1454" s="193" t="s">
        <v>746</v>
      </c>
      <c r="C1454" s="194">
        <v>0</v>
      </c>
      <c r="D1454" s="194">
        <v>19432.95</v>
      </c>
      <c r="E1454" s="194">
        <v>67548.45</v>
      </c>
      <c r="F1454" s="194">
        <v>-48115.5</v>
      </c>
    </row>
    <row r="1455" spans="1:6" x14ac:dyDescent="0.3">
      <c r="A1455" s="195">
        <v>5702051</v>
      </c>
      <c r="B1455" s="193" t="s">
        <v>747</v>
      </c>
      <c r="C1455" s="194">
        <v>0</v>
      </c>
      <c r="D1455" s="194">
        <v>19432.95</v>
      </c>
      <c r="E1455" s="194">
        <v>67548.45</v>
      </c>
      <c r="F1455" s="194">
        <v>-48115.5</v>
      </c>
    </row>
    <row r="1456" spans="1:6" x14ac:dyDescent="0.3">
      <c r="A1456" s="195">
        <v>570205101</v>
      </c>
      <c r="B1456" s="193" t="s">
        <v>748</v>
      </c>
      <c r="C1456" s="194">
        <v>0</v>
      </c>
      <c r="D1456" s="194">
        <v>19432.95</v>
      </c>
      <c r="E1456" s="194">
        <v>67548.45</v>
      </c>
      <c r="F1456" s="194">
        <v>-48115.5</v>
      </c>
    </row>
    <row r="1457" spans="1:6" x14ac:dyDescent="0.3">
      <c r="A1457" s="195">
        <v>5703</v>
      </c>
      <c r="B1457" s="193" t="s">
        <v>239</v>
      </c>
      <c r="C1457" s="194">
        <v>0</v>
      </c>
      <c r="D1457" s="194">
        <v>0</v>
      </c>
      <c r="E1457" s="194">
        <v>92848.59</v>
      </c>
      <c r="F1457" s="194">
        <v>-92848.59</v>
      </c>
    </row>
    <row r="1458" spans="1:6" x14ac:dyDescent="0.3">
      <c r="A1458" s="195">
        <v>570301</v>
      </c>
      <c r="B1458" s="193" t="s">
        <v>749</v>
      </c>
      <c r="C1458" s="194">
        <v>0</v>
      </c>
      <c r="D1458" s="194">
        <v>0</v>
      </c>
      <c r="E1458" s="194">
        <v>10981.5</v>
      </c>
      <c r="F1458" s="194">
        <v>-10981.5</v>
      </c>
    </row>
    <row r="1459" spans="1:6" x14ac:dyDescent="0.3">
      <c r="A1459" s="195">
        <v>5703010</v>
      </c>
      <c r="B1459" s="193" t="s">
        <v>749</v>
      </c>
      <c r="C1459" s="194">
        <v>0</v>
      </c>
      <c r="D1459" s="194">
        <v>0</v>
      </c>
      <c r="E1459" s="194">
        <v>10981.5</v>
      </c>
      <c r="F1459" s="194">
        <v>-10981.5</v>
      </c>
    </row>
    <row r="1460" spans="1:6" x14ac:dyDescent="0.3">
      <c r="A1460" s="195">
        <v>570301001</v>
      </c>
      <c r="B1460" s="193" t="s">
        <v>685</v>
      </c>
      <c r="C1460" s="194">
        <v>0</v>
      </c>
      <c r="D1460" s="194">
        <v>0</v>
      </c>
      <c r="E1460" s="194">
        <v>10981.5</v>
      </c>
      <c r="F1460" s="194">
        <v>-10981.5</v>
      </c>
    </row>
    <row r="1461" spans="1:6" x14ac:dyDescent="0.3">
      <c r="A1461" s="195">
        <v>570303</v>
      </c>
      <c r="B1461" s="193" t="s">
        <v>685</v>
      </c>
      <c r="C1461" s="194">
        <v>0</v>
      </c>
      <c r="D1461" s="194">
        <v>0</v>
      </c>
      <c r="E1461" s="194">
        <v>81867.09</v>
      </c>
      <c r="F1461" s="194">
        <v>-81867.09</v>
      </c>
    </row>
    <row r="1462" spans="1:6" x14ac:dyDescent="0.3">
      <c r="A1462" s="195">
        <v>5703030</v>
      </c>
      <c r="B1462" s="193" t="s">
        <v>685</v>
      </c>
      <c r="C1462" s="194">
        <v>0</v>
      </c>
      <c r="D1462" s="194">
        <v>0</v>
      </c>
      <c r="E1462" s="194">
        <v>81867.09</v>
      </c>
      <c r="F1462" s="194">
        <v>-81867.09</v>
      </c>
    </row>
    <row r="1463" spans="1:6" x14ac:dyDescent="0.3">
      <c r="A1463" s="195">
        <v>570303002</v>
      </c>
      <c r="B1463" s="193" t="s">
        <v>750</v>
      </c>
      <c r="C1463" s="194">
        <v>0</v>
      </c>
      <c r="D1463" s="194">
        <v>0</v>
      </c>
      <c r="E1463" s="194">
        <v>81867.09</v>
      </c>
      <c r="F1463" s="194">
        <v>-81867.09</v>
      </c>
    </row>
    <row r="1464" spans="1:6" x14ac:dyDescent="0.3">
      <c r="A1464" s="195">
        <v>5706</v>
      </c>
      <c r="B1464" s="193" t="s">
        <v>62</v>
      </c>
      <c r="C1464" s="194">
        <v>0</v>
      </c>
      <c r="D1464" s="194">
        <v>29.05</v>
      </c>
      <c r="E1464" s="194">
        <v>178.94</v>
      </c>
      <c r="F1464" s="194">
        <v>-149.88999999999999</v>
      </c>
    </row>
    <row r="1465" spans="1:6" x14ac:dyDescent="0.3">
      <c r="A1465" s="195">
        <v>570601</v>
      </c>
      <c r="B1465" s="193" t="s">
        <v>805</v>
      </c>
      <c r="C1465" s="194">
        <v>0</v>
      </c>
      <c r="D1465" s="194">
        <v>0.01</v>
      </c>
      <c r="E1465" s="194">
        <v>0.01</v>
      </c>
      <c r="F1465" s="194">
        <v>0</v>
      </c>
    </row>
    <row r="1466" spans="1:6" x14ac:dyDescent="0.3">
      <c r="A1466" s="195">
        <v>5706010</v>
      </c>
      <c r="B1466" s="193" t="s">
        <v>805</v>
      </c>
      <c r="C1466" s="194">
        <v>0</v>
      </c>
      <c r="D1466" s="194">
        <v>0.01</v>
      </c>
      <c r="E1466" s="194">
        <v>0.01</v>
      </c>
      <c r="F1466" s="194">
        <v>0</v>
      </c>
    </row>
    <row r="1467" spans="1:6" x14ac:dyDescent="0.3">
      <c r="A1467" s="195">
        <v>570601001</v>
      </c>
      <c r="B1467" s="193" t="s">
        <v>805</v>
      </c>
      <c r="C1467" s="194">
        <v>0</v>
      </c>
      <c r="D1467" s="194">
        <v>0.01</v>
      </c>
      <c r="E1467" s="194">
        <v>0.01</v>
      </c>
      <c r="F1467" s="194">
        <v>0</v>
      </c>
    </row>
    <row r="1468" spans="1:6" x14ac:dyDescent="0.3">
      <c r="A1468" s="195">
        <v>570603</v>
      </c>
      <c r="B1468" s="193" t="s">
        <v>751</v>
      </c>
      <c r="C1468" s="194">
        <v>0</v>
      </c>
      <c r="D1468" s="194">
        <v>29.04</v>
      </c>
      <c r="E1468" s="194">
        <v>178.93</v>
      </c>
      <c r="F1468" s="194">
        <v>-149.88999999999999</v>
      </c>
    </row>
    <row r="1469" spans="1:6" x14ac:dyDescent="0.3">
      <c r="A1469" s="195">
        <v>5706030</v>
      </c>
      <c r="B1469" s="193" t="s">
        <v>751</v>
      </c>
      <c r="C1469" s="194">
        <v>0</v>
      </c>
      <c r="D1469" s="194">
        <v>29.04</v>
      </c>
      <c r="E1469" s="194">
        <v>178.89</v>
      </c>
      <c r="F1469" s="194">
        <v>-149.85</v>
      </c>
    </row>
    <row r="1470" spans="1:6" x14ac:dyDescent="0.3">
      <c r="A1470" s="195">
        <v>570603001</v>
      </c>
      <c r="B1470" s="193" t="s">
        <v>751</v>
      </c>
      <c r="C1470" s="194">
        <v>0</v>
      </c>
      <c r="D1470" s="194">
        <v>29.04</v>
      </c>
      <c r="E1470" s="194">
        <v>178.89</v>
      </c>
      <c r="F1470" s="194">
        <v>-149.85</v>
      </c>
    </row>
    <row r="1471" spans="1:6" x14ac:dyDescent="0.3">
      <c r="A1471" s="195">
        <v>58</v>
      </c>
      <c r="B1471" s="193" t="s">
        <v>186</v>
      </c>
      <c r="C1471" s="194">
        <v>0</v>
      </c>
      <c r="D1471" s="194">
        <v>0</v>
      </c>
      <c r="E1471" s="194">
        <v>73952.45</v>
      </c>
      <c r="F1471" s="194">
        <v>-73952.45</v>
      </c>
    </row>
    <row r="1472" spans="1:6" x14ac:dyDescent="0.3">
      <c r="A1472" s="195">
        <v>5801</v>
      </c>
      <c r="B1472" s="193" t="s">
        <v>240</v>
      </c>
      <c r="C1472" s="194">
        <v>0</v>
      </c>
      <c r="D1472" s="194">
        <v>0</v>
      </c>
      <c r="E1472" s="194">
        <v>18511.150000000001</v>
      </c>
      <c r="F1472" s="194">
        <v>-18511.150000000001</v>
      </c>
    </row>
    <row r="1473" spans="1:6" x14ac:dyDescent="0.3">
      <c r="A1473" s="195">
        <v>580101</v>
      </c>
      <c r="B1473" s="193" t="s">
        <v>178</v>
      </c>
      <c r="C1473" s="194">
        <v>0</v>
      </c>
      <c r="D1473" s="194">
        <v>0</v>
      </c>
      <c r="E1473" s="194">
        <v>18511.150000000001</v>
      </c>
      <c r="F1473" s="194">
        <v>-18511.150000000001</v>
      </c>
    </row>
    <row r="1474" spans="1:6" x14ac:dyDescent="0.3">
      <c r="A1474" s="195">
        <v>5802</v>
      </c>
      <c r="B1474" s="193" t="s">
        <v>806</v>
      </c>
      <c r="C1474" s="194">
        <v>0</v>
      </c>
      <c r="D1474" s="194">
        <v>0</v>
      </c>
      <c r="E1474" s="194">
        <v>55441.3</v>
      </c>
      <c r="F1474" s="194">
        <v>-55441.3</v>
      </c>
    </row>
    <row r="1475" spans="1:6" x14ac:dyDescent="0.3">
      <c r="A1475" s="195">
        <v>580209</v>
      </c>
      <c r="B1475" s="193" t="s">
        <v>807</v>
      </c>
      <c r="C1475" s="194">
        <v>0</v>
      </c>
      <c r="D1475" s="194">
        <v>0</v>
      </c>
      <c r="E1475" s="194">
        <v>55441.3</v>
      </c>
      <c r="F1475" s="194">
        <v>-55441.3</v>
      </c>
    </row>
    <row r="1476" spans="1:6" x14ac:dyDescent="0.3">
      <c r="A1476" s="195">
        <v>5802090</v>
      </c>
      <c r="B1476" s="193" t="s">
        <v>807</v>
      </c>
      <c r="C1476" s="194">
        <v>0</v>
      </c>
      <c r="D1476" s="194">
        <v>0</v>
      </c>
      <c r="E1476" s="194">
        <v>55441.3</v>
      </c>
      <c r="F1476" s="194">
        <v>-55441.3</v>
      </c>
    </row>
    <row r="1477" spans="1:6" x14ac:dyDescent="0.3">
      <c r="A1477" s="195">
        <v>580209001</v>
      </c>
      <c r="B1477" s="193" t="s">
        <v>808</v>
      </c>
      <c r="C1477" s="194">
        <v>0</v>
      </c>
      <c r="D1477" s="194">
        <v>0</v>
      </c>
      <c r="E1477" s="194">
        <v>55441.3</v>
      </c>
      <c r="F1477" s="194">
        <v>-55441.3</v>
      </c>
    </row>
    <row r="1478" spans="1:6" x14ac:dyDescent="0.3">
      <c r="A1478" s="195">
        <v>59</v>
      </c>
      <c r="B1478" s="193" t="s">
        <v>35</v>
      </c>
      <c r="C1478" s="194">
        <v>0</v>
      </c>
      <c r="D1478" s="194">
        <v>90222.52</v>
      </c>
      <c r="E1478" s="194">
        <v>256018.93</v>
      </c>
      <c r="F1478" s="194">
        <v>-165796.41</v>
      </c>
    </row>
    <row r="1479" spans="1:6" x14ac:dyDescent="0.3">
      <c r="A1479" s="195">
        <v>5901</v>
      </c>
      <c r="B1479" s="193" t="s">
        <v>36</v>
      </c>
      <c r="C1479" s="194">
        <v>0</v>
      </c>
      <c r="D1479" s="194">
        <v>36921.31</v>
      </c>
      <c r="E1479" s="194">
        <v>202717.72</v>
      </c>
      <c r="F1479" s="194">
        <v>-165796.41</v>
      </c>
    </row>
    <row r="1480" spans="1:6" x14ac:dyDescent="0.3">
      <c r="A1480" s="195">
        <v>590104</v>
      </c>
      <c r="B1480" s="193" t="s">
        <v>752</v>
      </c>
      <c r="C1480" s="194">
        <v>0</v>
      </c>
      <c r="D1480" s="194">
        <v>36913.83</v>
      </c>
      <c r="E1480" s="194">
        <v>202652.72</v>
      </c>
      <c r="F1480" s="194">
        <v>-165738.89000000001</v>
      </c>
    </row>
    <row r="1481" spans="1:6" x14ac:dyDescent="0.3">
      <c r="A1481" s="195">
        <v>5901040</v>
      </c>
      <c r="B1481" s="193" t="s">
        <v>752</v>
      </c>
      <c r="C1481" s="194">
        <v>0</v>
      </c>
      <c r="D1481" s="194">
        <v>36913.83</v>
      </c>
      <c r="E1481" s="194">
        <v>202652.72</v>
      </c>
      <c r="F1481" s="194">
        <v>-165738.89000000001</v>
      </c>
    </row>
    <row r="1482" spans="1:6" x14ac:dyDescent="0.3">
      <c r="A1482" s="195">
        <v>590104001</v>
      </c>
      <c r="B1482" s="193" t="s">
        <v>753</v>
      </c>
      <c r="C1482" s="194">
        <v>0</v>
      </c>
      <c r="D1482" s="194">
        <v>36913.83</v>
      </c>
      <c r="E1482" s="194">
        <v>202652.72</v>
      </c>
      <c r="F1482" s="194">
        <v>-165738.89000000001</v>
      </c>
    </row>
    <row r="1483" spans="1:6" x14ac:dyDescent="0.3">
      <c r="A1483" s="195">
        <v>590109</v>
      </c>
      <c r="B1483" s="193" t="s">
        <v>831</v>
      </c>
      <c r="C1483" s="194">
        <v>0</v>
      </c>
      <c r="D1483" s="194">
        <v>7.48</v>
      </c>
      <c r="E1483" s="194">
        <v>65</v>
      </c>
      <c r="F1483" s="194">
        <v>-57.52</v>
      </c>
    </row>
    <row r="1484" spans="1:6" x14ac:dyDescent="0.3">
      <c r="A1484" s="195">
        <v>5902</v>
      </c>
      <c r="B1484" s="193" t="s">
        <v>37</v>
      </c>
      <c r="C1484" s="194">
        <v>0</v>
      </c>
      <c r="D1484" s="194">
        <v>53301.21</v>
      </c>
      <c r="E1484" s="194">
        <v>53301.21</v>
      </c>
      <c r="F1484" s="194">
        <v>0</v>
      </c>
    </row>
    <row r="1485" spans="1:6" x14ac:dyDescent="0.3">
      <c r="A1485" s="195">
        <v>590209</v>
      </c>
      <c r="B1485" s="193" t="s">
        <v>754</v>
      </c>
      <c r="C1485" s="194">
        <v>0</v>
      </c>
      <c r="D1485" s="194">
        <v>53301.21</v>
      </c>
      <c r="E1485" s="194">
        <v>53301.21</v>
      </c>
      <c r="F1485" s="194">
        <v>0</v>
      </c>
    </row>
    <row r="1486" spans="1:6" x14ac:dyDescent="0.3">
      <c r="A1486" s="195">
        <v>6</v>
      </c>
      <c r="B1486" s="193" t="s">
        <v>241</v>
      </c>
      <c r="C1486" s="194">
        <v>3278679679.96</v>
      </c>
      <c r="D1486" s="194">
        <v>2105046309.54</v>
      </c>
      <c r="E1486" s="194">
        <v>2270584544.4299998</v>
      </c>
      <c r="F1486" s="194">
        <v>3113141445.0700002</v>
      </c>
    </row>
    <row r="1487" spans="1:6" x14ac:dyDescent="0.3">
      <c r="A1487" s="195">
        <v>61</v>
      </c>
      <c r="B1487" s="193" t="s">
        <v>182</v>
      </c>
      <c r="C1487" s="194">
        <v>3081825555.8099999</v>
      </c>
      <c r="D1487" s="194">
        <v>2086811799.8</v>
      </c>
      <c r="E1487" s="194">
        <v>2270584544.4299998</v>
      </c>
      <c r="F1487" s="194">
        <v>2898052811.1799998</v>
      </c>
    </row>
    <row r="1488" spans="1:6" x14ac:dyDescent="0.3">
      <c r="A1488" s="195">
        <v>6101</v>
      </c>
      <c r="B1488" s="193" t="s">
        <v>311</v>
      </c>
      <c r="C1488" s="194">
        <v>1647365607.6700001</v>
      </c>
      <c r="D1488" s="194">
        <v>1787001635.01</v>
      </c>
      <c r="E1488" s="194">
        <v>1850067176.1199999</v>
      </c>
      <c r="F1488" s="194">
        <v>1584300066.5599999</v>
      </c>
    </row>
    <row r="1489" spans="1:6" x14ac:dyDescent="0.3">
      <c r="A1489" s="195">
        <v>610104</v>
      </c>
      <c r="B1489" s="193" t="s">
        <v>242</v>
      </c>
      <c r="C1489" s="194">
        <v>573742291.65999997</v>
      </c>
      <c r="D1489" s="194">
        <v>651455672.17999995</v>
      </c>
      <c r="E1489" s="194">
        <v>573742291.63999999</v>
      </c>
      <c r="F1489" s="194">
        <v>651455672.20000005</v>
      </c>
    </row>
    <row r="1490" spans="1:6" x14ac:dyDescent="0.3">
      <c r="A1490" s="195">
        <v>6101041</v>
      </c>
      <c r="B1490" s="193" t="s">
        <v>285</v>
      </c>
      <c r="C1490" s="194">
        <v>573742291.65999997</v>
      </c>
      <c r="D1490" s="194">
        <v>651455672.17999995</v>
      </c>
      <c r="E1490" s="194">
        <v>573742291.63999999</v>
      </c>
      <c r="F1490" s="194">
        <v>651455672.20000005</v>
      </c>
    </row>
    <row r="1491" spans="1:6" x14ac:dyDescent="0.3">
      <c r="A1491" s="195">
        <v>610105</v>
      </c>
      <c r="B1491" s="193" t="s">
        <v>235</v>
      </c>
      <c r="C1491" s="194">
        <v>182196119.19</v>
      </c>
      <c r="D1491" s="194">
        <v>247973504.69999999</v>
      </c>
      <c r="E1491" s="194">
        <v>182196119.19</v>
      </c>
      <c r="F1491" s="194">
        <v>247973504.69999999</v>
      </c>
    </row>
    <row r="1492" spans="1:6" x14ac:dyDescent="0.3">
      <c r="A1492" s="195">
        <v>6101051</v>
      </c>
      <c r="B1492" s="193" t="s">
        <v>192</v>
      </c>
      <c r="C1492" s="194">
        <v>182196119.19</v>
      </c>
      <c r="D1492" s="194">
        <v>247973504.69999999</v>
      </c>
      <c r="E1492" s="194">
        <v>182196119.19</v>
      </c>
      <c r="F1492" s="194">
        <v>247973504.69999999</v>
      </c>
    </row>
    <row r="1493" spans="1:6" x14ac:dyDescent="0.3">
      <c r="A1493" s="195">
        <v>610106</v>
      </c>
      <c r="B1493" s="193" t="s">
        <v>200</v>
      </c>
      <c r="C1493" s="194">
        <v>891427196.82000005</v>
      </c>
      <c r="D1493" s="194">
        <v>887572458.13</v>
      </c>
      <c r="E1493" s="194">
        <v>1094128765.29</v>
      </c>
      <c r="F1493" s="194">
        <v>684870889.65999997</v>
      </c>
    </row>
    <row r="1494" spans="1:6" x14ac:dyDescent="0.3">
      <c r="A1494" s="195">
        <v>6101061</v>
      </c>
      <c r="B1494" s="193" t="s">
        <v>312</v>
      </c>
      <c r="C1494" s="194">
        <v>891427196.82000005</v>
      </c>
      <c r="D1494" s="194">
        <v>887572458.13</v>
      </c>
      <c r="E1494" s="194">
        <v>1094128765.29</v>
      </c>
      <c r="F1494" s="194">
        <v>684870889.65999997</v>
      </c>
    </row>
    <row r="1495" spans="1:6" x14ac:dyDescent="0.3">
      <c r="A1495" s="195">
        <v>610106101</v>
      </c>
      <c r="B1495" s="193" t="s">
        <v>442</v>
      </c>
      <c r="C1495" s="194">
        <v>1701850</v>
      </c>
      <c r="D1495" s="194">
        <v>1696850</v>
      </c>
      <c r="E1495" s="194">
        <v>1721850</v>
      </c>
      <c r="F1495" s="194">
        <v>1676850</v>
      </c>
    </row>
    <row r="1496" spans="1:6" x14ac:dyDescent="0.3">
      <c r="A1496" s="195">
        <v>610106104</v>
      </c>
      <c r="B1496" s="193" t="s">
        <v>450</v>
      </c>
      <c r="C1496" s="194">
        <v>1107538.6399999999</v>
      </c>
      <c r="D1496" s="194">
        <v>1532538.64</v>
      </c>
      <c r="E1496" s="194">
        <v>1121077.28</v>
      </c>
      <c r="F1496" s="194">
        <v>1519000</v>
      </c>
    </row>
    <row r="1497" spans="1:6" x14ac:dyDescent="0.3">
      <c r="A1497" s="195">
        <v>610106105</v>
      </c>
      <c r="B1497" s="193" t="s">
        <v>755</v>
      </c>
      <c r="C1497" s="194">
        <v>622850</v>
      </c>
      <c r="D1497" s="194">
        <v>687675.02</v>
      </c>
      <c r="E1497" s="194">
        <v>808525.02</v>
      </c>
      <c r="F1497" s="194">
        <v>502000</v>
      </c>
    </row>
    <row r="1498" spans="1:6" x14ac:dyDescent="0.3">
      <c r="A1498" s="195">
        <v>610106106</v>
      </c>
      <c r="B1498" s="193" t="s">
        <v>456</v>
      </c>
      <c r="C1498" s="194">
        <v>3391428.57</v>
      </c>
      <c r="D1498" s="194">
        <v>3402857.14</v>
      </c>
      <c r="E1498" s="194">
        <v>3391428.57</v>
      </c>
      <c r="F1498" s="194">
        <v>3402857.14</v>
      </c>
    </row>
    <row r="1499" spans="1:6" x14ac:dyDescent="0.3">
      <c r="A1499" s="195">
        <v>610106107</v>
      </c>
      <c r="B1499" s="193" t="s">
        <v>459</v>
      </c>
      <c r="C1499" s="194">
        <v>3336400</v>
      </c>
      <c r="D1499" s="194">
        <v>3416400</v>
      </c>
      <c r="E1499" s="194">
        <v>3336400</v>
      </c>
      <c r="F1499" s="194">
        <v>3416400</v>
      </c>
    </row>
    <row r="1500" spans="1:6" x14ac:dyDescent="0.3">
      <c r="A1500" s="195">
        <v>610106108</v>
      </c>
      <c r="B1500" s="193" t="s">
        <v>194</v>
      </c>
      <c r="C1500" s="194">
        <v>1013600</v>
      </c>
      <c r="D1500" s="194">
        <v>1223600</v>
      </c>
      <c r="E1500" s="194">
        <v>1013600</v>
      </c>
      <c r="F1500" s="194">
        <v>1223600</v>
      </c>
    </row>
    <row r="1501" spans="1:6" x14ac:dyDescent="0.3">
      <c r="A1501" s="195">
        <v>610106109</v>
      </c>
      <c r="B1501" s="193" t="s">
        <v>756</v>
      </c>
      <c r="C1501" s="194">
        <v>2000000</v>
      </c>
      <c r="D1501" s="194">
        <v>2000000</v>
      </c>
      <c r="E1501" s="194">
        <v>2000000</v>
      </c>
      <c r="F1501" s="194">
        <v>2000000</v>
      </c>
    </row>
    <row r="1502" spans="1:6" x14ac:dyDescent="0.3">
      <c r="A1502" s="195">
        <v>610106110</v>
      </c>
      <c r="B1502" s="193" t="s">
        <v>573</v>
      </c>
      <c r="C1502" s="194">
        <v>47278430.189999998</v>
      </c>
      <c r="D1502" s="194">
        <v>39952024.369999997</v>
      </c>
      <c r="E1502" s="194">
        <v>47278430.189999998</v>
      </c>
      <c r="F1502" s="194">
        <v>39952024.369999997</v>
      </c>
    </row>
    <row r="1503" spans="1:6" x14ac:dyDescent="0.3">
      <c r="A1503" s="195">
        <v>610106111</v>
      </c>
      <c r="B1503" s="193" t="s">
        <v>757</v>
      </c>
      <c r="C1503" s="194">
        <v>34001403.310000002</v>
      </c>
      <c r="D1503" s="194">
        <v>34395813.32</v>
      </c>
      <c r="E1503" s="194">
        <v>36035254.140000001</v>
      </c>
      <c r="F1503" s="194">
        <v>32361962.489999998</v>
      </c>
    </row>
    <row r="1504" spans="1:6" x14ac:dyDescent="0.3">
      <c r="A1504" s="195">
        <v>610106112</v>
      </c>
      <c r="B1504" s="193" t="s">
        <v>469</v>
      </c>
      <c r="C1504" s="194">
        <v>1328250</v>
      </c>
      <c r="D1504" s="194">
        <v>1378250</v>
      </c>
      <c r="E1504" s="194">
        <v>1328250</v>
      </c>
      <c r="F1504" s="194">
        <v>1378250</v>
      </c>
    </row>
    <row r="1505" spans="1:6" x14ac:dyDescent="0.3">
      <c r="A1505" s="195">
        <v>610106114</v>
      </c>
      <c r="B1505" s="193" t="s">
        <v>472</v>
      </c>
      <c r="C1505" s="194">
        <v>18312339</v>
      </c>
      <c r="D1505" s="194">
        <v>18840394.170000002</v>
      </c>
      <c r="E1505" s="194">
        <v>18351342.98</v>
      </c>
      <c r="F1505" s="194">
        <v>18801390.190000001</v>
      </c>
    </row>
    <row r="1506" spans="1:6" x14ac:dyDescent="0.3">
      <c r="A1506" s="195">
        <v>610106115</v>
      </c>
      <c r="B1506" s="193" t="s">
        <v>342</v>
      </c>
      <c r="C1506" s="194">
        <v>305000</v>
      </c>
      <c r="D1506" s="194">
        <v>305000</v>
      </c>
      <c r="E1506" s="194">
        <v>305000</v>
      </c>
      <c r="F1506" s="194">
        <v>305000</v>
      </c>
    </row>
    <row r="1507" spans="1:6" x14ac:dyDescent="0.3">
      <c r="A1507" s="195">
        <v>610106118</v>
      </c>
      <c r="B1507" s="193" t="s">
        <v>338</v>
      </c>
      <c r="C1507" s="194">
        <v>55474162.969999999</v>
      </c>
      <c r="D1507" s="194">
        <v>60046846.659999996</v>
      </c>
      <c r="E1507" s="194">
        <v>55474162.969999999</v>
      </c>
      <c r="F1507" s="194">
        <v>60046846.659999996</v>
      </c>
    </row>
    <row r="1508" spans="1:6" x14ac:dyDescent="0.3">
      <c r="A1508" s="195">
        <v>610106122</v>
      </c>
      <c r="B1508" s="193" t="s">
        <v>480</v>
      </c>
      <c r="C1508" s="194">
        <v>13053944.140000001</v>
      </c>
      <c r="D1508" s="194">
        <v>8194208.8099999996</v>
      </c>
      <c r="E1508" s="194">
        <v>13463444.140000001</v>
      </c>
      <c r="F1508" s="194">
        <v>7784708.8099999996</v>
      </c>
    </row>
    <row r="1509" spans="1:6" x14ac:dyDescent="0.3">
      <c r="A1509" s="195">
        <v>610106125</v>
      </c>
      <c r="B1509" s="193" t="s">
        <v>195</v>
      </c>
      <c r="C1509" s="194">
        <v>708500000</v>
      </c>
      <c r="D1509" s="194">
        <v>710500000</v>
      </c>
      <c r="E1509" s="194">
        <v>908500000</v>
      </c>
      <c r="F1509" s="194">
        <v>510500000</v>
      </c>
    </row>
    <row r="1510" spans="1:6" x14ac:dyDescent="0.3">
      <c r="A1510" s="195">
        <v>6102</v>
      </c>
      <c r="B1510" s="193" t="s">
        <v>243</v>
      </c>
      <c r="C1510" s="194">
        <v>206264113.11000001</v>
      </c>
      <c r="D1510" s="194">
        <v>239442247.53999999</v>
      </c>
      <c r="E1510" s="194">
        <v>206264113.11000001</v>
      </c>
      <c r="F1510" s="194">
        <v>239442247.53999999</v>
      </c>
    </row>
    <row r="1511" spans="1:6" x14ac:dyDescent="0.3">
      <c r="A1511" s="195">
        <v>610202</v>
      </c>
      <c r="B1511" s="193" t="s">
        <v>244</v>
      </c>
      <c r="C1511" s="194">
        <v>206264113.11000001</v>
      </c>
      <c r="D1511" s="194">
        <v>239442247.53999999</v>
      </c>
      <c r="E1511" s="194">
        <v>206264113.11000001</v>
      </c>
      <c r="F1511" s="194">
        <v>239442247.53999999</v>
      </c>
    </row>
    <row r="1512" spans="1:6" x14ac:dyDescent="0.3">
      <c r="A1512" s="195">
        <v>6102021</v>
      </c>
      <c r="B1512" s="193" t="s">
        <v>758</v>
      </c>
      <c r="C1512" s="194">
        <v>206264113.11000001</v>
      </c>
      <c r="D1512" s="194">
        <v>239442247.53999999</v>
      </c>
      <c r="E1512" s="194">
        <v>206264113.11000001</v>
      </c>
      <c r="F1512" s="194">
        <v>239442247.53999999</v>
      </c>
    </row>
    <row r="1513" spans="1:6" x14ac:dyDescent="0.3">
      <c r="A1513" s="195">
        <v>6103</v>
      </c>
      <c r="B1513" s="193" t="s">
        <v>313</v>
      </c>
      <c r="C1513" s="194">
        <v>50850473.829999998</v>
      </c>
      <c r="D1513" s="194">
        <v>1870976.32</v>
      </c>
      <c r="E1513" s="194">
        <v>9947.94</v>
      </c>
      <c r="F1513" s="194">
        <v>52711502.210000001</v>
      </c>
    </row>
    <row r="1514" spans="1:6" x14ac:dyDescent="0.3">
      <c r="A1514" s="195">
        <v>610304</v>
      </c>
      <c r="B1514" s="193" t="s">
        <v>242</v>
      </c>
      <c r="C1514" s="194">
        <v>50850473.829999998</v>
      </c>
      <c r="D1514" s="194">
        <v>1720976.32</v>
      </c>
      <c r="E1514" s="194">
        <v>9947.94</v>
      </c>
      <c r="F1514" s="194">
        <v>52561502.210000001</v>
      </c>
    </row>
    <row r="1515" spans="1:6" x14ac:dyDescent="0.3">
      <c r="A1515" s="195">
        <v>6103041</v>
      </c>
      <c r="B1515" s="193" t="s">
        <v>285</v>
      </c>
      <c r="C1515" s="194">
        <v>50850473.829999998</v>
      </c>
      <c r="D1515" s="194">
        <v>1720976.32</v>
      </c>
      <c r="E1515" s="194">
        <v>9947.94</v>
      </c>
      <c r="F1515" s="194">
        <v>52561502.210000001</v>
      </c>
    </row>
    <row r="1516" spans="1:6" x14ac:dyDescent="0.3">
      <c r="A1516" s="195">
        <v>610306</v>
      </c>
      <c r="B1516" s="193" t="s">
        <v>200</v>
      </c>
      <c r="C1516" s="194">
        <v>0</v>
      </c>
      <c r="D1516" s="194">
        <v>150000</v>
      </c>
      <c r="E1516" s="194">
        <v>0</v>
      </c>
      <c r="F1516" s="194">
        <v>150000</v>
      </c>
    </row>
    <row r="1517" spans="1:6" x14ac:dyDescent="0.3">
      <c r="A1517" s="195">
        <v>6103061</v>
      </c>
      <c r="B1517" s="193" t="s">
        <v>312</v>
      </c>
      <c r="C1517" s="194">
        <v>0</v>
      </c>
      <c r="D1517" s="194">
        <v>150000</v>
      </c>
      <c r="E1517" s="194">
        <v>0</v>
      </c>
      <c r="F1517" s="194">
        <v>150000</v>
      </c>
    </row>
    <row r="1518" spans="1:6" x14ac:dyDescent="0.3">
      <c r="A1518" s="195">
        <v>610306102</v>
      </c>
      <c r="B1518" s="193" t="s">
        <v>445</v>
      </c>
      <c r="C1518" s="194">
        <v>0</v>
      </c>
      <c r="D1518" s="194">
        <v>150000</v>
      </c>
      <c r="E1518" s="194">
        <v>0</v>
      </c>
      <c r="F1518" s="194">
        <v>150000</v>
      </c>
    </row>
    <row r="1519" spans="1:6" x14ac:dyDescent="0.3">
      <c r="A1519" s="195">
        <v>6104</v>
      </c>
      <c r="B1519" s="193" t="s">
        <v>245</v>
      </c>
      <c r="C1519" s="194">
        <v>6484927.6600000001</v>
      </c>
      <c r="D1519" s="194">
        <v>2088864.95</v>
      </c>
      <c r="E1519" s="194">
        <v>0</v>
      </c>
      <c r="F1519" s="194">
        <v>8573792.6099999994</v>
      </c>
    </row>
    <row r="1520" spans="1:6" x14ac:dyDescent="0.3">
      <c r="A1520" s="195">
        <v>610402</v>
      </c>
      <c r="B1520" s="193" t="s">
        <v>244</v>
      </c>
      <c r="C1520" s="194">
        <v>6484927.6600000001</v>
      </c>
      <c r="D1520" s="194">
        <v>2088864.95</v>
      </c>
      <c r="E1520" s="194">
        <v>0</v>
      </c>
      <c r="F1520" s="194">
        <v>8573792.6099999994</v>
      </c>
    </row>
    <row r="1521" spans="1:6" x14ac:dyDescent="0.3">
      <c r="A1521" s="195">
        <v>6104021</v>
      </c>
      <c r="B1521" s="193" t="s">
        <v>758</v>
      </c>
      <c r="C1521" s="194">
        <v>6484927.6600000001</v>
      </c>
      <c r="D1521" s="194">
        <v>2088864.95</v>
      </c>
      <c r="E1521" s="194">
        <v>0</v>
      </c>
      <c r="F1521" s="194">
        <v>8573792.6099999994</v>
      </c>
    </row>
    <row r="1522" spans="1:6" x14ac:dyDescent="0.3">
      <c r="A1522" s="195">
        <v>6106</v>
      </c>
      <c r="B1522" s="193" t="s">
        <v>314</v>
      </c>
      <c r="C1522" s="194">
        <v>1074817819.02</v>
      </c>
      <c r="D1522" s="194">
        <v>26618978.98</v>
      </c>
      <c r="E1522" s="194">
        <v>213905769.31999999</v>
      </c>
      <c r="F1522" s="194">
        <v>887531028.67999995</v>
      </c>
    </row>
    <row r="1523" spans="1:6" x14ac:dyDescent="0.3">
      <c r="A1523" s="195">
        <v>610604</v>
      </c>
      <c r="B1523" s="193" t="s">
        <v>246</v>
      </c>
      <c r="C1523" s="194">
        <v>286446162.29000002</v>
      </c>
      <c r="D1523" s="194">
        <v>24512070</v>
      </c>
      <c r="E1523" s="194">
        <v>1327059.32</v>
      </c>
      <c r="F1523" s="194">
        <v>309631172.97000003</v>
      </c>
    </row>
    <row r="1524" spans="1:6" x14ac:dyDescent="0.3">
      <c r="A1524" s="195">
        <v>6106041</v>
      </c>
      <c r="B1524" s="193" t="s">
        <v>285</v>
      </c>
      <c r="C1524" s="194">
        <v>286446162.29000002</v>
      </c>
      <c r="D1524" s="194">
        <v>24512070</v>
      </c>
      <c r="E1524" s="194">
        <v>1327059.32</v>
      </c>
      <c r="F1524" s="194">
        <v>309631172.97000003</v>
      </c>
    </row>
    <row r="1525" spans="1:6" x14ac:dyDescent="0.3">
      <c r="A1525" s="195">
        <v>610606</v>
      </c>
      <c r="B1525" s="193" t="s">
        <v>247</v>
      </c>
      <c r="C1525" s="194">
        <v>788371656.73000002</v>
      </c>
      <c r="D1525" s="194">
        <v>2106908.98</v>
      </c>
      <c r="E1525" s="194">
        <v>212578710</v>
      </c>
      <c r="F1525" s="194">
        <v>577899855.71000004</v>
      </c>
    </row>
    <row r="1526" spans="1:6" x14ac:dyDescent="0.3">
      <c r="A1526" s="195">
        <v>6106061</v>
      </c>
      <c r="B1526" s="193" t="s">
        <v>312</v>
      </c>
      <c r="C1526" s="194">
        <v>788371656.73000002</v>
      </c>
      <c r="D1526" s="194">
        <v>2106908.98</v>
      </c>
      <c r="E1526" s="194">
        <v>212578710</v>
      </c>
      <c r="F1526" s="194">
        <v>577899855.71000004</v>
      </c>
    </row>
    <row r="1527" spans="1:6" x14ac:dyDescent="0.3">
      <c r="A1527" s="195">
        <v>610606106</v>
      </c>
      <c r="B1527" s="193" t="s">
        <v>456</v>
      </c>
      <c r="C1527" s="194">
        <v>3177500</v>
      </c>
      <c r="D1527" s="194">
        <v>0</v>
      </c>
      <c r="E1527" s="194">
        <v>0</v>
      </c>
      <c r="F1527" s="194">
        <v>3177500</v>
      </c>
    </row>
    <row r="1528" spans="1:6" x14ac:dyDescent="0.3">
      <c r="A1528" s="195">
        <v>610606109</v>
      </c>
      <c r="B1528" s="193" t="s">
        <v>756</v>
      </c>
      <c r="C1528" s="194">
        <v>2000000</v>
      </c>
      <c r="D1528" s="194">
        <v>0</v>
      </c>
      <c r="E1528" s="194">
        <v>0</v>
      </c>
      <c r="F1528" s="194">
        <v>2000000</v>
      </c>
    </row>
    <row r="1529" spans="1:6" x14ac:dyDescent="0.3">
      <c r="A1529" s="195">
        <v>610606110</v>
      </c>
      <c r="B1529" s="193" t="s">
        <v>573</v>
      </c>
      <c r="C1529" s="194">
        <v>21277420</v>
      </c>
      <c r="D1529" s="194">
        <v>0</v>
      </c>
      <c r="E1529" s="194">
        <v>10638710</v>
      </c>
      <c r="F1529" s="194">
        <v>10638710</v>
      </c>
    </row>
    <row r="1530" spans="1:6" x14ac:dyDescent="0.3">
      <c r="A1530" s="195">
        <v>610606111</v>
      </c>
      <c r="B1530" s="193" t="s">
        <v>757</v>
      </c>
      <c r="C1530" s="194">
        <v>4834367.26</v>
      </c>
      <c r="D1530" s="194">
        <v>0</v>
      </c>
      <c r="E1530" s="194">
        <v>0</v>
      </c>
      <c r="F1530" s="194">
        <v>4834367.26</v>
      </c>
    </row>
    <row r="1531" spans="1:6" x14ac:dyDescent="0.3">
      <c r="A1531" s="195">
        <v>610606114</v>
      </c>
      <c r="B1531" s="193" t="s">
        <v>472</v>
      </c>
      <c r="C1531" s="194">
        <v>4132369.47</v>
      </c>
      <c r="D1531" s="194">
        <v>106908.98</v>
      </c>
      <c r="E1531" s="194">
        <v>0</v>
      </c>
      <c r="F1531" s="194">
        <v>4239278.45</v>
      </c>
    </row>
    <row r="1532" spans="1:6" x14ac:dyDescent="0.3">
      <c r="A1532" s="195">
        <v>610606118</v>
      </c>
      <c r="B1532" s="193" t="s">
        <v>338</v>
      </c>
      <c r="C1532" s="194">
        <v>44450000</v>
      </c>
      <c r="D1532" s="194">
        <v>0</v>
      </c>
      <c r="E1532" s="194">
        <v>1940000</v>
      </c>
      <c r="F1532" s="194">
        <v>42510000</v>
      </c>
    </row>
    <row r="1533" spans="1:6" x14ac:dyDescent="0.3">
      <c r="A1533" s="195">
        <v>610606125</v>
      </c>
      <c r="B1533" s="193" t="s">
        <v>195</v>
      </c>
      <c r="C1533" s="194">
        <v>708500000</v>
      </c>
      <c r="D1533" s="194">
        <v>2000000</v>
      </c>
      <c r="E1533" s="194">
        <v>200000000</v>
      </c>
      <c r="F1533" s="194">
        <v>510500000</v>
      </c>
    </row>
    <row r="1534" spans="1:6" x14ac:dyDescent="0.3">
      <c r="A1534" s="195">
        <v>6109</v>
      </c>
      <c r="B1534" s="193" t="s">
        <v>315</v>
      </c>
      <c r="C1534" s="194">
        <v>93042614.519999996</v>
      </c>
      <c r="D1534" s="194">
        <v>28744664.510000002</v>
      </c>
      <c r="E1534" s="194">
        <v>337537.94</v>
      </c>
      <c r="F1534" s="194">
        <v>121449741.09</v>
      </c>
    </row>
    <row r="1535" spans="1:6" x14ac:dyDescent="0.3">
      <c r="A1535" s="195">
        <v>610902</v>
      </c>
      <c r="B1535" s="193" t="s">
        <v>244</v>
      </c>
      <c r="C1535" s="194">
        <v>93042614.519999996</v>
      </c>
      <c r="D1535" s="194">
        <v>28744664.510000002</v>
      </c>
      <c r="E1535" s="194">
        <v>337537.94</v>
      </c>
      <c r="F1535" s="194">
        <v>121449741.09</v>
      </c>
    </row>
    <row r="1536" spans="1:6" x14ac:dyDescent="0.3">
      <c r="A1536" s="195">
        <v>6109021</v>
      </c>
      <c r="B1536" s="193" t="s">
        <v>758</v>
      </c>
      <c r="C1536" s="194">
        <v>93042614.519999996</v>
      </c>
      <c r="D1536" s="194">
        <v>28744664.510000002</v>
      </c>
      <c r="E1536" s="194">
        <v>337537.94</v>
      </c>
      <c r="F1536" s="194">
        <v>121449741.09</v>
      </c>
    </row>
    <row r="1537" spans="1:6" x14ac:dyDescent="0.3">
      <c r="A1537" s="195">
        <v>6115</v>
      </c>
      <c r="B1537" s="193" t="s">
        <v>316</v>
      </c>
      <c r="C1537" s="194">
        <v>3000000</v>
      </c>
      <c r="D1537" s="194">
        <v>1044432.49</v>
      </c>
      <c r="E1537" s="194">
        <v>0</v>
      </c>
      <c r="F1537" s="194">
        <v>4044432.49</v>
      </c>
    </row>
    <row r="1538" spans="1:6" x14ac:dyDescent="0.3">
      <c r="A1538" s="195">
        <v>611502</v>
      </c>
      <c r="B1538" s="193" t="s">
        <v>244</v>
      </c>
      <c r="C1538" s="194">
        <v>3000000</v>
      </c>
      <c r="D1538" s="194">
        <v>1044432.49</v>
      </c>
      <c r="E1538" s="194">
        <v>0</v>
      </c>
      <c r="F1538" s="194">
        <v>4044432.49</v>
      </c>
    </row>
    <row r="1539" spans="1:6" x14ac:dyDescent="0.3">
      <c r="A1539" s="195">
        <v>6115021</v>
      </c>
      <c r="B1539" s="193" t="s">
        <v>758</v>
      </c>
      <c r="C1539" s="194">
        <v>3000000</v>
      </c>
      <c r="D1539" s="194">
        <v>1044432.49</v>
      </c>
      <c r="E1539" s="194">
        <v>0</v>
      </c>
      <c r="F1539" s="194">
        <v>4044432.49</v>
      </c>
    </row>
    <row r="1540" spans="1:6" x14ac:dyDescent="0.3">
      <c r="A1540" s="195">
        <v>62</v>
      </c>
      <c r="B1540" s="193" t="s">
        <v>183</v>
      </c>
      <c r="C1540" s="194">
        <v>196854124.15000001</v>
      </c>
      <c r="D1540" s="194">
        <v>18234509.739999998</v>
      </c>
      <c r="E1540" s="194">
        <v>0</v>
      </c>
      <c r="F1540" s="194">
        <v>215088633.88999999</v>
      </c>
    </row>
    <row r="1541" spans="1:6" x14ac:dyDescent="0.3">
      <c r="A1541" s="195">
        <v>6201</v>
      </c>
      <c r="B1541" s="193" t="s">
        <v>183</v>
      </c>
      <c r="C1541" s="194">
        <v>196854124.15000001</v>
      </c>
      <c r="D1541" s="194">
        <v>18234509.739999998</v>
      </c>
      <c r="E1541" s="194">
        <v>0</v>
      </c>
      <c r="F1541" s="194">
        <v>215088633.88999999</v>
      </c>
    </row>
    <row r="1542" spans="1:6" x14ac:dyDescent="0.3">
      <c r="A1542" s="195">
        <v>620102</v>
      </c>
      <c r="B1542" s="193" t="s">
        <v>197</v>
      </c>
      <c r="C1542" s="194">
        <v>196854124.15000001</v>
      </c>
      <c r="D1542" s="194">
        <v>18234509.739999998</v>
      </c>
      <c r="E1542" s="194">
        <v>0</v>
      </c>
      <c r="F1542" s="194">
        <v>215088633.88999999</v>
      </c>
    </row>
    <row r="1543" spans="1:6" x14ac:dyDescent="0.3">
      <c r="A1543" s="195">
        <v>6201021</v>
      </c>
      <c r="B1543" s="193" t="s">
        <v>758</v>
      </c>
      <c r="C1543" s="194">
        <v>196854124.15000001</v>
      </c>
      <c r="D1543" s="194">
        <v>18234509.739999998</v>
      </c>
      <c r="E1543" s="194">
        <v>0</v>
      </c>
      <c r="F1543" s="194">
        <v>215088633.88999999</v>
      </c>
    </row>
    <row r="1544" spans="1:6" x14ac:dyDescent="0.3">
      <c r="A1544" s="195">
        <v>7</v>
      </c>
      <c r="B1544" s="193" t="s">
        <v>248</v>
      </c>
      <c r="C1544" s="194">
        <v>-3278679679.96</v>
      </c>
      <c r="D1544" s="194">
        <v>2512022402.9499998</v>
      </c>
      <c r="E1544" s="194">
        <v>2346484168.0599999</v>
      </c>
      <c r="F1544" s="194">
        <v>-3113141445.0700002</v>
      </c>
    </row>
    <row r="1545" spans="1:6" x14ac:dyDescent="0.3">
      <c r="A1545" s="195">
        <v>71</v>
      </c>
      <c r="B1545" s="193" t="s">
        <v>248</v>
      </c>
      <c r="C1545" s="194">
        <v>-3271930938.9000001</v>
      </c>
      <c r="D1545" s="194">
        <v>2505273661.8899999</v>
      </c>
      <c r="E1545" s="194">
        <v>1757885320.4400001</v>
      </c>
      <c r="F1545" s="194">
        <v>-2524542597.4499998</v>
      </c>
    </row>
    <row r="1546" spans="1:6" x14ac:dyDescent="0.3">
      <c r="A1546" s="195">
        <v>72</v>
      </c>
      <c r="B1546" s="193" t="s">
        <v>317</v>
      </c>
      <c r="C1546" s="194">
        <v>-6748741.0599999996</v>
      </c>
      <c r="D1546" s="194">
        <v>6748741.0599999996</v>
      </c>
      <c r="E1546" s="194">
        <v>588598847.62</v>
      </c>
      <c r="F1546" s="194">
        <v>-588598847.62</v>
      </c>
    </row>
    <row r="1547" spans="1:6" x14ac:dyDescent="0.3">
      <c r="A1547" s="195">
        <v>8</v>
      </c>
      <c r="B1547" s="193" t="s">
        <v>38</v>
      </c>
      <c r="C1547" s="194">
        <v>737316243.58000004</v>
      </c>
      <c r="D1547" s="194">
        <v>22194870.07</v>
      </c>
      <c r="E1547" s="194">
        <v>15130643.460000001</v>
      </c>
      <c r="F1547" s="194">
        <v>744380470.19000006</v>
      </c>
    </row>
    <row r="1548" spans="1:6" x14ac:dyDescent="0.3">
      <c r="A1548" s="195">
        <v>81</v>
      </c>
      <c r="B1548" s="193" t="s">
        <v>39</v>
      </c>
      <c r="C1548" s="194">
        <v>737316243.58000004</v>
      </c>
      <c r="D1548" s="194">
        <v>22194870.07</v>
      </c>
      <c r="E1548" s="194">
        <v>15130643.460000001</v>
      </c>
      <c r="F1548" s="194">
        <v>744380470.19000006</v>
      </c>
    </row>
    <row r="1549" spans="1:6" x14ac:dyDescent="0.3">
      <c r="A1549" s="195">
        <v>8101</v>
      </c>
      <c r="B1549" s="193" t="s">
        <v>249</v>
      </c>
      <c r="C1549" s="194">
        <v>677364495.91999996</v>
      </c>
      <c r="D1549" s="194">
        <v>19657195</v>
      </c>
      <c r="E1549" s="194">
        <v>10855291</v>
      </c>
      <c r="F1549" s="194">
        <v>686166399.91999996</v>
      </c>
    </row>
    <row r="1550" spans="1:6" x14ac:dyDescent="0.3">
      <c r="A1550" s="195">
        <v>810101</v>
      </c>
      <c r="B1550" s="193" t="s">
        <v>250</v>
      </c>
      <c r="C1550" s="194">
        <v>461645000</v>
      </c>
      <c r="D1550" s="194">
        <v>16665000</v>
      </c>
      <c r="E1550" s="194">
        <v>7564000</v>
      </c>
      <c r="F1550" s="194">
        <v>470746000</v>
      </c>
    </row>
    <row r="1551" spans="1:6" x14ac:dyDescent="0.3">
      <c r="A1551" s="195">
        <v>8101010</v>
      </c>
      <c r="B1551" s="193" t="s">
        <v>250</v>
      </c>
      <c r="C1551" s="194">
        <v>461645000</v>
      </c>
      <c r="D1551" s="194">
        <v>16665000</v>
      </c>
      <c r="E1551" s="194">
        <v>7564000</v>
      </c>
      <c r="F1551" s="194">
        <v>470746000</v>
      </c>
    </row>
    <row r="1552" spans="1:6" x14ac:dyDescent="0.3">
      <c r="A1552" s="195">
        <v>810102</v>
      </c>
      <c r="B1552" s="193" t="s">
        <v>251</v>
      </c>
      <c r="C1552" s="194">
        <v>177388913.91999999</v>
      </c>
      <c r="D1552" s="194">
        <v>0</v>
      </c>
      <c r="E1552" s="194">
        <v>1581010</v>
      </c>
      <c r="F1552" s="194">
        <v>175807903.91999999</v>
      </c>
    </row>
    <row r="1553" spans="1:6" x14ac:dyDescent="0.3">
      <c r="A1553" s="195">
        <v>8101020</v>
      </c>
      <c r="B1553" s="193" t="s">
        <v>251</v>
      </c>
      <c r="C1553" s="194">
        <v>177388913.91999999</v>
      </c>
      <c r="D1553" s="194">
        <v>0</v>
      </c>
      <c r="E1553" s="194">
        <v>1581010</v>
      </c>
      <c r="F1553" s="194">
        <v>175807903.91999999</v>
      </c>
    </row>
    <row r="1554" spans="1:6" x14ac:dyDescent="0.3">
      <c r="A1554" s="195">
        <v>810102006</v>
      </c>
      <c r="B1554" s="193" t="s">
        <v>759</v>
      </c>
      <c r="C1554" s="194">
        <v>142222880</v>
      </c>
      <c r="D1554" s="194">
        <v>0</v>
      </c>
      <c r="E1554" s="194">
        <v>1581010</v>
      </c>
      <c r="F1554" s="194">
        <v>140641870</v>
      </c>
    </row>
    <row r="1555" spans="1:6" x14ac:dyDescent="0.3">
      <c r="A1555" s="195">
        <v>810102014</v>
      </c>
      <c r="B1555" s="193" t="s">
        <v>760</v>
      </c>
      <c r="C1555" s="194">
        <v>35000000</v>
      </c>
      <c r="D1555" s="194">
        <v>0</v>
      </c>
      <c r="E1555" s="194">
        <v>0</v>
      </c>
      <c r="F1555" s="194">
        <v>35000000</v>
      </c>
    </row>
    <row r="1556" spans="1:6" x14ac:dyDescent="0.3">
      <c r="A1556" s="195">
        <v>810102016</v>
      </c>
      <c r="B1556" s="193" t="s">
        <v>761</v>
      </c>
      <c r="C1556" s="194">
        <v>166033.92000000001</v>
      </c>
      <c r="D1556" s="194">
        <v>0</v>
      </c>
      <c r="E1556" s="194">
        <v>0</v>
      </c>
      <c r="F1556" s="194">
        <v>166033.92000000001</v>
      </c>
    </row>
    <row r="1557" spans="1:6" x14ac:dyDescent="0.3">
      <c r="A1557" s="195">
        <v>810104</v>
      </c>
      <c r="B1557" s="193" t="s">
        <v>213</v>
      </c>
      <c r="C1557" s="194">
        <v>31942212</v>
      </c>
      <c r="D1557" s="194">
        <v>2627202</v>
      </c>
      <c r="E1557" s="194">
        <v>1559001</v>
      </c>
      <c r="F1557" s="194">
        <v>33010413</v>
      </c>
    </row>
    <row r="1558" spans="1:6" x14ac:dyDescent="0.3">
      <c r="A1558" s="195">
        <v>8101040</v>
      </c>
      <c r="B1558" s="193" t="s">
        <v>213</v>
      </c>
      <c r="C1558" s="194">
        <v>31942212</v>
      </c>
      <c r="D1558" s="194">
        <v>2627202</v>
      </c>
      <c r="E1558" s="194">
        <v>1559001</v>
      </c>
      <c r="F1558" s="194">
        <v>33010413</v>
      </c>
    </row>
    <row r="1559" spans="1:6" x14ac:dyDescent="0.3">
      <c r="A1559" s="195">
        <v>810105</v>
      </c>
      <c r="B1559" s="193" t="s">
        <v>252</v>
      </c>
      <c r="C1559" s="194">
        <v>6388370</v>
      </c>
      <c r="D1559" s="194">
        <v>364993</v>
      </c>
      <c r="E1559" s="194">
        <v>151280</v>
      </c>
      <c r="F1559" s="194">
        <v>6602083</v>
      </c>
    </row>
    <row r="1560" spans="1:6" x14ac:dyDescent="0.3">
      <c r="A1560" s="195">
        <v>8101050</v>
      </c>
      <c r="B1560" s="193" t="s">
        <v>252</v>
      </c>
      <c r="C1560" s="194">
        <v>6388370</v>
      </c>
      <c r="D1560" s="194">
        <v>364993</v>
      </c>
      <c r="E1560" s="194">
        <v>151280</v>
      </c>
      <c r="F1560" s="194">
        <v>6602083</v>
      </c>
    </row>
    <row r="1561" spans="1:6" x14ac:dyDescent="0.3">
      <c r="A1561" s="195">
        <v>8102</v>
      </c>
      <c r="B1561" s="193" t="s">
        <v>253</v>
      </c>
      <c r="C1561" s="194">
        <v>5264816.28</v>
      </c>
      <c r="D1561" s="194">
        <v>411675.07</v>
      </c>
      <c r="E1561" s="194">
        <v>394133.74</v>
      </c>
      <c r="F1561" s="194">
        <v>5282357.6100000003</v>
      </c>
    </row>
    <row r="1562" spans="1:6" x14ac:dyDescent="0.3">
      <c r="A1562" s="195">
        <v>810201</v>
      </c>
      <c r="B1562" s="193" t="s">
        <v>254</v>
      </c>
      <c r="C1562" s="194">
        <v>3946478.03</v>
      </c>
      <c r="D1562" s="194">
        <v>411675.07</v>
      </c>
      <c r="E1562" s="194">
        <v>394133.74</v>
      </c>
      <c r="F1562" s="194">
        <v>3964019.36</v>
      </c>
    </row>
    <row r="1563" spans="1:6" x14ac:dyDescent="0.3">
      <c r="A1563" s="195">
        <v>8102010</v>
      </c>
      <c r="B1563" s="193" t="s">
        <v>254</v>
      </c>
      <c r="C1563" s="194">
        <v>3946478.03</v>
      </c>
      <c r="D1563" s="194">
        <v>411675.07</v>
      </c>
      <c r="E1563" s="194">
        <v>394133.74</v>
      </c>
      <c r="F1563" s="194">
        <v>3964019.36</v>
      </c>
    </row>
    <row r="1564" spans="1:6" x14ac:dyDescent="0.3">
      <c r="A1564" s="195">
        <v>810201001</v>
      </c>
      <c r="B1564" s="193" t="s">
        <v>762</v>
      </c>
      <c r="C1564" s="194">
        <v>3946478.03</v>
      </c>
      <c r="D1564" s="194">
        <v>411675.07</v>
      </c>
      <c r="E1564" s="194">
        <v>394133.74</v>
      </c>
      <c r="F1564" s="194">
        <v>3964019.36</v>
      </c>
    </row>
    <row r="1565" spans="1:6" x14ac:dyDescent="0.3">
      <c r="A1565" s="195">
        <v>810202</v>
      </c>
      <c r="B1565" s="193" t="s">
        <v>266</v>
      </c>
      <c r="C1565" s="194">
        <v>618441.37</v>
      </c>
      <c r="D1565" s="194">
        <v>0</v>
      </c>
      <c r="E1565" s="194">
        <v>0</v>
      </c>
      <c r="F1565" s="194">
        <v>618441.37</v>
      </c>
    </row>
    <row r="1566" spans="1:6" x14ac:dyDescent="0.3">
      <c r="A1566" s="195">
        <v>8102020</v>
      </c>
      <c r="B1566" s="193" t="s">
        <v>266</v>
      </c>
      <c r="C1566" s="194">
        <v>618441.37</v>
      </c>
      <c r="D1566" s="194">
        <v>0</v>
      </c>
      <c r="E1566" s="194">
        <v>0</v>
      </c>
      <c r="F1566" s="194">
        <v>618441.37</v>
      </c>
    </row>
    <row r="1567" spans="1:6" x14ac:dyDescent="0.3">
      <c r="A1567" s="195">
        <v>810203</v>
      </c>
      <c r="B1567" s="193" t="s">
        <v>267</v>
      </c>
      <c r="C1567" s="194">
        <v>699896.88</v>
      </c>
      <c r="D1567" s="194">
        <v>0</v>
      </c>
      <c r="E1567" s="194">
        <v>0</v>
      </c>
      <c r="F1567" s="194">
        <v>699896.88</v>
      </c>
    </row>
    <row r="1568" spans="1:6" x14ac:dyDescent="0.3">
      <c r="A1568" s="195">
        <v>8102030</v>
      </c>
      <c r="B1568" s="193" t="s">
        <v>267</v>
      </c>
      <c r="C1568" s="194">
        <v>699896.88</v>
      </c>
      <c r="D1568" s="194">
        <v>0</v>
      </c>
      <c r="E1568" s="194">
        <v>0</v>
      </c>
      <c r="F1568" s="194">
        <v>699896.88</v>
      </c>
    </row>
    <row r="1569" spans="1:6" x14ac:dyDescent="0.3">
      <c r="A1569" s="195">
        <v>8103</v>
      </c>
      <c r="B1569" s="193" t="s">
        <v>40</v>
      </c>
      <c r="C1569" s="194">
        <v>18134455.16</v>
      </c>
      <c r="D1569" s="194">
        <v>2126000</v>
      </c>
      <c r="E1569" s="194">
        <v>3863200</v>
      </c>
      <c r="F1569" s="194">
        <v>16397255.16</v>
      </c>
    </row>
    <row r="1570" spans="1:6" x14ac:dyDescent="0.3">
      <c r="A1570" s="195">
        <v>810301</v>
      </c>
      <c r="B1570" s="193" t="s">
        <v>268</v>
      </c>
      <c r="C1570" s="194">
        <v>10377881.800000001</v>
      </c>
      <c r="D1570" s="194">
        <v>2126000</v>
      </c>
      <c r="E1570" s="194">
        <v>3863200</v>
      </c>
      <c r="F1570" s="194">
        <v>8640681.8000000007</v>
      </c>
    </row>
    <row r="1571" spans="1:6" x14ac:dyDescent="0.3">
      <c r="A1571" s="195">
        <v>8103010</v>
      </c>
      <c r="B1571" s="193" t="s">
        <v>268</v>
      </c>
      <c r="C1571" s="194">
        <v>10377881.800000001</v>
      </c>
      <c r="D1571" s="194">
        <v>2126000</v>
      </c>
      <c r="E1571" s="194">
        <v>3863200</v>
      </c>
      <c r="F1571" s="194">
        <v>8640681.8000000007</v>
      </c>
    </row>
    <row r="1572" spans="1:6" x14ac:dyDescent="0.3">
      <c r="A1572" s="195">
        <v>810301001</v>
      </c>
      <c r="B1572" s="193" t="s">
        <v>763</v>
      </c>
      <c r="C1572" s="194">
        <v>0</v>
      </c>
      <c r="D1572" s="194">
        <v>900000</v>
      </c>
      <c r="E1572" s="194">
        <v>900000</v>
      </c>
      <c r="F1572" s="194">
        <v>0</v>
      </c>
    </row>
    <row r="1573" spans="1:6" x14ac:dyDescent="0.3">
      <c r="A1573" s="195">
        <v>810303</v>
      </c>
      <c r="B1573" s="193" t="s">
        <v>255</v>
      </c>
      <c r="C1573" s="194">
        <v>7756573.3600000003</v>
      </c>
      <c r="D1573" s="194">
        <v>0</v>
      </c>
      <c r="E1573" s="194">
        <v>0</v>
      </c>
      <c r="F1573" s="194">
        <v>7756573.3600000003</v>
      </c>
    </row>
    <row r="1574" spans="1:6" x14ac:dyDescent="0.3">
      <c r="A1574" s="195">
        <v>8103030</v>
      </c>
      <c r="B1574" s="193" t="s">
        <v>255</v>
      </c>
      <c r="C1574" s="194">
        <v>7756573.3600000003</v>
      </c>
      <c r="D1574" s="194">
        <v>0</v>
      </c>
      <c r="E1574" s="194">
        <v>0</v>
      </c>
      <c r="F1574" s="194">
        <v>7756573.3600000003</v>
      </c>
    </row>
    <row r="1575" spans="1:6" x14ac:dyDescent="0.3">
      <c r="A1575" s="195">
        <v>8109</v>
      </c>
      <c r="B1575" s="193" t="s">
        <v>256</v>
      </c>
      <c r="C1575" s="194">
        <v>36552476.219999999</v>
      </c>
      <c r="D1575" s="194">
        <v>0</v>
      </c>
      <c r="E1575" s="194">
        <v>18018.72</v>
      </c>
      <c r="F1575" s="194">
        <v>36534457.5</v>
      </c>
    </row>
    <row r="1576" spans="1:6" x14ac:dyDescent="0.3">
      <c r="A1576" s="195">
        <v>81090</v>
      </c>
      <c r="B1576" s="193" t="s">
        <v>256</v>
      </c>
      <c r="C1576" s="194">
        <v>16452392.390000001</v>
      </c>
      <c r="D1576" s="194">
        <v>0</v>
      </c>
      <c r="E1576" s="194">
        <v>18018.72</v>
      </c>
      <c r="F1576" s="194">
        <v>16434373.67</v>
      </c>
    </row>
    <row r="1577" spans="1:6" x14ac:dyDescent="0.3">
      <c r="A1577" s="195">
        <v>810902</v>
      </c>
      <c r="B1577" s="193" t="s">
        <v>257</v>
      </c>
      <c r="C1577" s="194">
        <v>4233745.28</v>
      </c>
      <c r="D1577" s="194">
        <v>0</v>
      </c>
      <c r="E1577" s="194">
        <v>18018.72</v>
      </c>
      <c r="F1577" s="194">
        <v>4215726.5599999996</v>
      </c>
    </row>
    <row r="1578" spans="1:6" x14ac:dyDescent="0.3">
      <c r="A1578" s="195">
        <v>8109020</v>
      </c>
      <c r="B1578" s="193" t="s">
        <v>257</v>
      </c>
      <c r="C1578" s="194">
        <v>4233745.28</v>
      </c>
      <c r="D1578" s="194">
        <v>0</v>
      </c>
      <c r="E1578" s="194">
        <v>18018.72</v>
      </c>
      <c r="F1578" s="194">
        <v>4215726.5599999996</v>
      </c>
    </row>
    <row r="1579" spans="1:6" x14ac:dyDescent="0.3">
      <c r="A1579" s="195">
        <v>810902001</v>
      </c>
      <c r="B1579" s="193" t="s">
        <v>764</v>
      </c>
      <c r="C1579" s="194">
        <v>2828640.22</v>
      </c>
      <c r="D1579" s="194">
        <v>0</v>
      </c>
      <c r="E1579" s="194">
        <v>0</v>
      </c>
      <c r="F1579" s="194">
        <v>2828640.22</v>
      </c>
    </row>
    <row r="1580" spans="1:6" x14ac:dyDescent="0.3">
      <c r="A1580" s="195">
        <v>810902002</v>
      </c>
      <c r="B1580" s="193" t="s">
        <v>765</v>
      </c>
      <c r="C1580" s="194">
        <v>1405105.06</v>
      </c>
      <c r="D1580" s="194">
        <v>0</v>
      </c>
      <c r="E1580" s="194">
        <v>18018.72</v>
      </c>
      <c r="F1580" s="194">
        <v>1387086.34</v>
      </c>
    </row>
    <row r="1581" spans="1:6" x14ac:dyDescent="0.3">
      <c r="A1581" s="195">
        <v>810904</v>
      </c>
      <c r="B1581" s="193" t="s">
        <v>258</v>
      </c>
      <c r="C1581" s="194">
        <v>12218647.109999999</v>
      </c>
      <c r="D1581" s="194">
        <v>0</v>
      </c>
      <c r="E1581" s="194">
        <v>0</v>
      </c>
      <c r="F1581" s="194">
        <v>12218647.109999999</v>
      </c>
    </row>
    <row r="1582" spans="1:6" x14ac:dyDescent="0.3">
      <c r="A1582" s="195">
        <v>8109040</v>
      </c>
      <c r="B1582" s="193" t="s">
        <v>258</v>
      </c>
      <c r="C1582" s="194">
        <v>12218647.109999999</v>
      </c>
      <c r="D1582" s="194">
        <v>0</v>
      </c>
      <c r="E1582" s="194">
        <v>0</v>
      </c>
      <c r="F1582" s="194">
        <v>12218647.109999999</v>
      </c>
    </row>
    <row r="1583" spans="1:6" x14ac:dyDescent="0.3">
      <c r="A1583" s="195">
        <v>810915</v>
      </c>
      <c r="B1583" s="193" t="s">
        <v>233</v>
      </c>
      <c r="C1583" s="194">
        <v>20100083.829999998</v>
      </c>
      <c r="D1583" s="194">
        <v>0</v>
      </c>
      <c r="E1583" s="194">
        <v>0</v>
      </c>
      <c r="F1583" s="194">
        <v>20100083.829999998</v>
      </c>
    </row>
    <row r="1584" spans="1:6" x14ac:dyDescent="0.3">
      <c r="A1584" s="195">
        <v>8109150</v>
      </c>
      <c r="B1584" s="193" t="s">
        <v>233</v>
      </c>
      <c r="C1584" s="194">
        <v>20100083.829999998</v>
      </c>
      <c r="D1584" s="194">
        <v>0</v>
      </c>
      <c r="E1584" s="194">
        <v>0</v>
      </c>
      <c r="F1584" s="194">
        <v>20100083.829999998</v>
      </c>
    </row>
    <row r="1585" spans="1:6" x14ac:dyDescent="0.3">
      <c r="A1585" s="195">
        <v>810915006</v>
      </c>
      <c r="B1585" s="193" t="s">
        <v>318</v>
      </c>
      <c r="C1585" s="194">
        <v>860016.07</v>
      </c>
      <c r="D1585" s="194">
        <v>0</v>
      </c>
      <c r="E1585" s="194">
        <v>0</v>
      </c>
      <c r="F1585" s="194">
        <v>860016.07</v>
      </c>
    </row>
    <row r="1586" spans="1:6" x14ac:dyDescent="0.3">
      <c r="A1586" s="195">
        <v>81091500602</v>
      </c>
      <c r="B1586" s="193" t="s">
        <v>319</v>
      </c>
      <c r="C1586" s="194">
        <v>232155.81</v>
      </c>
      <c r="D1586" s="194">
        <v>0</v>
      </c>
      <c r="E1586" s="194">
        <v>0</v>
      </c>
      <c r="F1586" s="194">
        <v>232155.81</v>
      </c>
    </row>
    <row r="1587" spans="1:6" x14ac:dyDescent="0.3">
      <c r="A1587" s="195">
        <v>81091500603</v>
      </c>
      <c r="B1587" s="193" t="s">
        <v>320</v>
      </c>
      <c r="C1587" s="194">
        <v>83378.98</v>
      </c>
      <c r="D1587" s="194">
        <v>0</v>
      </c>
      <c r="E1587" s="194">
        <v>0</v>
      </c>
      <c r="F1587" s="194">
        <v>83378.98</v>
      </c>
    </row>
    <row r="1588" spans="1:6" x14ac:dyDescent="0.3">
      <c r="A1588" s="195">
        <v>81091500604</v>
      </c>
      <c r="B1588" s="193" t="s">
        <v>321</v>
      </c>
      <c r="C1588" s="194">
        <v>60387.51</v>
      </c>
      <c r="D1588" s="194">
        <v>0</v>
      </c>
      <c r="E1588" s="194">
        <v>0</v>
      </c>
      <c r="F1588" s="194">
        <v>60387.51</v>
      </c>
    </row>
    <row r="1589" spans="1:6" x14ac:dyDescent="0.3">
      <c r="A1589" s="195">
        <v>81091500605</v>
      </c>
      <c r="B1589" s="193" t="s">
        <v>322</v>
      </c>
      <c r="C1589" s="194">
        <v>152163.31</v>
      </c>
      <c r="D1589" s="194">
        <v>0</v>
      </c>
      <c r="E1589" s="194">
        <v>0</v>
      </c>
      <c r="F1589" s="194">
        <v>152163.31</v>
      </c>
    </row>
    <row r="1590" spans="1:6" x14ac:dyDescent="0.3">
      <c r="A1590" s="195">
        <v>81091500606</v>
      </c>
      <c r="B1590" s="193" t="s">
        <v>193</v>
      </c>
      <c r="C1590" s="194">
        <v>331930.46000000002</v>
      </c>
      <c r="D1590" s="194">
        <v>0</v>
      </c>
      <c r="E1590" s="194">
        <v>0</v>
      </c>
      <c r="F1590" s="194">
        <v>331930.46000000002</v>
      </c>
    </row>
    <row r="1591" spans="1:6" x14ac:dyDescent="0.3">
      <c r="A1591" s="195">
        <v>810915007</v>
      </c>
      <c r="B1591" s="193" t="s">
        <v>323</v>
      </c>
      <c r="C1591" s="194">
        <v>139545.87</v>
      </c>
      <c r="D1591" s="194">
        <v>0</v>
      </c>
      <c r="E1591" s="194">
        <v>0</v>
      </c>
      <c r="F1591" s="194">
        <v>139545.87</v>
      </c>
    </row>
    <row r="1592" spans="1:6" x14ac:dyDescent="0.3">
      <c r="A1592" s="195">
        <v>810915008</v>
      </c>
      <c r="B1592" s="193" t="s">
        <v>259</v>
      </c>
      <c r="C1592" s="194">
        <v>15651613.16</v>
      </c>
      <c r="D1592" s="194">
        <v>0</v>
      </c>
      <c r="E1592" s="194">
        <v>0</v>
      </c>
      <c r="F1592" s="194">
        <v>15651613.16</v>
      </c>
    </row>
    <row r="1593" spans="1:6" x14ac:dyDescent="0.3">
      <c r="A1593" s="195">
        <v>81091500801</v>
      </c>
      <c r="B1593" s="193" t="s">
        <v>766</v>
      </c>
      <c r="C1593" s="194">
        <v>8103943.9000000004</v>
      </c>
      <c r="D1593" s="194">
        <v>0</v>
      </c>
      <c r="E1593" s="194">
        <v>0</v>
      </c>
      <c r="F1593" s="194">
        <v>8103943.9000000004</v>
      </c>
    </row>
    <row r="1594" spans="1:6" x14ac:dyDescent="0.3">
      <c r="A1594" s="195">
        <v>8109150080105</v>
      </c>
      <c r="B1594" s="193" t="s">
        <v>767</v>
      </c>
      <c r="C1594" s="194">
        <v>8103943.9000000004</v>
      </c>
      <c r="D1594" s="194">
        <v>0</v>
      </c>
      <c r="E1594" s="194">
        <v>0</v>
      </c>
      <c r="F1594" s="194">
        <v>8103943.9000000004</v>
      </c>
    </row>
    <row r="1595" spans="1:6" x14ac:dyDescent="0.3">
      <c r="A1595" s="195">
        <v>81091500802</v>
      </c>
      <c r="B1595" s="193" t="s">
        <v>768</v>
      </c>
      <c r="C1595" s="194">
        <v>915063.93</v>
      </c>
      <c r="D1595" s="194">
        <v>0</v>
      </c>
      <c r="E1595" s="194">
        <v>0</v>
      </c>
      <c r="F1595" s="194">
        <v>915063.93</v>
      </c>
    </row>
    <row r="1596" spans="1:6" x14ac:dyDescent="0.3">
      <c r="A1596" s="195">
        <v>8109150080201</v>
      </c>
      <c r="B1596" s="193" t="s">
        <v>769</v>
      </c>
      <c r="C1596" s="194">
        <v>382150.93</v>
      </c>
      <c r="D1596" s="194">
        <v>0</v>
      </c>
      <c r="E1596" s="194">
        <v>0</v>
      </c>
      <c r="F1596" s="194">
        <v>382150.93</v>
      </c>
    </row>
    <row r="1597" spans="1:6" x14ac:dyDescent="0.3">
      <c r="A1597" s="195">
        <v>8109150080204</v>
      </c>
      <c r="B1597" s="193" t="s">
        <v>770</v>
      </c>
      <c r="C1597" s="194">
        <v>532913</v>
      </c>
      <c r="D1597" s="194">
        <v>0</v>
      </c>
      <c r="E1597" s="194">
        <v>0</v>
      </c>
      <c r="F1597" s="194">
        <v>532913</v>
      </c>
    </row>
    <row r="1598" spans="1:6" x14ac:dyDescent="0.3">
      <c r="A1598" s="195">
        <v>81091500805</v>
      </c>
      <c r="B1598" s="193" t="s">
        <v>324</v>
      </c>
      <c r="C1598" s="194">
        <v>5124792.03</v>
      </c>
      <c r="D1598" s="194">
        <v>0</v>
      </c>
      <c r="E1598" s="194">
        <v>0</v>
      </c>
      <c r="F1598" s="194">
        <v>5124792.03</v>
      </c>
    </row>
    <row r="1599" spans="1:6" x14ac:dyDescent="0.3">
      <c r="A1599" s="195">
        <v>81091500806</v>
      </c>
      <c r="B1599" s="193" t="s">
        <v>771</v>
      </c>
      <c r="C1599" s="194">
        <v>169938.11</v>
      </c>
      <c r="D1599" s="194">
        <v>0</v>
      </c>
      <c r="E1599" s="194">
        <v>0</v>
      </c>
      <c r="F1599" s="194">
        <v>169938.11</v>
      </c>
    </row>
    <row r="1600" spans="1:6" x14ac:dyDescent="0.3">
      <c r="A1600" s="195">
        <v>81091500807</v>
      </c>
      <c r="B1600" s="193" t="s">
        <v>772</v>
      </c>
      <c r="C1600" s="194">
        <v>50000</v>
      </c>
      <c r="D1600" s="194">
        <v>0</v>
      </c>
      <c r="E1600" s="194">
        <v>0</v>
      </c>
      <c r="F1600" s="194">
        <v>50000</v>
      </c>
    </row>
    <row r="1601" spans="1:6" x14ac:dyDescent="0.3">
      <c r="A1601" s="195">
        <v>81091500808</v>
      </c>
      <c r="B1601" s="193" t="s">
        <v>773</v>
      </c>
      <c r="C1601" s="194">
        <v>16182.77</v>
      </c>
      <c r="D1601" s="194">
        <v>0</v>
      </c>
      <c r="E1601" s="194">
        <v>0</v>
      </c>
      <c r="F1601" s="194">
        <v>16182.77</v>
      </c>
    </row>
    <row r="1602" spans="1:6" x14ac:dyDescent="0.3">
      <c r="A1602" s="195">
        <v>81091500809</v>
      </c>
      <c r="B1602" s="193" t="s">
        <v>774</v>
      </c>
      <c r="C1602" s="194">
        <v>100000</v>
      </c>
      <c r="D1602" s="194">
        <v>0</v>
      </c>
      <c r="E1602" s="194">
        <v>0</v>
      </c>
      <c r="F1602" s="194">
        <v>100000</v>
      </c>
    </row>
    <row r="1603" spans="1:6" x14ac:dyDescent="0.3">
      <c r="A1603" s="195">
        <v>81091500810</v>
      </c>
      <c r="B1603" s="193" t="s">
        <v>775</v>
      </c>
      <c r="C1603" s="194">
        <v>57918.559999999998</v>
      </c>
      <c r="D1603" s="194">
        <v>0</v>
      </c>
      <c r="E1603" s="194">
        <v>0</v>
      </c>
      <c r="F1603" s="194">
        <v>57918.559999999998</v>
      </c>
    </row>
    <row r="1604" spans="1:6" x14ac:dyDescent="0.3">
      <c r="A1604" s="195">
        <v>81091500811</v>
      </c>
      <c r="B1604" s="193" t="s">
        <v>776</v>
      </c>
      <c r="C1604" s="194">
        <v>751264.9</v>
      </c>
      <c r="D1604" s="194">
        <v>0</v>
      </c>
      <c r="E1604" s="194">
        <v>0</v>
      </c>
      <c r="F1604" s="194">
        <v>751264.9</v>
      </c>
    </row>
    <row r="1605" spans="1:6" x14ac:dyDescent="0.3">
      <c r="A1605" s="195">
        <v>81091500812</v>
      </c>
      <c r="B1605" s="193" t="s">
        <v>777</v>
      </c>
      <c r="C1605" s="194">
        <v>362508.96</v>
      </c>
      <c r="D1605" s="194">
        <v>0</v>
      </c>
      <c r="E1605" s="194">
        <v>0</v>
      </c>
      <c r="F1605" s="194">
        <v>362508.96</v>
      </c>
    </row>
    <row r="1606" spans="1:6" x14ac:dyDescent="0.3">
      <c r="A1606" s="195">
        <v>810915009</v>
      </c>
      <c r="B1606" s="193" t="s">
        <v>260</v>
      </c>
      <c r="C1606" s="194">
        <v>3448908.73</v>
      </c>
      <c r="D1606" s="194">
        <v>0</v>
      </c>
      <c r="E1606" s="194">
        <v>0</v>
      </c>
      <c r="F1606" s="194">
        <v>3448908.73</v>
      </c>
    </row>
    <row r="1607" spans="1:6" x14ac:dyDescent="0.3">
      <c r="A1607" s="195">
        <v>9</v>
      </c>
      <c r="B1607" s="193" t="s">
        <v>41</v>
      </c>
      <c r="C1607" s="194">
        <v>-737316243.58000004</v>
      </c>
      <c r="D1607" s="194">
        <v>14171497.720000001</v>
      </c>
      <c r="E1607" s="194">
        <v>21235724.329999998</v>
      </c>
      <c r="F1607" s="194">
        <v>-744380470.19000006</v>
      </c>
    </row>
    <row r="1608" spans="1:6" x14ac:dyDescent="0.3">
      <c r="A1608" s="195">
        <v>90</v>
      </c>
      <c r="B1608" s="193" t="s">
        <v>41</v>
      </c>
      <c r="C1608" s="194">
        <v>0</v>
      </c>
      <c r="D1608" s="194">
        <v>900000</v>
      </c>
      <c r="E1608" s="194">
        <v>900000</v>
      </c>
      <c r="F1608" s="194">
        <v>0</v>
      </c>
    </row>
    <row r="1609" spans="1:6" x14ac:dyDescent="0.3">
      <c r="A1609" s="195">
        <v>91</v>
      </c>
      <c r="B1609" s="193" t="s">
        <v>41</v>
      </c>
      <c r="C1609" s="194">
        <v>-737316243.58000004</v>
      </c>
      <c r="D1609" s="194">
        <v>13271497.720000001</v>
      </c>
      <c r="E1609" s="194">
        <v>20335724.329999998</v>
      </c>
      <c r="F1609" s="194">
        <v>-744380470.19000006</v>
      </c>
    </row>
    <row r="1610" spans="1:6" x14ac:dyDescent="0.3">
      <c r="A1610" s="189">
        <v>81091500810</v>
      </c>
      <c r="B1610" t="s">
        <v>775</v>
      </c>
      <c r="C1610" s="87">
        <v>57918.559999999998</v>
      </c>
      <c r="D1610" s="87">
        <v>0</v>
      </c>
      <c r="E1610" s="87">
        <v>0</v>
      </c>
      <c r="F1610" s="87">
        <v>57918.559999999998</v>
      </c>
    </row>
    <row r="1611" spans="1:6" x14ac:dyDescent="0.3">
      <c r="A1611" s="189">
        <v>81091500811</v>
      </c>
      <c r="B1611" t="s">
        <v>776</v>
      </c>
      <c r="C1611" s="87">
        <v>751264.9</v>
      </c>
      <c r="D1611" s="87">
        <v>0</v>
      </c>
      <c r="E1611" s="87">
        <v>0</v>
      </c>
      <c r="F1611" s="87">
        <v>751264.9</v>
      </c>
    </row>
    <row r="1612" spans="1:6" x14ac:dyDescent="0.3">
      <c r="A1612" s="189">
        <v>81091500812</v>
      </c>
      <c r="B1612" t="s">
        <v>777</v>
      </c>
      <c r="C1612" s="87">
        <v>362508.96</v>
      </c>
      <c r="D1612" s="87">
        <v>0</v>
      </c>
      <c r="E1612" s="87">
        <v>0</v>
      </c>
      <c r="F1612" s="87">
        <v>362508.96</v>
      </c>
    </row>
    <row r="1613" spans="1:6" x14ac:dyDescent="0.3">
      <c r="A1613" s="189">
        <v>810915009</v>
      </c>
      <c r="B1613" t="s">
        <v>260</v>
      </c>
      <c r="C1613" s="87">
        <v>3448908.73</v>
      </c>
      <c r="D1613" s="87">
        <v>0</v>
      </c>
      <c r="E1613" s="87">
        <v>0</v>
      </c>
      <c r="F1613" s="87">
        <v>3448908.73</v>
      </c>
    </row>
    <row r="1614" spans="1:6" x14ac:dyDescent="0.3">
      <c r="A1614" s="189">
        <v>9</v>
      </c>
      <c r="B1614" t="s">
        <v>41</v>
      </c>
      <c r="C1614" s="87">
        <v>-737316243.60000002</v>
      </c>
      <c r="D1614" s="87">
        <v>14171497.720000001</v>
      </c>
      <c r="E1614" s="87">
        <v>21235724.329999998</v>
      </c>
      <c r="F1614" s="87">
        <v>-744380470.20000005</v>
      </c>
    </row>
    <row r="1615" spans="1:6" x14ac:dyDescent="0.3">
      <c r="A1615" s="189">
        <v>90</v>
      </c>
      <c r="B1615" t="s">
        <v>41</v>
      </c>
      <c r="C1615" s="87">
        <v>0</v>
      </c>
      <c r="D1615" s="87">
        <v>900000</v>
      </c>
      <c r="E1615" s="87">
        <v>900000</v>
      </c>
      <c r="F1615" s="87">
        <v>0</v>
      </c>
    </row>
    <row r="1616" spans="1:6" x14ac:dyDescent="0.3">
      <c r="A1616" s="189">
        <v>91</v>
      </c>
      <c r="B1616" t="s">
        <v>41</v>
      </c>
      <c r="C1616" s="87">
        <v>-737316243.60000002</v>
      </c>
      <c r="D1616" s="87">
        <v>13271497.720000001</v>
      </c>
      <c r="E1616" s="87">
        <v>20335724.329999998</v>
      </c>
      <c r="F1616" s="87">
        <v>-744380470.20000005</v>
      </c>
    </row>
  </sheetData>
  <conditionalFormatting sqref="A1:A3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topLeftCell="A16" zoomScaleNormal="100" workbookViewId="0">
      <selection activeCell="G40" sqref="G40"/>
    </sheetView>
  </sheetViews>
  <sheetFormatPr baseColWidth="10" defaultColWidth="9.21875" defaultRowHeight="14.4" x14ac:dyDescent="0.3"/>
  <cols>
    <col min="1" max="1" width="12.21875" customWidth="1"/>
    <col min="2" max="2" width="45.21875" customWidth="1"/>
    <col min="3" max="3" width="13.77734375" style="7" customWidth="1"/>
    <col min="4" max="4" width="3.21875" customWidth="1"/>
    <col min="5" max="5" width="12.21875" customWidth="1"/>
    <col min="6" max="6" width="45.21875" customWidth="1"/>
    <col min="7" max="7" width="13.77734375" customWidth="1"/>
    <col min="8" max="8" width="12.77734375" customWidth="1"/>
    <col min="10" max="10" width="14.21875" customWidth="1"/>
    <col min="257" max="257" width="18.21875" customWidth="1"/>
    <col min="258" max="258" width="45.21875" customWidth="1"/>
    <col min="259" max="259" width="13.77734375" customWidth="1"/>
    <col min="260" max="260" width="9.21875" customWidth="1"/>
    <col min="261" max="261" width="18.21875" customWidth="1"/>
    <col min="262" max="262" width="45.21875" customWidth="1"/>
    <col min="263" max="263" width="13.77734375" customWidth="1"/>
    <col min="264" max="264" width="12.77734375" customWidth="1"/>
    <col min="266" max="266" width="14.21875" customWidth="1"/>
    <col min="513" max="513" width="18.21875" customWidth="1"/>
    <col min="514" max="514" width="45.21875" customWidth="1"/>
    <col min="515" max="515" width="13.77734375" customWidth="1"/>
    <col min="516" max="516" width="9.21875" customWidth="1"/>
    <col min="517" max="517" width="18.21875" customWidth="1"/>
    <col min="518" max="518" width="45.21875" customWidth="1"/>
    <col min="519" max="519" width="13.77734375" customWidth="1"/>
    <col min="520" max="520" width="12.77734375" customWidth="1"/>
    <col min="522" max="522" width="14.21875" customWidth="1"/>
    <col min="769" max="769" width="18.21875" customWidth="1"/>
    <col min="770" max="770" width="45.21875" customWidth="1"/>
    <col min="771" max="771" width="13.77734375" customWidth="1"/>
    <col min="772" max="772" width="9.21875" customWidth="1"/>
    <col min="773" max="773" width="18.21875" customWidth="1"/>
    <col min="774" max="774" width="45.21875" customWidth="1"/>
    <col min="775" max="775" width="13.77734375" customWidth="1"/>
    <col min="776" max="776" width="12.77734375" customWidth="1"/>
    <col min="778" max="778" width="14.21875" customWidth="1"/>
    <col min="1025" max="1025" width="18.21875" customWidth="1"/>
    <col min="1026" max="1026" width="45.21875" customWidth="1"/>
    <col min="1027" max="1027" width="13.77734375" customWidth="1"/>
    <col min="1028" max="1028" width="9.21875" customWidth="1"/>
    <col min="1029" max="1029" width="18.21875" customWidth="1"/>
    <col min="1030" max="1030" width="45.21875" customWidth="1"/>
    <col min="1031" max="1031" width="13.77734375" customWidth="1"/>
    <col min="1032" max="1032" width="12.77734375" customWidth="1"/>
    <col min="1034" max="1034" width="14.21875" customWidth="1"/>
    <col min="1281" max="1281" width="18.21875" customWidth="1"/>
    <col min="1282" max="1282" width="45.21875" customWidth="1"/>
    <col min="1283" max="1283" width="13.77734375" customWidth="1"/>
    <col min="1284" max="1284" width="9.21875" customWidth="1"/>
    <col min="1285" max="1285" width="18.21875" customWidth="1"/>
    <col min="1286" max="1286" width="45.21875" customWidth="1"/>
    <col min="1287" max="1287" width="13.77734375" customWidth="1"/>
    <col min="1288" max="1288" width="12.77734375" customWidth="1"/>
    <col min="1290" max="1290" width="14.21875" customWidth="1"/>
    <col min="1537" max="1537" width="18.21875" customWidth="1"/>
    <col min="1538" max="1538" width="45.21875" customWidth="1"/>
    <col min="1539" max="1539" width="13.77734375" customWidth="1"/>
    <col min="1540" max="1540" width="9.21875" customWidth="1"/>
    <col min="1541" max="1541" width="18.21875" customWidth="1"/>
    <col min="1542" max="1542" width="45.21875" customWidth="1"/>
    <col min="1543" max="1543" width="13.77734375" customWidth="1"/>
    <col min="1544" max="1544" width="12.77734375" customWidth="1"/>
    <col min="1546" max="1546" width="14.21875" customWidth="1"/>
    <col min="1793" max="1793" width="18.21875" customWidth="1"/>
    <col min="1794" max="1794" width="45.21875" customWidth="1"/>
    <col min="1795" max="1795" width="13.77734375" customWidth="1"/>
    <col min="1796" max="1796" width="9.21875" customWidth="1"/>
    <col min="1797" max="1797" width="18.21875" customWidth="1"/>
    <col min="1798" max="1798" width="45.21875" customWidth="1"/>
    <col min="1799" max="1799" width="13.77734375" customWidth="1"/>
    <col min="1800" max="1800" width="12.77734375" customWidth="1"/>
    <col min="1802" max="1802" width="14.21875" customWidth="1"/>
    <col min="2049" max="2049" width="18.21875" customWidth="1"/>
    <col min="2050" max="2050" width="45.21875" customWidth="1"/>
    <col min="2051" max="2051" width="13.77734375" customWidth="1"/>
    <col min="2052" max="2052" width="9.21875" customWidth="1"/>
    <col min="2053" max="2053" width="18.21875" customWidth="1"/>
    <col min="2054" max="2054" width="45.21875" customWidth="1"/>
    <col min="2055" max="2055" width="13.77734375" customWidth="1"/>
    <col min="2056" max="2056" width="12.77734375" customWidth="1"/>
    <col min="2058" max="2058" width="14.21875" customWidth="1"/>
    <col min="2305" max="2305" width="18.21875" customWidth="1"/>
    <col min="2306" max="2306" width="45.21875" customWidth="1"/>
    <col min="2307" max="2307" width="13.77734375" customWidth="1"/>
    <col min="2308" max="2308" width="9.21875" customWidth="1"/>
    <col min="2309" max="2309" width="18.21875" customWidth="1"/>
    <col min="2310" max="2310" width="45.21875" customWidth="1"/>
    <col min="2311" max="2311" width="13.77734375" customWidth="1"/>
    <col min="2312" max="2312" width="12.77734375" customWidth="1"/>
    <col min="2314" max="2314" width="14.21875" customWidth="1"/>
    <col min="2561" max="2561" width="18.21875" customWidth="1"/>
    <col min="2562" max="2562" width="45.21875" customWidth="1"/>
    <col min="2563" max="2563" width="13.77734375" customWidth="1"/>
    <col min="2564" max="2564" width="9.21875" customWidth="1"/>
    <col min="2565" max="2565" width="18.21875" customWidth="1"/>
    <col min="2566" max="2566" width="45.21875" customWidth="1"/>
    <col min="2567" max="2567" width="13.77734375" customWidth="1"/>
    <col min="2568" max="2568" width="12.77734375" customWidth="1"/>
    <col min="2570" max="2570" width="14.21875" customWidth="1"/>
    <col min="2817" max="2817" width="18.21875" customWidth="1"/>
    <col min="2818" max="2818" width="45.21875" customWidth="1"/>
    <col min="2819" max="2819" width="13.77734375" customWidth="1"/>
    <col min="2820" max="2820" width="9.21875" customWidth="1"/>
    <col min="2821" max="2821" width="18.21875" customWidth="1"/>
    <col min="2822" max="2822" width="45.21875" customWidth="1"/>
    <col min="2823" max="2823" width="13.77734375" customWidth="1"/>
    <col min="2824" max="2824" width="12.77734375" customWidth="1"/>
    <col min="2826" max="2826" width="14.21875" customWidth="1"/>
    <col min="3073" max="3073" width="18.21875" customWidth="1"/>
    <col min="3074" max="3074" width="45.21875" customWidth="1"/>
    <col min="3075" max="3075" width="13.77734375" customWidth="1"/>
    <col min="3076" max="3076" width="9.21875" customWidth="1"/>
    <col min="3077" max="3077" width="18.21875" customWidth="1"/>
    <col min="3078" max="3078" width="45.21875" customWidth="1"/>
    <col min="3079" max="3079" width="13.77734375" customWidth="1"/>
    <col min="3080" max="3080" width="12.77734375" customWidth="1"/>
    <col min="3082" max="3082" width="14.21875" customWidth="1"/>
    <col min="3329" max="3329" width="18.21875" customWidth="1"/>
    <col min="3330" max="3330" width="45.21875" customWidth="1"/>
    <col min="3331" max="3331" width="13.77734375" customWidth="1"/>
    <col min="3332" max="3332" width="9.21875" customWidth="1"/>
    <col min="3333" max="3333" width="18.21875" customWidth="1"/>
    <col min="3334" max="3334" width="45.21875" customWidth="1"/>
    <col min="3335" max="3335" width="13.77734375" customWidth="1"/>
    <col min="3336" max="3336" width="12.77734375" customWidth="1"/>
    <col min="3338" max="3338" width="14.21875" customWidth="1"/>
    <col min="3585" max="3585" width="18.21875" customWidth="1"/>
    <col min="3586" max="3586" width="45.21875" customWidth="1"/>
    <col min="3587" max="3587" width="13.77734375" customWidth="1"/>
    <col min="3588" max="3588" width="9.21875" customWidth="1"/>
    <col min="3589" max="3589" width="18.21875" customWidth="1"/>
    <col min="3590" max="3590" width="45.21875" customWidth="1"/>
    <col min="3591" max="3591" width="13.77734375" customWidth="1"/>
    <col min="3592" max="3592" width="12.77734375" customWidth="1"/>
    <col min="3594" max="3594" width="14.21875" customWidth="1"/>
    <col min="3841" max="3841" width="18.21875" customWidth="1"/>
    <col min="3842" max="3842" width="45.21875" customWidth="1"/>
    <col min="3843" max="3843" width="13.77734375" customWidth="1"/>
    <col min="3844" max="3844" width="9.21875" customWidth="1"/>
    <col min="3845" max="3845" width="18.21875" customWidth="1"/>
    <col min="3846" max="3846" width="45.21875" customWidth="1"/>
    <col min="3847" max="3847" width="13.77734375" customWidth="1"/>
    <col min="3848" max="3848" width="12.77734375" customWidth="1"/>
    <col min="3850" max="3850" width="14.21875" customWidth="1"/>
    <col min="4097" max="4097" width="18.21875" customWidth="1"/>
    <col min="4098" max="4098" width="45.21875" customWidth="1"/>
    <col min="4099" max="4099" width="13.77734375" customWidth="1"/>
    <col min="4100" max="4100" width="9.21875" customWidth="1"/>
    <col min="4101" max="4101" width="18.21875" customWidth="1"/>
    <col min="4102" max="4102" width="45.21875" customWidth="1"/>
    <col min="4103" max="4103" width="13.77734375" customWidth="1"/>
    <col min="4104" max="4104" width="12.77734375" customWidth="1"/>
    <col min="4106" max="4106" width="14.21875" customWidth="1"/>
    <col min="4353" max="4353" width="18.21875" customWidth="1"/>
    <col min="4354" max="4354" width="45.21875" customWidth="1"/>
    <col min="4355" max="4355" width="13.77734375" customWidth="1"/>
    <col min="4356" max="4356" width="9.21875" customWidth="1"/>
    <col min="4357" max="4357" width="18.21875" customWidth="1"/>
    <col min="4358" max="4358" width="45.21875" customWidth="1"/>
    <col min="4359" max="4359" width="13.77734375" customWidth="1"/>
    <col min="4360" max="4360" width="12.77734375" customWidth="1"/>
    <col min="4362" max="4362" width="14.21875" customWidth="1"/>
    <col min="4609" max="4609" width="18.21875" customWidth="1"/>
    <col min="4610" max="4610" width="45.21875" customWidth="1"/>
    <col min="4611" max="4611" width="13.77734375" customWidth="1"/>
    <col min="4612" max="4612" width="9.21875" customWidth="1"/>
    <col min="4613" max="4613" width="18.21875" customWidth="1"/>
    <col min="4614" max="4614" width="45.21875" customWidth="1"/>
    <col min="4615" max="4615" width="13.77734375" customWidth="1"/>
    <col min="4616" max="4616" width="12.77734375" customWidth="1"/>
    <col min="4618" max="4618" width="14.21875" customWidth="1"/>
    <col min="4865" max="4865" width="18.21875" customWidth="1"/>
    <col min="4866" max="4866" width="45.21875" customWidth="1"/>
    <col min="4867" max="4867" width="13.77734375" customWidth="1"/>
    <col min="4868" max="4868" width="9.21875" customWidth="1"/>
    <col min="4869" max="4869" width="18.21875" customWidth="1"/>
    <col min="4870" max="4870" width="45.21875" customWidth="1"/>
    <col min="4871" max="4871" width="13.77734375" customWidth="1"/>
    <col min="4872" max="4872" width="12.77734375" customWidth="1"/>
    <col min="4874" max="4874" width="14.21875" customWidth="1"/>
    <col min="5121" max="5121" width="18.21875" customWidth="1"/>
    <col min="5122" max="5122" width="45.21875" customWidth="1"/>
    <col min="5123" max="5123" width="13.77734375" customWidth="1"/>
    <col min="5124" max="5124" width="9.21875" customWidth="1"/>
    <col min="5125" max="5125" width="18.21875" customWidth="1"/>
    <col min="5126" max="5126" width="45.21875" customWidth="1"/>
    <col min="5127" max="5127" width="13.77734375" customWidth="1"/>
    <col min="5128" max="5128" width="12.77734375" customWidth="1"/>
    <col min="5130" max="5130" width="14.21875" customWidth="1"/>
    <col min="5377" max="5377" width="18.21875" customWidth="1"/>
    <col min="5378" max="5378" width="45.21875" customWidth="1"/>
    <col min="5379" max="5379" width="13.77734375" customWidth="1"/>
    <col min="5380" max="5380" width="9.21875" customWidth="1"/>
    <col min="5381" max="5381" width="18.21875" customWidth="1"/>
    <col min="5382" max="5382" width="45.21875" customWidth="1"/>
    <col min="5383" max="5383" width="13.77734375" customWidth="1"/>
    <col min="5384" max="5384" width="12.77734375" customWidth="1"/>
    <col min="5386" max="5386" width="14.21875" customWidth="1"/>
    <col min="5633" max="5633" width="18.21875" customWidth="1"/>
    <col min="5634" max="5634" width="45.21875" customWidth="1"/>
    <col min="5635" max="5635" width="13.77734375" customWidth="1"/>
    <col min="5636" max="5636" width="9.21875" customWidth="1"/>
    <col min="5637" max="5637" width="18.21875" customWidth="1"/>
    <col min="5638" max="5638" width="45.21875" customWidth="1"/>
    <col min="5639" max="5639" width="13.77734375" customWidth="1"/>
    <col min="5640" max="5640" width="12.77734375" customWidth="1"/>
    <col min="5642" max="5642" width="14.21875" customWidth="1"/>
    <col min="5889" max="5889" width="18.21875" customWidth="1"/>
    <col min="5890" max="5890" width="45.21875" customWidth="1"/>
    <col min="5891" max="5891" width="13.77734375" customWidth="1"/>
    <col min="5892" max="5892" width="9.21875" customWidth="1"/>
    <col min="5893" max="5893" width="18.21875" customWidth="1"/>
    <col min="5894" max="5894" width="45.21875" customWidth="1"/>
    <col min="5895" max="5895" width="13.77734375" customWidth="1"/>
    <col min="5896" max="5896" width="12.77734375" customWidth="1"/>
    <col min="5898" max="5898" width="14.21875" customWidth="1"/>
    <col min="6145" max="6145" width="18.21875" customWidth="1"/>
    <col min="6146" max="6146" width="45.21875" customWidth="1"/>
    <col min="6147" max="6147" width="13.77734375" customWidth="1"/>
    <col min="6148" max="6148" width="9.21875" customWidth="1"/>
    <col min="6149" max="6149" width="18.21875" customWidth="1"/>
    <col min="6150" max="6150" width="45.21875" customWidth="1"/>
    <col min="6151" max="6151" width="13.77734375" customWidth="1"/>
    <col min="6152" max="6152" width="12.77734375" customWidth="1"/>
    <col min="6154" max="6154" width="14.21875" customWidth="1"/>
    <col min="6401" max="6401" width="18.21875" customWidth="1"/>
    <col min="6402" max="6402" width="45.21875" customWidth="1"/>
    <col min="6403" max="6403" width="13.77734375" customWidth="1"/>
    <col min="6404" max="6404" width="9.21875" customWidth="1"/>
    <col min="6405" max="6405" width="18.21875" customWidth="1"/>
    <col min="6406" max="6406" width="45.21875" customWidth="1"/>
    <col min="6407" max="6407" width="13.77734375" customWidth="1"/>
    <col min="6408" max="6408" width="12.77734375" customWidth="1"/>
    <col min="6410" max="6410" width="14.21875" customWidth="1"/>
    <col min="6657" max="6657" width="18.21875" customWidth="1"/>
    <col min="6658" max="6658" width="45.21875" customWidth="1"/>
    <col min="6659" max="6659" width="13.77734375" customWidth="1"/>
    <col min="6660" max="6660" width="9.21875" customWidth="1"/>
    <col min="6661" max="6661" width="18.21875" customWidth="1"/>
    <col min="6662" max="6662" width="45.21875" customWidth="1"/>
    <col min="6663" max="6663" width="13.77734375" customWidth="1"/>
    <col min="6664" max="6664" width="12.77734375" customWidth="1"/>
    <col min="6666" max="6666" width="14.21875" customWidth="1"/>
    <col min="6913" max="6913" width="18.21875" customWidth="1"/>
    <col min="6914" max="6914" width="45.21875" customWidth="1"/>
    <col min="6915" max="6915" width="13.77734375" customWidth="1"/>
    <col min="6916" max="6916" width="9.21875" customWidth="1"/>
    <col min="6917" max="6917" width="18.21875" customWidth="1"/>
    <col min="6918" max="6918" width="45.21875" customWidth="1"/>
    <col min="6919" max="6919" width="13.77734375" customWidth="1"/>
    <col min="6920" max="6920" width="12.77734375" customWidth="1"/>
    <col min="6922" max="6922" width="14.21875" customWidth="1"/>
    <col min="7169" max="7169" width="18.21875" customWidth="1"/>
    <col min="7170" max="7170" width="45.21875" customWidth="1"/>
    <col min="7171" max="7171" width="13.77734375" customWidth="1"/>
    <col min="7172" max="7172" width="9.21875" customWidth="1"/>
    <col min="7173" max="7173" width="18.21875" customWidth="1"/>
    <col min="7174" max="7174" width="45.21875" customWidth="1"/>
    <col min="7175" max="7175" width="13.77734375" customWidth="1"/>
    <col min="7176" max="7176" width="12.77734375" customWidth="1"/>
    <col min="7178" max="7178" width="14.21875" customWidth="1"/>
    <col min="7425" max="7425" width="18.21875" customWidth="1"/>
    <col min="7426" max="7426" width="45.21875" customWidth="1"/>
    <col min="7427" max="7427" width="13.77734375" customWidth="1"/>
    <col min="7428" max="7428" width="9.21875" customWidth="1"/>
    <col min="7429" max="7429" width="18.21875" customWidth="1"/>
    <col min="7430" max="7430" width="45.21875" customWidth="1"/>
    <col min="7431" max="7431" width="13.77734375" customWidth="1"/>
    <col min="7432" max="7432" width="12.77734375" customWidth="1"/>
    <col min="7434" max="7434" width="14.21875" customWidth="1"/>
    <col min="7681" max="7681" width="18.21875" customWidth="1"/>
    <col min="7682" max="7682" width="45.21875" customWidth="1"/>
    <col min="7683" max="7683" width="13.77734375" customWidth="1"/>
    <col min="7684" max="7684" width="9.21875" customWidth="1"/>
    <col min="7685" max="7685" width="18.21875" customWidth="1"/>
    <col min="7686" max="7686" width="45.21875" customWidth="1"/>
    <col min="7687" max="7687" width="13.77734375" customWidth="1"/>
    <col min="7688" max="7688" width="12.77734375" customWidth="1"/>
    <col min="7690" max="7690" width="14.21875" customWidth="1"/>
    <col min="7937" max="7937" width="18.21875" customWidth="1"/>
    <col min="7938" max="7938" width="45.21875" customWidth="1"/>
    <col min="7939" max="7939" width="13.77734375" customWidth="1"/>
    <col min="7940" max="7940" width="9.21875" customWidth="1"/>
    <col min="7941" max="7941" width="18.21875" customWidth="1"/>
    <col min="7942" max="7942" width="45.21875" customWidth="1"/>
    <col min="7943" max="7943" width="13.77734375" customWidth="1"/>
    <col min="7944" max="7944" width="12.77734375" customWidth="1"/>
    <col min="7946" max="7946" width="14.21875" customWidth="1"/>
    <col min="8193" max="8193" width="18.21875" customWidth="1"/>
    <col min="8194" max="8194" width="45.21875" customWidth="1"/>
    <col min="8195" max="8195" width="13.77734375" customWidth="1"/>
    <col min="8196" max="8196" width="9.21875" customWidth="1"/>
    <col min="8197" max="8197" width="18.21875" customWidth="1"/>
    <col min="8198" max="8198" width="45.21875" customWidth="1"/>
    <col min="8199" max="8199" width="13.77734375" customWidth="1"/>
    <col min="8200" max="8200" width="12.77734375" customWidth="1"/>
    <col min="8202" max="8202" width="14.21875" customWidth="1"/>
    <col min="8449" max="8449" width="18.21875" customWidth="1"/>
    <col min="8450" max="8450" width="45.21875" customWidth="1"/>
    <col min="8451" max="8451" width="13.77734375" customWidth="1"/>
    <col min="8452" max="8452" width="9.21875" customWidth="1"/>
    <col min="8453" max="8453" width="18.21875" customWidth="1"/>
    <col min="8454" max="8454" width="45.21875" customWidth="1"/>
    <col min="8455" max="8455" width="13.77734375" customWidth="1"/>
    <col min="8456" max="8456" width="12.77734375" customWidth="1"/>
    <col min="8458" max="8458" width="14.21875" customWidth="1"/>
    <col min="8705" max="8705" width="18.21875" customWidth="1"/>
    <col min="8706" max="8706" width="45.21875" customWidth="1"/>
    <col min="8707" max="8707" width="13.77734375" customWidth="1"/>
    <col min="8708" max="8708" width="9.21875" customWidth="1"/>
    <col min="8709" max="8709" width="18.21875" customWidth="1"/>
    <col min="8710" max="8710" width="45.21875" customWidth="1"/>
    <col min="8711" max="8711" width="13.77734375" customWidth="1"/>
    <col min="8712" max="8712" width="12.77734375" customWidth="1"/>
    <col min="8714" max="8714" width="14.21875" customWidth="1"/>
    <col min="8961" max="8961" width="18.21875" customWidth="1"/>
    <col min="8962" max="8962" width="45.21875" customWidth="1"/>
    <col min="8963" max="8963" width="13.77734375" customWidth="1"/>
    <col min="8964" max="8964" width="9.21875" customWidth="1"/>
    <col min="8965" max="8965" width="18.21875" customWidth="1"/>
    <col min="8966" max="8966" width="45.21875" customWidth="1"/>
    <col min="8967" max="8967" width="13.77734375" customWidth="1"/>
    <col min="8968" max="8968" width="12.77734375" customWidth="1"/>
    <col min="8970" max="8970" width="14.21875" customWidth="1"/>
    <col min="9217" max="9217" width="18.21875" customWidth="1"/>
    <col min="9218" max="9218" width="45.21875" customWidth="1"/>
    <col min="9219" max="9219" width="13.77734375" customWidth="1"/>
    <col min="9220" max="9220" width="9.21875" customWidth="1"/>
    <col min="9221" max="9221" width="18.21875" customWidth="1"/>
    <col min="9222" max="9222" width="45.21875" customWidth="1"/>
    <col min="9223" max="9223" width="13.77734375" customWidth="1"/>
    <col min="9224" max="9224" width="12.77734375" customWidth="1"/>
    <col min="9226" max="9226" width="14.21875" customWidth="1"/>
    <col min="9473" max="9473" width="18.21875" customWidth="1"/>
    <col min="9474" max="9474" width="45.21875" customWidth="1"/>
    <col min="9475" max="9475" width="13.77734375" customWidth="1"/>
    <col min="9476" max="9476" width="9.21875" customWidth="1"/>
    <col min="9477" max="9477" width="18.21875" customWidth="1"/>
    <col min="9478" max="9478" width="45.21875" customWidth="1"/>
    <col min="9479" max="9479" width="13.77734375" customWidth="1"/>
    <col min="9480" max="9480" width="12.77734375" customWidth="1"/>
    <col min="9482" max="9482" width="14.21875" customWidth="1"/>
    <col min="9729" max="9729" width="18.21875" customWidth="1"/>
    <col min="9730" max="9730" width="45.21875" customWidth="1"/>
    <col min="9731" max="9731" width="13.77734375" customWidth="1"/>
    <col min="9732" max="9732" width="9.21875" customWidth="1"/>
    <col min="9733" max="9733" width="18.21875" customWidth="1"/>
    <col min="9734" max="9734" width="45.21875" customWidth="1"/>
    <col min="9735" max="9735" width="13.77734375" customWidth="1"/>
    <col min="9736" max="9736" width="12.77734375" customWidth="1"/>
    <col min="9738" max="9738" width="14.21875" customWidth="1"/>
    <col min="9985" max="9985" width="18.21875" customWidth="1"/>
    <col min="9986" max="9986" width="45.21875" customWidth="1"/>
    <col min="9987" max="9987" width="13.77734375" customWidth="1"/>
    <col min="9988" max="9988" width="9.21875" customWidth="1"/>
    <col min="9989" max="9989" width="18.21875" customWidth="1"/>
    <col min="9990" max="9990" width="45.21875" customWidth="1"/>
    <col min="9991" max="9991" width="13.77734375" customWidth="1"/>
    <col min="9992" max="9992" width="12.77734375" customWidth="1"/>
    <col min="9994" max="9994" width="14.21875" customWidth="1"/>
    <col min="10241" max="10241" width="18.21875" customWidth="1"/>
    <col min="10242" max="10242" width="45.21875" customWidth="1"/>
    <col min="10243" max="10243" width="13.77734375" customWidth="1"/>
    <col min="10244" max="10244" width="9.21875" customWidth="1"/>
    <col min="10245" max="10245" width="18.21875" customWidth="1"/>
    <col min="10246" max="10246" width="45.21875" customWidth="1"/>
    <col min="10247" max="10247" width="13.77734375" customWidth="1"/>
    <col min="10248" max="10248" width="12.77734375" customWidth="1"/>
    <col min="10250" max="10250" width="14.21875" customWidth="1"/>
    <col min="10497" max="10497" width="18.21875" customWidth="1"/>
    <col min="10498" max="10498" width="45.21875" customWidth="1"/>
    <col min="10499" max="10499" width="13.77734375" customWidth="1"/>
    <col min="10500" max="10500" width="9.21875" customWidth="1"/>
    <col min="10501" max="10501" width="18.21875" customWidth="1"/>
    <col min="10502" max="10502" width="45.21875" customWidth="1"/>
    <col min="10503" max="10503" width="13.77734375" customWidth="1"/>
    <col min="10504" max="10504" width="12.77734375" customWidth="1"/>
    <col min="10506" max="10506" width="14.21875" customWidth="1"/>
    <col min="10753" max="10753" width="18.21875" customWidth="1"/>
    <col min="10754" max="10754" width="45.21875" customWidth="1"/>
    <col min="10755" max="10755" width="13.77734375" customWidth="1"/>
    <col min="10756" max="10756" width="9.21875" customWidth="1"/>
    <col min="10757" max="10757" width="18.21875" customWidth="1"/>
    <col min="10758" max="10758" width="45.21875" customWidth="1"/>
    <col min="10759" max="10759" width="13.77734375" customWidth="1"/>
    <col min="10760" max="10760" width="12.77734375" customWidth="1"/>
    <col min="10762" max="10762" width="14.21875" customWidth="1"/>
    <col min="11009" max="11009" width="18.21875" customWidth="1"/>
    <col min="11010" max="11010" width="45.21875" customWidth="1"/>
    <col min="11011" max="11011" width="13.77734375" customWidth="1"/>
    <col min="11012" max="11012" width="9.21875" customWidth="1"/>
    <col min="11013" max="11013" width="18.21875" customWidth="1"/>
    <col min="11014" max="11014" width="45.21875" customWidth="1"/>
    <col min="11015" max="11015" width="13.77734375" customWidth="1"/>
    <col min="11016" max="11016" width="12.77734375" customWidth="1"/>
    <col min="11018" max="11018" width="14.21875" customWidth="1"/>
    <col min="11265" max="11265" width="18.21875" customWidth="1"/>
    <col min="11266" max="11266" width="45.21875" customWidth="1"/>
    <col min="11267" max="11267" width="13.77734375" customWidth="1"/>
    <col min="11268" max="11268" width="9.21875" customWidth="1"/>
    <col min="11269" max="11269" width="18.21875" customWidth="1"/>
    <col min="11270" max="11270" width="45.21875" customWidth="1"/>
    <col min="11271" max="11271" width="13.77734375" customWidth="1"/>
    <col min="11272" max="11272" width="12.77734375" customWidth="1"/>
    <col min="11274" max="11274" width="14.21875" customWidth="1"/>
    <col min="11521" max="11521" width="18.21875" customWidth="1"/>
    <col min="11522" max="11522" width="45.21875" customWidth="1"/>
    <col min="11523" max="11523" width="13.77734375" customWidth="1"/>
    <col min="11524" max="11524" width="9.21875" customWidth="1"/>
    <col min="11525" max="11525" width="18.21875" customWidth="1"/>
    <col min="11526" max="11526" width="45.21875" customWidth="1"/>
    <col min="11527" max="11527" width="13.77734375" customWidth="1"/>
    <col min="11528" max="11528" width="12.77734375" customWidth="1"/>
    <col min="11530" max="11530" width="14.21875" customWidth="1"/>
    <col min="11777" max="11777" width="18.21875" customWidth="1"/>
    <col min="11778" max="11778" width="45.21875" customWidth="1"/>
    <col min="11779" max="11779" width="13.77734375" customWidth="1"/>
    <col min="11780" max="11780" width="9.21875" customWidth="1"/>
    <col min="11781" max="11781" width="18.21875" customWidth="1"/>
    <col min="11782" max="11782" width="45.21875" customWidth="1"/>
    <col min="11783" max="11783" width="13.77734375" customWidth="1"/>
    <col min="11784" max="11784" width="12.77734375" customWidth="1"/>
    <col min="11786" max="11786" width="14.21875" customWidth="1"/>
    <col min="12033" max="12033" width="18.21875" customWidth="1"/>
    <col min="12034" max="12034" width="45.21875" customWidth="1"/>
    <col min="12035" max="12035" width="13.77734375" customWidth="1"/>
    <col min="12036" max="12036" width="9.21875" customWidth="1"/>
    <col min="12037" max="12037" width="18.21875" customWidth="1"/>
    <col min="12038" max="12038" width="45.21875" customWidth="1"/>
    <col min="12039" max="12039" width="13.77734375" customWidth="1"/>
    <col min="12040" max="12040" width="12.77734375" customWidth="1"/>
    <col min="12042" max="12042" width="14.21875" customWidth="1"/>
    <col min="12289" max="12289" width="18.21875" customWidth="1"/>
    <col min="12290" max="12290" width="45.21875" customWidth="1"/>
    <col min="12291" max="12291" width="13.77734375" customWidth="1"/>
    <col min="12292" max="12292" width="9.21875" customWidth="1"/>
    <col min="12293" max="12293" width="18.21875" customWidth="1"/>
    <col min="12294" max="12294" width="45.21875" customWidth="1"/>
    <col min="12295" max="12295" width="13.77734375" customWidth="1"/>
    <col min="12296" max="12296" width="12.77734375" customWidth="1"/>
    <col min="12298" max="12298" width="14.21875" customWidth="1"/>
    <col min="12545" max="12545" width="18.21875" customWidth="1"/>
    <col min="12546" max="12546" width="45.21875" customWidth="1"/>
    <col min="12547" max="12547" width="13.77734375" customWidth="1"/>
    <col min="12548" max="12548" width="9.21875" customWidth="1"/>
    <col min="12549" max="12549" width="18.21875" customWidth="1"/>
    <col min="12550" max="12550" width="45.21875" customWidth="1"/>
    <col min="12551" max="12551" width="13.77734375" customWidth="1"/>
    <col min="12552" max="12552" width="12.77734375" customWidth="1"/>
    <col min="12554" max="12554" width="14.21875" customWidth="1"/>
    <col min="12801" max="12801" width="18.21875" customWidth="1"/>
    <col min="12802" max="12802" width="45.21875" customWidth="1"/>
    <col min="12803" max="12803" width="13.77734375" customWidth="1"/>
    <col min="12804" max="12804" width="9.21875" customWidth="1"/>
    <col min="12805" max="12805" width="18.21875" customWidth="1"/>
    <col min="12806" max="12806" width="45.21875" customWidth="1"/>
    <col min="12807" max="12807" width="13.77734375" customWidth="1"/>
    <col min="12808" max="12808" width="12.77734375" customWidth="1"/>
    <col min="12810" max="12810" width="14.21875" customWidth="1"/>
    <col min="13057" max="13057" width="18.21875" customWidth="1"/>
    <col min="13058" max="13058" width="45.21875" customWidth="1"/>
    <col min="13059" max="13059" width="13.77734375" customWidth="1"/>
    <col min="13060" max="13060" width="9.21875" customWidth="1"/>
    <col min="13061" max="13061" width="18.21875" customWidth="1"/>
    <col min="13062" max="13062" width="45.21875" customWidth="1"/>
    <col min="13063" max="13063" width="13.77734375" customWidth="1"/>
    <col min="13064" max="13064" width="12.77734375" customWidth="1"/>
    <col min="13066" max="13066" width="14.21875" customWidth="1"/>
    <col min="13313" max="13313" width="18.21875" customWidth="1"/>
    <col min="13314" max="13314" width="45.21875" customWidth="1"/>
    <col min="13315" max="13315" width="13.77734375" customWidth="1"/>
    <col min="13316" max="13316" width="9.21875" customWidth="1"/>
    <col min="13317" max="13317" width="18.21875" customWidth="1"/>
    <col min="13318" max="13318" width="45.21875" customWidth="1"/>
    <col min="13319" max="13319" width="13.77734375" customWidth="1"/>
    <col min="13320" max="13320" width="12.77734375" customWidth="1"/>
    <col min="13322" max="13322" width="14.21875" customWidth="1"/>
    <col min="13569" max="13569" width="18.21875" customWidth="1"/>
    <col min="13570" max="13570" width="45.21875" customWidth="1"/>
    <col min="13571" max="13571" width="13.77734375" customWidth="1"/>
    <col min="13572" max="13572" width="9.21875" customWidth="1"/>
    <col min="13573" max="13573" width="18.21875" customWidth="1"/>
    <col min="13574" max="13574" width="45.21875" customWidth="1"/>
    <col min="13575" max="13575" width="13.77734375" customWidth="1"/>
    <col min="13576" max="13576" width="12.77734375" customWidth="1"/>
    <col min="13578" max="13578" width="14.21875" customWidth="1"/>
    <col min="13825" max="13825" width="18.21875" customWidth="1"/>
    <col min="13826" max="13826" width="45.21875" customWidth="1"/>
    <col min="13827" max="13827" width="13.77734375" customWidth="1"/>
    <col min="13828" max="13828" width="9.21875" customWidth="1"/>
    <col min="13829" max="13829" width="18.21875" customWidth="1"/>
    <col min="13830" max="13830" width="45.21875" customWidth="1"/>
    <col min="13831" max="13831" width="13.77734375" customWidth="1"/>
    <col min="13832" max="13832" width="12.77734375" customWidth="1"/>
    <col min="13834" max="13834" width="14.21875" customWidth="1"/>
    <col min="14081" max="14081" width="18.21875" customWidth="1"/>
    <col min="14082" max="14082" width="45.21875" customWidth="1"/>
    <col min="14083" max="14083" width="13.77734375" customWidth="1"/>
    <col min="14084" max="14084" width="9.21875" customWidth="1"/>
    <col min="14085" max="14085" width="18.21875" customWidth="1"/>
    <col min="14086" max="14086" width="45.21875" customWidth="1"/>
    <col min="14087" max="14087" width="13.77734375" customWidth="1"/>
    <col min="14088" max="14088" width="12.77734375" customWidth="1"/>
    <col min="14090" max="14090" width="14.21875" customWidth="1"/>
    <col min="14337" max="14337" width="18.21875" customWidth="1"/>
    <col min="14338" max="14338" width="45.21875" customWidth="1"/>
    <col min="14339" max="14339" width="13.77734375" customWidth="1"/>
    <col min="14340" max="14340" width="9.21875" customWidth="1"/>
    <col min="14341" max="14341" width="18.21875" customWidth="1"/>
    <col min="14342" max="14342" width="45.21875" customWidth="1"/>
    <col min="14343" max="14343" width="13.77734375" customWidth="1"/>
    <col min="14344" max="14344" width="12.77734375" customWidth="1"/>
    <col min="14346" max="14346" width="14.21875" customWidth="1"/>
    <col min="14593" max="14593" width="18.21875" customWidth="1"/>
    <col min="14594" max="14594" width="45.21875" customWidth="1"/>
    <col min="14595" max="14595" width="13.77734375" customWidth="1"/>
    <col min="14596" max="14596" width="9.21875" customWidth="1"/>
    <col min="14597" max="14597" width="18.21875" customWidth="1"/>
    <col min="14598" max="14598" width="45.21875" customWidth="1"/>
    <col min="14599" max="14599" width="13.77734375" customWidth="1"/>
    <col min="14600" max="14600" width="12.77734375" customWidth="1"/>
    <col min="14602" max="14602" width="14.21875" customWidth="1"/>
    <col min="14849" max="14849" width="18.21875" customWidth="1"/>
    <col min="14850" max="14850" width="45.21875" customWidth="1"/>
    <col min="14851" max="14851" width="13.77734375" customWidth="1"/>
    <col min="14852" max="14852" width="9.21875" customWidth="1"/>
    <col min="14853" max="14853" width="18.21875" customWidth="1"/>
    <col min="14854" max="14854" width="45.21875" customWidth="1"/>
    <col min="14855" max="14855" width="13.77734375" customWidth="1"/>
    <col min="14856" max="14856" width="12.77734375" customWidth="1"/>
    <col min="14858" max="14858" width="14.21875" customWidth="1"/>
    <col min="15105" max="15105" width="18.21875" customWidth="1"/>
    <col min="15106" max="15106" width="45.21875" customWidth="1"/>
    <col min="15107" max="15107" width="13.77734375" customWidth="1"/>
    <col min="15108" max="15108" width="9.21875" customWidth="1"/>
    <col min="15109" max="15109" width="18.21875" customWidth="1"/>
    <col min="15110" max="15110" width="45.21875" customWidth="1"/>
    <col min="15111" max="15111" width="13.77734375" customWidth="1"/>
    <col min="15112" max="15112" width="12.77734375" customWidth="1"/>
    <col min="15114" max="15114" width="14.21875" customWidth="1"/>
    <col min="15361" max="15361" width="18.21875" customWidth="1"/>
    <col min="15362" max="15362" width="45.21875" customWidth="1"/>
    <col min="15363" max="15363" width="13.77734375" customWidth="1"/>
    <col min="15364" max="15364" width="9.21875" customWidth="1"/>
    <col min="15365" max="15365" width="18.21875" customWidth="1"/>
    <col min="15366" max="15366" width="45.21875" customWidth="1"/>
    <col min="15367" max="15367" width="13.77734375" customWidth="1"/>
    <col min="15368" max="15368" width="12.77734375" customWidth="1"/>
    <col min="15370" max="15370" width="14.21875" customWidth="1"/>
    <col min="15617" max="15617" width="18.21875" customWidth="1"/>
    <col min="15618" max="15618" width="45.21875" customWidth="1"/>
    <col min="15619" max="15619" width="13.77734375" customWidth="1"/>
    <col min="15620" max="15620" width="9.21875" customWidth="1"/>
    <col min="15621" max="15621" width="18.21875" customWidth="1"/>
    <col min="15622" max="15622" width="45.21875" customWidth="1"/>
    <col min="15623" max="15623" width="13.77734375" customWidth="1"/>
    <col min="15624" max="15624" width="12.77734375" customWidth="1"/>
    <col min="15626" max="15626" width="14.21875" customWidth="1"/>
    <col min="15873" max="15873" width="18.21875" customWidth="1"/>
    <col min="15874" max="15874" width="45.21875" customWidth="1"/>
    <col min="15875" max="15875" width="13.77734375" customWidth="1"/>
    <col min="15876" max="15876" width="9.21875" customWidth="1"/>
    <col min="15877" max="15877" width="18.21875" customWidth="1"/>
    <col min="15878" max="15878" width="45.21875" customWidth="1"/>
    <col min="15879" max="15879" width="13.77734375" customWidth="1"/>
    <col min="15880" max="15880" width="12.77734375" customWidth="1"/>
    <col min="15882" max="15882" width="14.21875" customWidth="1"/>
    <col min="16129" max="16129" width="18.21875" customWidth="1"/>
    <col min="16130" max="16130" width="45.21875" customWidth="1"/>
    <col min="16131" max="16131" width="13.77734375" customWidth="1"/>
    <col min="16132" max="16132" width="9.21875" customWidth="1"/>
    <col min="16133" max="16133" width="18.21875" customWidth="1"/>
    <col min="16134" max="16134" width="45.21875" customWidth="1"/>
    <col min="16135" max="16135" width="13.77734375" customWidth="1"/>
    <col min="16136" max="16136" width="12.77734375" customWidth="1"/>
    <col min="16138" max="16138" width="14.21875" customWidth="1"/>
  </cols>
  <sheetData>
    <row r="1" spans="1:8" s="22" customFormat="1" ht="20.100000000000001" customHeight="1" x14ac:dyDescent="0.3">
      <c r="B1" s="23"/>
      <c r="C1" s="4"/>
      <c r="D1" s="23" t="s">
        <v>78</v>
      </c>
      <c r="E1" s="4"/>
      <c r="F1" s="4"/>
    </row>
    <row r="2" spans="1:8" ht="18" customHeight="1" x14ac:dyDescent="0.3">
      <c r="B2" s="5"/>
      <c r="C2" s="4"/>
      <c r="D2" s="3" t="s">
        <v>166</v>
      </c>
      <c r="E2" s="4"/>
      <c r="F2" s="4"/>
    </row>
    <row r="3" spans="1:8" ht="18" customHeight="1" x14ac:dyDescent="0.3">
      <c r="B3" s="5"/>
      <c r="C3" s="4"/>
      <c r="D3" s="3" t="s">
        <v>79</v>
      </c>
      <c r="E3" s="4"/>
      <c r="F3" s="4"/>
    </row>
    <row r="4" spans="1:8" ht="15" customHeight="1" x14ac:dyDescent="0.3">
      <c r="B4" s="5"/>
      <c r="C4" s="4"/>
      <c r="D4" s="6"/>
      <c r="E4" s="4"/>
      <c r="F4" s="4"/>
    </row>
    <row r="5" spans="1:8" ht="15" customHeight="1" x14ac:dyDescent="0.3">
      <c r="G5" s="8"/>
    </row>
    <row r="6" spans="1:8" ht="13.05" customHeight="1" x14ac:dyDescent="0.3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3.05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3.05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3.05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3.05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3.05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3.05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3.05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3.05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3.05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3.05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3.05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3.05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3.05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3.05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3.05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3.05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3.05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3.05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3.05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3.05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3.05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3.05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3.05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3.05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3.05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3.05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3.05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3.05" customHeight="1" x14ac:dyDescent="0.2"/>
    <row r="36" spans="1:8" s="10" customFormat="1" ht="13.05" customHeight="1" x14ac:dyDescent="0.2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3.05" customHeight="1" x14ac:dyDescent="0.2">
      <c r="A37" s="9"/>
      <c r="C37" s="11"/>
    </row>
    <row r="38" spans="1:8" s="10" customFormat="1" ht="13.05" customHeight="1" x14ac:dyDescent="0.2">
      <c r="A38" s="9"/>
      <c r="C38" s="11"/>
    </row>
    <row r="39" spans="1:8" s="10" customFormat="1" ht="13.05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3.05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3.05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3.05" customHeight="1" x14ac:dyDescent="0.2"/>
    <row r="43" spans="1:8" s="10" customFormat="1" ht="13.05" customHeight="1" x14ac:dyDescent="0.2"/>
    <row r="44" spans="1:8" s="10" customFormat="1" ht="13.05" customHeight="1" x14ac:dyDescent="0.2">
      <c r="A44" s="9"/>
      <c r="G44" s="15"/>
    </row>
    <row r="45" spans="1:8" s="10" customFormat="1" ht="13.05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opLeftCell="A36" zoomScale="90" zoomScaleNormal="90" workbookViewId="0">
      <selection activeCell="A62" sqref="A62"/>
    </sheetView>
  </sheetViews>
  <sheetFormatPr baseColWidth="10" defaultColWidth="9.21875" defaultRowHeight="14.4" x14ac:dyDescent="0.3"/>
  <cols>
    <col min="1" max="1" width="15" customWidth="1"/>
    <col min="2" max="2" width="37.77734375" customWidth="1"/>
    <col min="3" max="3" width="14.21875" style="123" customWidth="1"/>
    <col min="4" max="4" width="16.21875" style="7" bestFit="1" customWidth="1"/>
    <col min="5" max="5" width="3.21875" customWidth="1"/>
    <col min="6" max="6" width="16.44140625" customWidth="1"/>
    <col min="7" max="7" width="13.77734375" customWidth="1"/>
    <col min="8" max="8" width="12.77734375" customWidth="1"/>
    <col min="10" max="10" width="14.21875" customWidth="1"/>
    <col min="257" max="257" width="18.21875" customWidth="1"/>
    <col min="258" max="258" width="45.21875" customWidth="1"/>
    <col min="259" max="259" width="13.77734375" customWidth="1"/>
    <col min="260" max="260" width="9.21875" customWidth="1"/>
    <col min="261" max="261" width="18.21875" customWidth="1"/>
    <col min="262" max="262" width="45.21875" customWidth="1"/>
    <col min="263" max="263" width="13.77734375" customWidth="1"/>
    <col min="264" max="264" width="12.77734375" customWidth="1"/>
    <col min="266" max="266" width="14.21875" customWidth="1"/>
    <col min="513" max="513" width="18.21875" customWidth="1"/>
    <col min="514" max="514" width="45.21875" customWidth="1"/>
    <col min="515" max="515" width="13.77734375" customWidth="1"/>
    <col min="516" max="516" width="9.21875" customWidth="1"/>
    <col min="517" max="517" width="18.21875" customWidth="1"/>
    <col min="518" max="518" width="45.21875" customWidth="1"/>
    <col min="519" max="519" width="13.77734375" customWidth="1"/>
    <col min="520" max="520" width="12.77734375" customWidth="1"/>
    <col min="522" max="522" width="14.21875" customWidth="1"/>
    <col min="769" max="769" width="18.21875" customWidth="1"/>
    <col min="770" max="770" width="45.21875" customWidth="1"/>
    <col min="771" max="771" width="13.77734375" customWidth="1"/>
    <col min="772" max="772" width="9.21875" customWidth="1"/>
    <col min="773" max="773" width="18.21875" customWidth="1"/>
    <col min="774" max="774" width="45.21875" customWidth="1"/>
    <col min="775" max="775" width="13.77734375" customWidth="1"/>
    <col min="776" max="776" width="12.77734375" customWidth="1"/>
    <col min="778" max="778" width="14.21875" customWidth="1"/>
    <col min="1025" max="1025" width="18.21875" customWidth="1"/>
    <col min="1026" max="1026" width="45.21875" customWidth="1"/>
    <col min="1027" max="1027" width="13.77734375" customWidth="1"/>
    <col min="1028" max="1028" width="9.21875" customWidth="1"/>
    <col min="1029" max="1029" width="18.21875" customWidth="1"/>
    <col min="1030" max="1030" width="45.21875" customWidth="1"/>
    <col min="1031" max="1031" width="13.77734375" customWidth="1"/>
    <col min="1032" max="1032" width="12.77734375" customWidth="1"/>
    <col min="1034" max="1034" width="14.21875" customWidth="1"/>
    <col min="1281" max="1281" width="18.21875" customWidth="1"/>
    <col min="1282" max="1282" width="45.21875" customWidth="1"/>
    <col min="1283" max="1283" width="13.77734375" customWidth="1"/>
    <col min="1284" max="1284" width="9.21875" customWidth="1"/>
    <col min="1285" max="1285" width="18.21875" customWidth="1"/>
    <col min="1286" max="1286" width="45.21875" customWidth="1"/>
    <col min="1287" max="1287" width="13.77734375" customWidth="1"/>
    <col min="1288" max="1288" width="12.77734375" customWidth="1"/>
    <col min="1290" max="1290" width="14.21875" customWidth="1"/>
    <col min="1537" max="1537" width="18.21875" customWidth="1"/>
    <col min="1538" max="1538" width="45.21875" customWidth="1"/>
    <col min="1539" max="1539" width="13.77734375" customWidth="1"/>
    <col min="1540" max="1540" width="9.21875" customWidth="1"/>
    <col min="1541" max="1541" width="18.21875" customWidth="1"/>
    <col min="1542" max="1542" width="45.21875" customWidth="1"/>
    <col min="1543" max="1543" width="13.77734375" customWidth="1"/>
    <col min="1544" max="1544" width="12.77734375" customWidth="1"/>
    <col min="1546" max="1546" width="14.21875" customWidth="1"/>
    <col min="1793" max="1793" width="18.21875" customWidth="1"/>
    <col min="1794" max="1794" width="45.21875" customWidth="1"/>
    <col min="1795" max="1795" width="13.77734375" customWidth="1"/>
    <col min="1796" max="1796" width="9.21875" customWidth="1"/>
    <col min="1797" max="1797" width="18.21875" customWidth="1"/>
    <col min="1798" max="1798" width="45.21875" customWidth="1"/>
    <col min="1799" max="1799" width="13.77734375" customWidth="1"/>
    <col min="1800" max="1800" width="12.77734375" customWidth="1"/>
    <col min="1802" max="1802" width="14.21875" customWidth="1"/>
    <col min="2049" max="2049" width="18.21875" customWidth="1"/>
    <col min="2050" max="2050" width="45.21875" customWidth="1"/>
    <col min="2051" max="2051" width="13.77734375" customWidth="1"/>
    <col min="2052" max="2052" width="9.21875" customWidth="1"/>
    <col min="2053" max="2053" width="18.21875" customWidth="1"/>
    <col min="2054" max="2054" width="45.21875" customWidth="1"/>
    <col min="2055" max="2055" width="13.77734375" customWidth="1"/>
    <col min="2056" max="2056" width="12.77734375" customWidth="1"/>
    <col min="2058" max="2058" width="14.21875" customWidth="1"/>
    <col min="2305" max="2305" width="18.21875" customWidth="1"/>
    <col min="2306" max="2306" width="45.21875" customWidth="1"/>
    <col min="2307" max="2307" width="13.77734375" customWidth="1"/>
    <col min="2308" max="2308" width="9.21875" customWidth="1"/>
    <col min="2309" max="2309" width="18.21875" customWidth="1"/>
    <col min="2310" max="2310" width="45.21875" customWidth="1"/>
    <col min="2311" max="2311" width="13.77734375" customWidth="1"/>
    <col min="2312" max="2312" width="12.77734375" customWidth="1"/>
    <col min="2314" max="2314" width="14.21875" customWidth="1"/>
    <col min="2561" max="2561" width="18.21875" customWidth="1"/>
    <col min="2562" max="2562" width="45.21875" customWidth="1"/>
    <col min="2563" max="2563" width="13.77734375" customWidth="1"/>
    <col min="2564" max="2564" width="9.21875" customWidth="1"/>
    <col min="2565" max="2565" width="18.21875" customWidth="1"/>
    <col min="2566" max="2566" width="45.21875" customWidth="1"/>
    <col min="2567" max="2567" width="13.77734375" customWidth="1"/>
    <col min="2568" max="2568" width="12.77734375" customWidth="1"/>
    <col min="2570" max="2570" width="14.21875" customWidth="1"/>
    <col min="2817" max="2817" width="18.21875" customWidth="1"/>
    <col min="2818" max="2818" width="45.21875" customWidth="1"/>
    <col min="2819" max="2819" width="13.77734375" customWidth="1"/>
    <col min="2820" max="2820" width="9.21875" customWidth="1"/>
    <col min="2821" max="2821" width="18.21875" customWidth="1"/>
    <col min="2822" max="2822" width="45.21875" customWidth="1"/>
    <col min="2823" max="2823" width="13.77734375" customWidth="1"/>
    <col min="2824" max="2824" width="12.77734375" customWidth="1"/>
    <col min="2826" max="2826" width="14.21875" customWidth="1"/>
    <col min="3073" max="3073" width="18.21875" customWidth="1"/>
    <col min="3074" max="3074" width="45.21875" customWidth="1"/>
    <col min="3075" max="3075" width="13.77734375" customWidth="1"/>
    <col min="3076" max="3076" width="9.21875" customWidth="1"/>
    <col min="3077" max="3077" width="18.21875" customWidth="1"/>
    <col min="3078" max="3078" width="45.21875" customWidth="1"/>
    <col min="3079" max="3079" width="13.77734375" customWidth="1"/>
    <col min="3080" max="3080" width="12.77734375" customWidth="1"/>
    <col min="3082" max="3082" width="14.21875" customWidth="1"/>
    <col min="3329" max="3329" width="18.21875" customWidth="1"/>
    <col min="3330" max="3330" width="45.21875" customWidth="1"/>
    <col min="3331" max="3331" width="13.77734375" customWidth="1"/>
    <col min="3332" max="3332" width="9.21875" customWidth="1"/>
    <col min="3333" max="3333" width="18.21875" customWidth="1"/>
    <col min="3334" max="3334" width="45.21875" customWidth="1"/>
    <col min="3335" max="3335" width="13.77734375" customWidth="1"/>
    <col min="3336" max="3336" width="12.77734375" customWidth="1"/>
    <col min="3338" max="3338" width="14.21875" customWidth="1"/>
    <col min="3585" max="3585" width="18.21875" customWidth="1"/>
    <col min="3586" max="3586" width="45.21875" customWidth="1"/>
    <col min="3587" max="3587" width="13.77734375" customWidth="1"/>
    <col min="3588" max="3588" width="9.21875" customWidth="1"/>
    <col min="3589" max="3589" width="18.21875" customWidth="1"/>
    <col min="3590" max="3590" width="45.21875" customWidth="1"/>
    <col min="3591" max="3591" width="13.77734375" customWidth="1"/>
    <col min="3592" max="3592" width="12.77734375" customWidth="1"/>
    <col min="3594" max="3594" width="14.21875" customWidth="1"/>
    <col min="3841" max="3841" width="18.21875" customWidth="1"/>
    <col min="3842" max="3842" width="45.21875" customWidth="1"/>
    <col min="3843" max="3843" width="13.77734375" customWidth="1"/>
    <col min="3844" max="3844" width="9.21875" customWidth="1"/>
    <col min="3845" max="3845" width="18.21875" customWidth="1"/>
    <col min="3846" max="3846" width="45.21875" customWidth="1"/>
    <col min="3847" max="3847" width="13.77734375" customWidth="1"/>
    <col min="3848" max="3848" width="12.77734375" customWidth="1"/>
    <col min="3850" max="3850" width="14.21875" customWidth="1"/>
    <col min="4097" max="4097" width="18.21875" customWidth="1"/>
    <col min="4098" max="4098" width="45.21875" customWidth="1"/>
    <col min="4099" max="4099" width="13.77734375" customWidth="1"/>
    <col min="4100" max="4100" width="9.21875" customWidth="1"/>
    <col min="4101" max="4101" width="18.21875" customWidth="1"/>
    <col min="4102" max="4102" width="45.21875" customWidth="1"/>
    <col min="4103" max="4103" width="13.77734375" customWidth="1"/>
    <col min="4104" max="4104" width="12.77734375" customWidth="1"/>
    <col min="4106" max="4106" width="14.21875" customWidth="1"/>
    <col min="4353" max="4353" width="18.21875" customWidth="1"/>
    <col min="4354" max="4354" width="45.21875" customWidth="1"/>
    <col min="4355" max="4355" width="13.77734375" customWidth="1"/>
    <col min="4356" max="4356" width="9.21875" customWidth="1"/>
    <col min="4357" max="4357" width="18.21875" customWidth="1"/>
    <col min="4358" max="4358" width="45.21875" customWidth="1"/>
    <col min="4359" max="4359" width="13.77734375" customWidth="1"/>
    <col min="4360" max="4360" width="12.77734375" customWidth="1"/>
    <col min="4362" max="4362" width="14.21875" customWidth="1"/>
    <col min="4609" max="4609" width="18.21875" customWidth="1"/>
    <col min="4610" max="4610" width="45.21875" customWidth="1"/>
    <col min="4611" max="4611" width="13.77734375" customWidth="1"/>
    <col min="4612" max="4612" width="9.21875" customWidth="1"/>
    <col min="4613" max="4613" width="18.21875" customWidth="1"/>
    <col min="4614" max="4614" width="45.21875" customWidth="1"/>
    <col min="4615" max="4615" width="13.77734375" customWidth="1"/>
    <col min="4616" max="4616" width="12.77734375" customWidth="1"/>
    <col min="4618" max="4618" width="14.21875" customWidth="1"/>
    <col min="4865" max="4865" width="18.21875" customWidth="1"/>
    <col min="4866" max="4866" width="45.21875" customWidth="1"/>
    <col min="4867" max="4867" width="13.77734375" customWidth="1"/>
    <col min="4868" max="4868" width="9.21875" customWidth="1"/>
    <col min="4869" max="4869" width="18.21875" customWidth="1"/>
    <col min="4870" max="4870" width="45.21875" customWidth="1"/>
    <col min="4871" max="4871" width="13.77734375" customWidth="1"/>
    <col min="4872" max="4872" width="12.77734375" customWidth="1"/>
    <col min="4874" max="4874" width="14.21875" customWidth="1"/>
    <col min="5121" max="5121" width="18.21875" customWidth="1"/>
    <col min="5122" max="5122" width="45.21875" customWidth="1"/>
    <col min="5123" max="5123" width="13.77734375" customWidth="1"/>
    <col min="5124" max="5124" width="9.21875" customWidth="1"/>
    <col min="5125" max="5125" width="18.21875" customWidth="1"/>
    <col min="5126" max="5126" width="45.21875" customWidth="1"/>
    <col min="5127" max="5127" width="13.77734375" customWidth="1"/>
    <col min="5128" max="5128" width="12.77734375" customWidth="1"/>
    <col min="5130" max="5130" width="14.21875" customWidth="1"/>
    <col min="5377" max="5377" width="18.21875" customWidth="1"/>
    <col min="5378" max="5378" width="45.21875" customWidth="1"/>
    <col min="5379" max="5379" width="13.77734375" customWidth="1"/>
    <col min="5380" max="5380" width="9.21875" customWidth="1"/>
    <col min="5381" max="5381" width="18.21875" customWidth="1"/>
    <col min="5382" max="5382" width="45.21875" customWidth="1"/>
    <col min="5383" max="5383" width="13.77734375" customWidth="1"/>
    <col min="5384" max="5384" width="12.77734375" customWidth="1"/>
    <col min="5386" max="5386" width="14.21875" customWidth="1"/>
    <col min="5633" max="5633" width="18.21875" customWidth="1"/>
    <col min="5634" max="5634" width="45.21875" customWidth="1"/>
    <col min="5635" max="5635" width="13.77734375" customWidth="1"/>
    <col min="5636" max="5636" width="9.21875" customWidth="1"/>
    <col min="5637" max="5637" width="18.21875" customWidth="1"/>
    <col min="5638" max="5638" width="45.21875" customWidth="1"/>
    <col min="5639" max="5639" width="13.77734375" customWidth="1"/>
    <col min="5640" max="5640" width="12.77734375" customWidth="1"/>
    <col min="5642" max="5642" width="14.21875" customWidth="1"/>
    <col min="5889" max="5889" width="18.21875" customWidth="1"/>
    <col min="5890" max="5890" width="45.21875" customWidth="1"/>
    <col min="5891" max="5891" width="13.77734375" customWidth="1"/>
    <col min="5892" max="5892" width="9.21875" customWidth="1"/>
    <col min="5893" max="5893" width="18.21875" customWidth="1"/>
    <col min="5894" max="5894" width="45.21875" customWidth="1"/>
    <col min="5895" max="5895" width="13.77734375" customWidth="1"/>
    <col min="5896" max="5896" width="12.77734375" customWidth="1"/>
    <col min="5898" max="5898" width="14.21875" customWidth="1"/>
    <col min="6145" max="6145" width="18.21875" customWidth="1"/>
    <col min="6146" max="6146" width="45.21875" customWidth="1"/>
    <col min="6147" max="6147" width="13.77734375" customWidth="1"/>
    <col min="6148" max="6148" width="9.21875" customWidth="1"/>
    <col min="6149" max="6149" width="18.21875" customWidth="1"/>
    <col min="6150" max="6150" width="45.21875" customWidth="1"/>
    <col min="6151" max="6151" width="13.77734375" customWidth="1"/>
    <col min="6152" max="6152" width="12.77734375" customWidth="1"/>
    <col min="6154" max="6154" width="14.21875" customWidth="1"/>
    <col min="6401" max="6401" width="18.21875" customWidth="1"/>
    <col min="6402" max="6402" width="45.21875" customWidth="1"/>
    <col min="6403" max="6403" width="13.77734375" customWidth="1"/>
    <col min="6404" max="6404" width="9.21875" customWidth="1"/>
    <col min="6405" max="6405" width="18.21875" customWidth="1"/>
    <col min="6406" max="6406" width="45.21875" customWidth="1"/>
    <col min="6407" max="6407" width="13.77734375" customWidth="1"/>
    <col min="6408" max="6408" width="12.77734375" customWidth="1"/>
    <col min="6410" max="6410" width="14.21875" customWidth="1"/>
    <col min="6657" max="6657" width="18.21875" customWidth="1"/>
    <col min="6658" max="6658" width="45.21875" customWidth="1"/>
    <col min="6659" max="6659" width="13.77734375" customWidth="1"/>
    <col min="6660" max="6660" width="9.21875" customWidth="1"/>
    <col min="6661" max="6661" width="18.21875" customWidth="1"/>
    <col min="6662" max="6662" width="45.21875" customWidth="1"/>
    <col min="6663" max="6663" width="13.77734375" customWidth="1"/>
    <col min="6664" max="6664" width="12.77734375" customWidth="1"/>
    <col min="6666" max="6666" width="14.21875" customWidth="1"/>
    <col min="6913" max="6913" width="18.21875" customWidth="1"/>
    <col min="6914" max="6914" width="45.21875" customWidth="1"/>
    <col min="6915" max="6915" width="13.77734375" customWidth="1"/>
    <col min="6916" max="6916" width="9.21875" customWidth="1"/>
    <col min="6917" max="6917" width="18.21875" customWidth="1"/>
    <col min="6918" max="6918" width="45.21875" customWidth="1"/>
    <col min="6919" max="6919" width="13.77734375" customWidth="1"/>
    <col min="6920" max="6920" width="12.77734375" customWidth="1"/>
    <col min="6922" max="6922" width="14.21875" customWidth="1"/>
    <col min="7169" max="7169" width="18.21875" customWidth="1"/>
    <col min="7170" max="7170" width="45.21875" customWidth="1"/>
    <col min="7171" max="7171" width="13.77734375" customWidth="1"/>
    <col min="7172" max="7172" width="9.21875" customWidth="1"/>
    <col min="7173" max="7173" width="18.21875" customWidth="1"/>
    <col min="7174" max="7174" width="45.21875" customWidth="1"/>
    <col min="7175" max="7175" width="13.77734375" customWidth="1"/>
    <col min="7176" max="7176" width="12.77734375" customWidth="1"/>
    <col min="7178" max="7178" width="14.21875" customWidth="1"/>
    <col min="7425" max="7425" width="18.21875" customWidth="1"/>
    <col min="7426" max="7426" width="45.21875" customWidth="1"/>
    <col min="7427" max="7427" width="13.77734375" customWidth="1"/>
    <col min="7428" max="7428" width="9.21875" customWidth="1"/>
    <col min="7429" max="7429" width="18.21875" customWidth="1"/>
    <col min="7430" max="7430" width="45.21875" customWidth="1"/>
    <col min="7431" max="7431" width="13.77734375" customWidth="1"/>
    <col min="7432" max="7432" width="12.77734375" customWidth="1"/>
    <col min="7434" max="7434" width="14.21875" customWidth="1"/>
    <col min="7681" max="7681" width="18.21875" customWidth="1"/>
    <col min="7682" max="7682" width="45.21875" customWidth="1"/>
    <col min="7683" max="7683" width="13.77734375" customWidth="1"/>
    <col min="7684" max="7684" width="9.21875" customWidth="1"/>
    <col min="7685" max="7685" width="18.21875" customWidth="1"/>
    <col min="7686" max="7686" width="45.21875" customWidth="1"/>
    <col min="7687" max="7687" width="13.77734375" customWidth="1"/>
    <col min="7688" max="7688" width="12.77734375" customWidth="1"/>
    <col min="7690" max="7690" width="14.21875" customWidth="1"/>
    <col min="7937" max="7937" width="18.21875" customWidth="1"/>
    <col min="7938" max="7938" width="45.21875" customWidth="1"/>
    <col min="7939" max="7939" width="13.77734375" customWidth="1"/>
    <col min="7940" max="7940" width="9.21875" customWidth="1"/>
    <col min="7941" max="7941" width="18.21875" customWidth="1"/>
    <col min="7942" max="7942" width="45.21875" customWidth="1"/>
    <col min="7943" max="7943" width="13.77734375" customWidth="1"/>
    <col min="7944" max="7944" width="12.77734375" customWidth="1"/>
    <col min="7946" max="7946" width="14.21875" customWidth="1"/>
    <col min="8193" max="8193" width="18.21875" customWidth="1"/>
    <col min="8194" max="8194" width="45.21875" customWidth="1"/>
    <col min="8195" max="8195" width="13.77734375" customWidth="1"/>
    <col min="8196" max="8196" width="9.21875" customWidth="1"/>
    <col min="8197" max="8197" width="18.21875" customWidth="1"/>
    <col min="8198" max="8198" width="45.21875" customWidth="1"/>
    <col min="8199" max="8199" width="13.77734375" customWidth="1"/>
    <col min="8200" max="8200" width="12.77734375" customWidth="1"/>
    <col min="8202" max="8202" width="14.21875" customWidth="1"/>
    <col min="8449" max="8449" width="18.21875" customWidth="1"/>
    <col min="8450" max="8450" width="45.21875" customWidth="1"/>
    <col min="8451" max="8451" width="13.77734375" customWidth="1"/>
    <col min="8452" max="8452" width="9.21875" customWidth="1"/>
    <col min="8453" max="8453" width="18.21875" customWidth="1"/>
    <col min="8454" max="8454" width="45.21875" customWidth="1"/>
    <col min="8455" max="8455" width="13.77734375" customWidth="1"/>
    <col min="8456" max="8456" width="12.77734375" customWidth="1"/>
    <col min="8458" max="8458" width="14.21875" customWidth="1"/>
    <col min="8705" max="8705" width="18.21875" customWidth="1"/>
    <col min="8706" max="8706" width="45.21875" customWidth="1"/>
    <col min="8707" max="8707" width="13.77734375" customWidth="1"/>
    <col min="8708" max="8708" width="9.21875" customWidth="1"/>
    <col min="8709" max="8709" width="18.21875" customWidth="1"/>
    <col min="8710" max="8710" width="45.21875" customWidth="1"/>
    <col min="8711" max="8711" width="13.77734375" customWidth="1"/>
    <col min="8712" max="8712" width="12.77734375" customWidth="1"/>
    <col min="8714" max="8714" width="14.21875" customWidth="1"/>
    <col min="8961" max="8961" width="18.21875" customWidth="1"/>
    <col min="8962" max="8962" width="45.21875" customWidth="1"/>
    <col min="8963" max="8963" width="13.77734375" customWidth="1"/>
    <col min="8964" max="8964" width="9.21875" customWidth="1"/>
    <col min="8965" max="8965" width="18.21875" customWidth="1"/>
    <col min="8966" max="8966" width="45.21875" customWidth="1"/>
    <col min="8967" max="8967" width="13.77734375" customWidth="1"/>
    <col min="8968" max="8968" width="12.77734375" customWidth="1"/>
    <col min="8970" max="8970" width="14.21875" customWidth="1"/>
    <col min="9217" max="9217" width="18.21875" customWidth="1"/>
    <col min="9218" max="9218" width="45.21875" customWidth="1"/>
    <col min="9219" max="9219" width="13.77734375" customWidth="1"/>
    <col min="9220" max="9220" width="9.21875" customWidth="1"/>
    <col min="9221" max="9221" width="18.21875" customWidth="1"/>
    <col min="9222" max="9222" width="45.21875" customWidth="1"/>
    <col min="9223" max="9223" width="13.77734375" customWidth="1"/>
    <col min="9224" max="9224" width="12.77734375" customWidth="1"/>
    <col min="9226" max="9226" width="14.21875" customWidth="1"/>
    <col min="9473" max="9473" width="18.21875" customWidth="1"/>
    <col min="9474" max="9474" width="45.21875" customWidth="1"/>
    <col min="9475" max="9475" width="13.77734375" customWidth="1"/>
    <col min="9476" max="9476" width="9.21875" customWidth="1"/>
    <col min="9477" max="9477" width="18.21875" customWidth="1"/>
    <col min="9478" max="9478" width="45.21875" customWidth="1"/>
    <col min="9479" max="9479" width="13.77734375" customWidth="1"/>
    <col min="9480" max="9480" width="12.77734375" customWidth="1"/>
    <col min="9482" max="9482" width="14.21875" customWidth="1"/>
    <col min="9729" max="9729" width="18.21875" customWidth="1"/>
    <col min="9730" max="9730" width="45.21875" customWidth="1"/>
    <col min="9731" max="9731" width="13.77734375" customWidth="1"/>
    <col min="9732" max="9732" width="9.21875" customWidth="1"/>
    <col min="9733" max="9733" width="18.21875" customWidth="1"/>
    <col min="9734" max="9734" width="45.21875" customWidth="1"/>
    <col min="9735" max="9735" width="13.77734375" customWidth="1"/>
    <col min="9736" max="9736" width="12.77734375" customWidth="1"/>
    <col min="9738" max="9738" width="14.21875" customWidth="1"/>
    <col min="9985" max="9985" width="18.21875" customWidth="1"/>
    <col min="9986" max="9986" width="45.21875" customWidth="1"/>
    <col min="9987" max="9987" width="13.77734375" customWidth="1"/>
    <col min="9988" max="9988" width="9.21875" customWidth="1"/>
    <col min="9989" max="9989" width="18.21875" customWidth="1"/>
    <col min="9990" max="9990" width="45.21875" customWidth="1"/>
    <col min="9991" max="9991" width="13.77734375" customWidth="1"/>
    <col min="9992" max="9992" width="12.77734375" customWidth="1"/>
    <col min="9994" max="9994" width="14.21875" customWidth="1"/>
    <col min="10241" max="10241" width="18.21875" customWidth="1"/>
    <col min="10242" max="10242" width="45.21875" customWidth="1"/>
    <col min="10243" max="10243" width="13.77734375" customWidth="1"/>
    <col min="10244" max="10244" width="9.21875" customWidth="1"/>
    <col min="10245" max="10245" width="18.21875" customWidth="1"/>
    <col min="10246" max="10246" width="45.21875" customWidth="1"/>
    <col min="10247" max="10247" width="13.77734375" customWidth="1"/>
    <col min="10248" max="10248" width="12.77734375" customWidth="1"/>
    <col min="10250" max="10250" width="14.21875" customWidth="1"/>
    <col min="10497" max="10497" width="18.21875" customWidth="1"/>
    <col min="10498" max="10498" width="45.21875" customWidth="1"/>
    <col min="10499" max="10499" width="13.77734375" customWidth="1"/>
    <col min="10500" max="10500" width="9.21875" customWidth="1"/>
    <col min="10501" max="10501" width="18.21875" customWidth="1"/>
    <col min="10502" max="10502" width="45.21875" customWidth="1"/>
    <col min="10503" max="10503" width="13.77734375" customWidth="1"/>
    <col min="10504" max="10504" width="12.77734375" customWidth="1"/>
    <col min="10506" max="10506" width="14.21875" customWidth="1"/>
    <col min="10753" max="10753" width="18.21875" customWidth="1"/>
    <col min="10754" max="10754" width="45.21875" customWidth="1"/>
    <col min="10755" max="10755" width="13.77734375" customWidth="1"/>
    <col min="10756" max="10756" width="9.21875" customWidth="1"/>
    <col min="10757" max="10757" width="18.21875" customWidth="1"/>
    <col min="10758" max="10758" width="45.21875" customWidth="1"/>
    <col min="10759" max="10759" width="13.77734375" customWidth="1"/>
    <col min="10760" max="10760" width="12.77734375" customWidth="1"/>
    <col min="10762" max="10762" width="14.21875" customWidth="1"/>
    <col min="11009" max="11009" width="18.21875" customWidth="1"/>
    <col min="11010" max="11010" width="45.21875" customWidth="1"/>
    <col min="11011" max="11011" width="13.77734375" customWidth="1"/>
    <col min="11012" max="11012" width="9.21875" customWidth="1"/>
    <col min="11013" max="11013" width="18.21875" customWidth="1"/>
    <col min="11014" max="11014" width="45.21875" customWidth="1"/>
    <col min="11015" max="11015" width="13.77734375" customWidth="1"/>
    <col min="11016" max="11016" width="12.77734375" customWidth="1"/>
    <col min="11018" max="11018" width="14.21875" customWidth="1"/>
    <col min="11265" max="11265" width="18.21875" customWidth="1"/>
    <col min="11266" max="11266" width="45.21875" customWidth="1"/>
    <col min="11267" max="11267" width="13.77734375" customWidth="1"/>
    <col min="11268" max="11268" width="9.21875" customWidth="1"/>
    <col min="11269" max="11269" width="18.21875" customWidth="1"/>
    <col min="11270" max="11270" width="45.21875" customWidth="1"/>
    <col min="11271" max="11271" width="13.77734375" customWidth="1"/>
    <col min="11272" max="11272" width="12.77734375" customWidth="1"/>
    <col min="11274" max="11274" width="14.21875" customWidth="1"/>
    <col min="11521" max="11521" width="18.21875" customWidth="1"/>
    <col min="11522" max="11522" width="45.21875" customWidth="1"/>
    <col min="11523" max="11523" width="13.77734375" customWidth="1"/>
    <col min="11524" max="11524" width="9.21875" customWidth="1"/>
    <col min="11525" max="11525" width="18.21875" customWidth="1"/>
    <col min="11526" max="11526" width="45.21875" customWidth="1"/>
    <col min="11527" max="11527" width="13.77734375" customWidth="1"/>
    <col min="11528" max="11528" width="12.77734375" customWidth="1"/>
    <col min="11530" max="11530" width="14.21875" customWidth="1"/>
    <col min="11777" max="11777" width="18.21875" customWidth="1"/>
    <col min="11778" max="11778" width="45.21875" customWidth="1"/>
    <col min="11779" max="11779" width="13.77734375" customWidth="1"/>
    <col min="11780" max="11780" width="9.21875" customWidth="1"/>
    <col min="11781" max="11781" width="18.21875" customWidth="1"/>
    <col min="11782" max="11782" width="45.21875" customWidth="1"/>
    <col min="11783" max="11783" width="13.77734375" customWidth="1"/>
    <col min="11784" max="11784" width="12.77734375" customWidth="1"/>
    <col min="11786" max="11786" width="14.21875" customWidth="1"/>
    <col min="12033" max="12033" width="18.21875" customWidth="1"/>
    <col min="12034" max="12034" width="45.21875" customWidth="1"/>
    <col min="12035" max="12035" width="13.77734375" customWidth="1"/>
    <col min="12036" max="12036" width="9.21875" customWidth="1"/>
    <col min="12037" max="12037" width="18.21875" customWidth="1"/>
    <col min="12038" max="12038" width="45.21875" customWidth="1"/>
    <col min="12039" max="12039" width="13.77734375" customWidth="1"/>
    <col min="12040" max="12040" width="12.77734375" customWidth="1"/>
    <col min="12042" max="12042" width="14.21875" customWidth="1"/>
    <col min="12289" max="12289" width="18.21875" customWidth="1"/>
    <col min="12290" max="12290" width="45.21875" customWidth="1"/>
    <col min="12291" max="12291" width="13.77734375" customWidth="1"/>
    <col min="12292" max="12292" width="9.21875" customWidth="1"/>
    <col min="12293" max="12293" width="18.21875" customWidth="1"/>
    <col min="12294" max="12294" width="45.21875" customWidth="1"/>
    <col min="12295" max="12295" width="13.77734375" customWidth="1"/>
    <col min="12296" max="12296" width="12.77734375" customWidth="1"/>
    <col min="12298" max="12298" width="14.21875" customWidth="1"/>
    <col min="12545" max="12545" width="18.21875" customWidth="1"/>
    <col min="12546" max="12546" width="45.21875" customWidth="1"/>
    <col min="12547" max="12547" width="13.77734375" customWidth="1"/>
    <col min="12548" max="12548" width="9.21875" customWidth="1"/>
    <col min="12549" max="12549" width="18.21875" customWidth="1"/>
    <col min="12550" max="12550" width="45.21875" customWidth="1"/>
    <col min="12551" max="12551" width="13.77734375" customWidth="1"/>
    <col min="12552" max="12552" width="12.77734375" customWidth="1"/>
    <col min="12554" max="12554" width="14.21875" customWidth="1"/>
    <col min="12801" max="12801" width="18.21875" customWidth="1"/>
    <col min="12802" max="12802" width="45.21875" customWidth="1"/>
    <col min="12803" max="12803" width="13.77734375" customWidth="1"/>
    <col min="12804" max="12804" width="9.21875" customWidth="1"/>
    <col min="12805" max="12805" width="18.21875" customWidth="1"/>
    <col min="12806" max="12806" width="45.21875" customWidth="1"/>
    <col min="12807" max="12807" width="13.77734375" customWidth="1"/>
    <col min="12808" max="12808" width="12.77734375" customWidth="1"/>
    <col min="12810" max="12810" width="14.21875" customWidth="1"/>
    <col min="13057" max="13057" width="18.21875" customWidth="1"/>
    <col min="13058" max="13058" width="45.21875" customWidth="1"/>
    <col min="13059" max="13059" width="13.77734375" customWidth="1"/>
    <col min="13060" max="13060" width="9.21875" customWidth="1"/>
    <col min="13061" max="13061" width="18.21875" customWidth="1"/>
    <col min="13062" max="13062" width="45.21875" customWidth="1"/>
    <col min="13063" max="13063" width="13.77734375" customWidth="1"/>
    <col min="13064" max="13064" width="12.77734375" customWidth="1"/>
    <col min="13066" max="13066" width="14.21875" customWidth="1"/>
    <col min="13313" max="13313" width="18.21875" customWidth="1"/>
    <col min="13314" max="13314" width="45.21875" customWidth="1"/>
    <col min="13315" max="13315" width="13.77734375" customWidth="1"/>
    <col min="13316" max="13316" width="9.21875" customWidth="1"/>
    <col min="13317" max="13317" width="18.21875" customWidth="1"/>
    <col min="13318" max="13318" width="45.21875" customWidth="1"/>
    <col min="13319" max="13319" width="13.77734375" customWidth="1"/>
    <col min="13320" max="13320" width="12.77734375" customWidth="1"/>
    <col min="13322" max="13322" width="14.21875" customWidth="1"/>
    <col min="13569" max="13569" width="18.21875" customWidth="1"/>
    <col min="13570" max="13570" width="45.21875" customWidth="1"/>
    <col min="13571" max="13571" width="13.77734375" customWidth="1"/>
    <col min="13572" max="13572" width="9.21875" customWidth="1"/>
    <col min="13573" max="13573" width="18.21875" customWidth="1"/>
    <col min="13574" max="13574" width="45.21875" customWidth="1"/>
    <col min="13575" max="13575" width="13.77734375" customWidth="1"/>
    <col min="13576" max="13576" width="12.77734375" customWidth="1"/>
    <col min="13578" max="13578" width="14.21875" customWidth="1"/>
    <col min="13825" max="13825" width="18.21875" customWidth="1"/>
    <col min="13826" max="13826" width="45.21875" customWidth="1"/>
    <col min="13827" max="13827" width="13.77734375" customWidth="1"/>
    <col min="13828" max="13828" width="9.21875" customWidth="1"/>
    <col min="13829" max="13829" width="18.21875" customWidth="1"/>
    <col min="13830" max="13830" width="45.21875" customWidth="1"/>
    <col min="13831" max="13831" width="13.77734375" customWidth="1"/>
    <col min="13832" max="13832" width="12.77734375" customWidth="1"/>
    <col min="13834" max="13834" width="14.21875" customWidth="1"/>
    <col min="14081" max="14081" width="18.21875" customWidth="1"/>
    <col min="14082" max="14082" width="45.21875" customWidth="1"/>
    <col min="14083" max="14083" width="13.77734375" customWidth="1"/>
    <col min="14084" max="14084" width="9.21875" customWidth="1"/>
    <col min="14085" max="14085" width="18.21875" customWidth="1"/>
    <col min="14086" max="14086" width="45.21875" customWidth="1"/>
    <col min="14087" max="14087" width="13.77734375" customWidth="1"/>
    <col min="14088" max="14088" width="12.77734375" customWidth="1"/>
    <col min="14090" max="14090" width="14.21875" customWidth="1"/>
    <col min="14337" max="14337" width="18.21875" customWidth="1"/>
    <col min="14338" max="14338" width="45.21875" customWidth="1"/>
    <col min="14339" max="14339" width="13.77734375" customWidth="1"/>
    <col min="14340" max="14340" width="9.21875" customWidth="1"/>
    <col min="14341" max="14341" width="18.21875" customWidth="1"/>
    <col min="14342" max="14342" width="45.21875" customWidth="1"/>
    <col min="14343" max="14343" width="13.77734375" customWidth="1"/>
    <col min="14344" max="14344" width="12.77734375" customWidth="1"/>
    <col min="14346" max="14346" width="14.21875" customWidth="1"/>
    <col min="14593" max="14593" width="18.21875" customWidth="1"/>
    <col min="14594" max="14594" width="45.21875" customWidth="1"/>
    <col min="14595" max="14595" width="13.77734375" customWidth="1"/>
    <col min="14596" max="14596" width="9.21875" customWidth="1"/>
    <col min="14597" max="14597" width="18.21875" customWidth="1"/>
    <col min="14598" max="14598" width="45.21875" customWidth="1"/>
    <col min="14599" max="14599" width="13.77734375" customWidth="1"/>
    <col min="14600" max="14600" width="12.77734375" customWidth="1"/>
    <col min="14602" max="14602" width="14.21875" customWidth="1"/>
    <col min="14849" max="14849" width="18.21875" customWidth="1"/>
    <col min="14850" max="14850" width="45.21875" customWidth="1"/>
    <col min="14851" max="14851" width="13.77734375" customWidth="1"/>
    <col min="14852" max="14852" width="9.21875" customWidth="1"/>
    <col min="14853" max="14853" width="18.21875" customWidth="1"/>
    <col min="14854" max="14854" width="45.21875" customWidth="1"/>
    <col min="14855" max="14855" width="13.77734375" customWidth="1"/>
    <col min="14856" max="14856" width="12.77734375" customWidth="1"/>
    <col min="14858" max="14858" width="14.21875" customWidth="1"/>
    <col min="15105" max="15105" width="18.21875" customWidth="1"/>
    <col min="15106" max="15106" width="45.21875" customWidth="1"/>
    <col min="15107" max="15107" width="13.77734375" customWidth="1"/>
    <col min="15108" max="15108" width="9.21875" customWidth="1"/>
    <col min="15109" max="15109" width="18.21875" customWidth="1"/>
    <col min="15110" max="15110" width="45.21875" customWidth="1"/>
    <col min="15111" max="15111" width="13.77734375" customWidth="1"/>
    <col min="15112" max="15112" width="12.77734375" customWidth="1"/>
    <col min="15114" max="15114" width="14.21875" customWidth="1"/>
    <col min="15361" max="15361" width="18.21875" customWidth="1"/>
    <col min="15362" max="15362" width="45.21875" customWidth="1"/>
    <col min="15363" max="15363" width="13.77734375" customWidth="1"/>
    <col min="15364" max="15364" width="9.21875" customWidth="1"/>
    <col min="15365" max="15365" width="18.21875" customWidth="1"/>
    <col min="15366" max="15366" width="45.21875" customWidth="1"/>
    <col min="15367" max="15367" width="13.77734375" customWidth="1"/>
    <col min="15368" max="15368" width="12.77734375" customWidth="1"/>
    <col min="15370" max="15370" width="14.21875" customWidth="1"/>
    <col min="15617" max="15617" width="18.21875" customWidth="1"/>
    <col min="15618" max="15618" width="45.21875" customWidth="1"/>
    <col min="15619" max="15619" width="13.77734375" customWidth="1"/>
    <col min="15620" max="15620" width="9.21875" customWidth="1"/>
    <col min="15621" max="15621" width="18.21875" customWidth="1"/>
    <col min="15622" max="15622" width="45.21875" customWidth="1"/>
    <col min="15623" max="15623" width="13.77734375" customWidth="1"/>
    <col min="15624" max="15624" width="12.77734375" customWidth="1"/>
    <col min="15626" max="15626" width="14.21875" customWidth="1"/>
    <col min="15873" max="15873" width="18.21875" customWidth="1"/>
    <col min="15874" max="15874" width="45.21875" customWidth="1"/>
    <col min="15875" max="15875" width="13.77734375" customWidth="1"/>
    <col min="15876" max="15876" width="9.21875" customWidth="1"/>
    <col min="15877" max="15877" width="18.21875" customWidth="1"/>
    <col min="15878" max="15878" width="45.21875" customWidth="1"/>
    <col min="15879" max="15879" width="13.77734375" customWidth="1"/>
    <col min="15880" max="15880" width="12.77734375" customWidth="1"/>
    <col min="15882" max="15882" width="14.21875" customWidth="1"/>
    <col min="16129" max="16129" width="18.21875" customWidth="1"/>
    <col min="16130" max="16130" width="45.21875" customWidth="1"/>
    <col min="16131" max="16131" width="13.77734375" customWidth="1"/>
    <col min="16132" max="16132" width="9.21875" customWidth="1"/>
    <col min="16133" max="16133" width="18.21875" customWidth="1"/>
    <col min="16134" max="16134" width="45.21875" customWidth="1"/>
    <col min="16135" max="16135" width="13.77734375" customWidth="1"/>
    <col min="16136" max="16136" width="12.77734375" customWidth="1"/>
    <col min="16138" max="16138" width="14.21875" customWidth="1"/>
  </cols>
  <sheetData>
    <row r="1" spans="1:6" s="22" customFormat="1" ht="20.100000000000001" customHeight="1" x14ac:dyDescent="0.3">
      <c r="B1" s="23" t="s">
        <v>177</v>
      </c>
      <c r="C1" s="121"/>
      <c r="D1" s="4"/>
    </row>
    <row r="2" spans="1:6" ht="18" customHeight="1" x14ac:dyDescent="0.3">
      <c r="B2" s="3" t="s">
        <v>939</v>
      </c>
      <c r="C2" s="121"/>
      <c r="D2" s="4"/>
    </row>
    <row r="3" spans="1:6" ht="18" customHeight="1" x14ac:dyDescent="0.3">
      <c r="B3" s="3" t="s">
        <v>79</v>
      </c>
      <c r="C3" s="121"/>
      <c r="D3" s="4"/>
    </row>
    <row r="4" spans="1:6" ht="15" customHeight="1" x14ac:dyDescent="0.3">
      <c r="B4" s="3"/>
      <c r="C4" s="121"/>
      <c r="D4" s="4"/>
    </row>
    <row r="5" spans="1:6" ht="13.05" customHeight="1" x14ac:dyDescent="0.3">
      <c r="A5" s="40" t="s">
        <v>96</v>
      </c>
      <c r="B5" s="10"/>
      <c r="C5" s="122"/>
      <c r="D5" s="80"/>
    </row>
    <row r="6" spans="1:6" s="10" customFormat="1" ht="13.05" customHeight="1" x14ac:dyDescent="0.2">
      <c r="A6" s="40" t="s">
        <v>97</v>
      </c>
      <c r="C6" s="122"/>
      <c r="D6" s="80"/>
    </row>
    <row r="7" spans="1:6" s="10" customFormat="1" ht="13.05" customHeight="1" x14ac:dyDescent="0.2">
      <c r="A7" s="21" t="s">
        <v>98</v>
      </c>
      <c r="C7" s="115">
        <f>((VLOOKUP(1101,Balanza!A:F,6,FALSE))+(VLOOKUP(1103,Balanza!A:F,6,FALSE)))</f>
        <v>15555179.310000001</v>
      </c>
      <c r="D7" s="79"/>
    </row>
    <row r="8" spans="1:6" s="10" customFormat="1" ht="13.05" customHeight="1" x14ac:dyDescent="0.2">
      <c r="A8" s="21" t="s">
        <v>167</v>
      </c>
      <c r="C8" s="116">
        <f>(VLOOKUP(1102,Balanza!A:F,6,FALSE))</f>
        <v>2186.77</v>
      </c>
      <c r="D8" s="79"/>
    </row>
    <row r="9" spans="1:6" s="10" customFormat="1" ht="13.05" customHeight="1" x14ac:dyDescent="0.2">
      <c r="A9" s="21" t="s">
        <v>133</v>
      </c>
      <c r="C9" s="116">
        <f>(VLOOKUP(12,Balanza!A:F,6,FALSE))</f>
        <v>15911635.029999999</v>
      </c>
      <c r="D9" s="79"/>
    </row>
    <row r="10" spans="1:6" s="10" customFormat="1" ht="13.05" customHeight="1" x14ac:dyDescent="0.2">
      <c r="A10" s="21" t="s">
        <v>134</v>
      </c>
      <c r="C10" s="116">
        <f>(VLOOKUP(13,Balanza!A:F,6,FALSE))</f>
        <v>384980.64</v>
      </c>
      <c r="D10" s="77"/>
    </row>
    <row r="11" spans="1:6" s="10" customFormat="1" ht="13.05" customHeight="1" x14ac:dyDescent="0.2">
      <c r="A11" s="21" t="s">
        <v>135</v>
      </c>
      <c r="C11" s="116">
        <f>(VLOOKUP(14,Balanza!A:F,6,FALSE))</f>
        <v>10113076.52</v>
      </c>
      <c r="D11" s="77"/>
    </row>
    <row r="12" spans="1:6" s="10" customFormat="1" ht="13.05" customHeight="1" x14ac:dyDescent="0.2">
      <c r="A12" s="21" t="s">
        <v>99</v>
      </c>
      <c r="C12" s="116">
        <f>(VLOOKUP(16,Balanza!A:F,6,FALSE))</f>
        <v>41997</v>
      </c>
      <c r="D12" s="77"/>
    </row>
    <row r="13" spans="1:6" s="10" customFormat="1" ht="13.05" customHeight="1" x14ac:dyDescent="0.2">
      <c r="A13" s="40" t="s">
        <v>100</v>
      </c>
      <c r="C13" s="117"/>
      <c r="D13" s="78">
        <f>SUM(C7:C12)</f>
        <v>42009055.269999996</v>
      </c>
      <c r="F13" s="73"/>
    </row>
    <row r="14" spans="1:6" s="10" customFormat="1" ht="13.05" customHeight="1" x14ac:dyDescent="0.2">
      <c r="A14" s="40" t="s">
        <v>7</v>
      </c>
      <c r="C14" s="118"/>
      <c r="D14" s="77"/>
    </row>
    <row r="15" spans="1:6" s="10" customFormat="1" ht="13.05" customHeight="1" x14ac:dyDescent="0.2">
      <c r="A15" s="21" t="s">
        <v>287</v>
      </c>
      <c r="C15" s="115">
        <f>(VLOOKUP(1905,Balanza!A:F,6,FALSE))</f>
        <v>293167.51</v>
      </c>
      <c r="D15" s="77"/>
    </row>
    <row r="16" spans="1:6" s="10" customFormat="1" ht="13.05" hidden="1" customHeight="1" x14ac:dyDescent="0.2">
      <c r="A16" s="21" t="s">
        <v>101</v>
      </c>
      <c r="C16" s="116">
        <f>IFERROR(VLOOKUP(17,Balanza!A:F,6,FALSE),0)</f>
        <v>0</v>
      </c>
      <c r="D16" s="77"/>
    </row>
    <row r="17" spans="1:8" s="10" customFormat="1" ht="13.05" customHeight="1" x14ac:dyDescent="0.2">
      <c r="A17" s="21" t="s">
        <v>117</v>
      </c>
      <c r="C17" s="119">
        <f>(VLOOKUP(1901,Balanza!A:F,6,FALSE)+(VLOOKUP(1902,Balanza!A:F,6,FALSE))+(VLOOKUP(1903,Balanza!A:F,6,FALSE))+(VLOOKUP(1904,Balanza!A:F,6,FALSE)))</f>
        <v>1974963.4100000001</v>
      </c>
      <c r="D17" s="79"/>
    </row>
    <row r="18" spans="1:8" s="10" customFormat="1" ht="13.05" customHeight="1" x14ac:dyDescent="0.2">
      <c r="A18" s="40" t="s">
        <v>102</v>
      </c>
      <c r="C18" s="118"/>
      <c r="D18" s="78">
        <f>SUM(C15:C17)-0.02</f>
        <v>2268130.9</v>
      </c>
    </row>
    <row r="19" spans="1:8" s="10" customFormat="1" ht="13.05" customHeight="1" x14ac:dyDescent="0.2">
      <c r="A19" s="40" t="s">
        <v>103</v>
      </c>
      <c r="C19" s="118"/>
      <c r="D19" s="77"/>
    </row>
    <row r="20" spans="1:8" s="10" customFormat="1" ht="13.05" customHeight="1" x14ac:dyDescent="0.2">
      <c r="A20" s="10" t="s">
        <v>136</v>
      </c>
      <c r="C20" s="119">
        <f>(VLOOKUP(18,Balanza!A:F,6,FALSE))</f>
        <v>1743051.24</v>
      </c>
      <c r="D20" s="79"/>
    </row>
    <row r="21" spans="1:8" s="10" customFormat="1" ht="13.05" customHeight="1" x14ac:dyDescent="0.2">
      <c r="A21" s="16" t="s">
        <v>104</v>
      </c>
      <c r="C21" s="118"/>
      <c r="D21" s="82">
        <f>SUM(C20)</f>
        <v>1743051.24</v>
      </c>
    </row>
    <row r="22" spans="1:8" s="10" customFormat="1" ht="13.05" customHeight="1" thickBot="1" x14ac:dyDescent="0.25">
      <c r="A22" s="30" t="s">
        <v>106</v>
      </c>
      <c r="C22" s="118"/>
      <c r="D22" s="84">
        <f>SUM(D13:D21)</f>
        <v>46020237.409999996</v>
      </c>
      <c r="F22" s="73"/>
      <c r="G22" s="20"/>
      <c r="H22" s="20"/>
    </row>
    <row r="23" spans="1:8" s="10" customFormat="1" ht="13.05" customHeight="1" thickTop="1" x14ac:dyDescent="0.2">
      <c r="A23" s="9" t="s">
        <v>105</v>
      </c>
      <c r="C23" s="118"/>
      <c r="D23" s="77"/>
      <c r="F23" s="20"/>
      <c r="G23" s="105"/>
      <c r="H23" s="108"/>
    </row>
    <row r="24" spans="1:8" s="10" customFormat="1" ht="13.05" customHeight="1" x14ac:dyDescent="0.2">
      <c r="A24" s="40" t="s">
        <v>132</v>
      </c>
      <c r="C24" s="118"/>
      <c r="D24" s="77"/>
      <c r="F24" s="106"/>
    </row>
    <row r="25" spans="1:8" s="10" customFormat="1" ht="13.05" customHeight="1" x14ac:dyDescent="0.2">
      <c r="A25" s="30" t="s">
        <v>107</v>
      </c>
      <c r="C25" s="118"/>
      <c r="D25" s="77"/>
    </row>
    <row r="26" spans="1:8" s="10" customFormat="1" ht="13.05" customHeight="1" x14ac:dyDescent="0.2">
      <c r="A26" s="9" t="s">
        <v>108</v>
      </c>
      <c r="C26" s="115">
        <f>-(VLOOKUP(21,Balanza!A:F,6,FALSE))</f>
        <v>85014.76</v>
      </c>
      <c r="D26" s="77"/>
    </row>
    <row r="27" spans="1:8" s="10" customFormat="1" ht="13.05" customHeight="1" x14ac:dyDescent="0.2">
      <c r="A27" s="21" t="s">
        <v>109</v>
      </c>
      <c r="C27" s="115">
        <f>-(VLOOKUP(25,Balanza!A:F,6,FALSE))</f>
        <v>135586.47</v>
      </c>
      <c r="D27" s="77"/>
    </row>
    <row r="28" spans="1:8" s="10" customFormat="1" ht="13.05" customHeight="1" x14ac:dyDescent="0.2">
      <c r="A28" s="21" t="s">
        <v>110</v>
      </c>
      <c r="C28" s="115">
        <f>-(VLOOKUP(24,Balanza!A:F,6,FALSE))</f>
        <v>6893009.6200000001</v>
      </c>
      <c r="D28" s="77"/>
    </row>
    <row r="29" spans="1:8" s="10" customFormat="1" ht="13.05" customHeight="1" x14ac:dyDescent="0.2">
      <c r="A29" s="21" t="s">
        <v>111</v>
      </c>
      <c r="C29" s="115">
        <f>-(VLOOKUP(26,Balanza!A:F,6,FALSE))</f>
        <v>1029743.38</v>
      </c>
      <c r="D29" s="77"/>
    </row>
    <row r="30" spans="1:8" s="10" customFormat="1" ht="13.05" hidden="1" customHeight="1" x14ac:dyDescent="0.2">
      <c r="A30" s="10" t="s">
        <v>112</v>
      </c>
      <c r="C30" s="119">
        <v>0</v>
      </c>
      <c r="D30" s="79"/>
    </row>
    <row r="31" spans="1:8" s="10" customFormat="1" ht="13.05" customHeight="1" x14ac:dyDescent="0.2">
      <c r="A31" s="16" t="s">
        <v>113</v>
      </c>
      <c r="C31" s="117"/>
      <c r="D31" s="85">
        <f>SUM(C26:C30)</f>
        <v>8143354.2299999995</v>
      </c>
    </row>
    <row r="32" spans="1:8" s="10" customFormat="1" ht="13.05" customHeight="1" x14ac:dyDescent="0.2">
      <c r="A32" s="16" t="s">
        <v>114</v>
      </c>
      <c r="C32" s="120"/>
      <c r="D32" s="79"/>
    </row>
    <row r="33" spans="1:7" s="10" customFormat="1" ht="13.05" customHeight="1" x14ac:dyDescent="0.2">
      <c r="A33" s="10" t="s">
        <v>115</v>
      </c>
      <c r="C33" s="115">
        <f>-(VLOOKUP(27,Balanza!A:F,6,FALSE))</f>
        <v>12953053.32</v>
      </c>
      <c r="D33" s="79"/>
    </row>
    <row r="34" spans="1:7" s="10" customFormat="1" ht="13.05" customHeight="1" x14ac:dyDescent="0.2">
      <c r="A34" s="9" t="s">
        <v>116</v>
      </c>
      <c r="C34" s="115">
        <f>-(VLOOKUP(28,Balanza!A:F,6,FALSE))</f>
        <v>286186.88</v>
      </c>
      <c r="D34" s="79"/>
    </row>
    <row r="35" spans="1:7" s="10" customFormat="1" ht="13.05" customHeight="1" x14ac:dyDescent="0.2">
      <c r="A35" s="10" t="s">
        <v>332</v>
      </c>
      <c r="C35" s="119">
        <f>-(VLOOKUP(29,Balanza!A:F,6,FALSE))</f>
        <v>2566329.21</v>
      </c>
      <c r="D35" s="79"/>
    </row>
    <row r="36" spans="1:7" s="10" customFormat="1" ht="13.05" customHeight="1" x14ac:dyDescent="0.2">
      <c r="A36" s="16" t="s">
        <v>118</v>
      </c>
      <c r="C36" s="117"/>
      <c r="D36" s="85">
        <f>SUM(C33:C35)</f>
        <v>15805569.41</v>
      </c>
    </row>
    <row r="37" spans="1:7" s="10" customFormat="1" ht="13.05" customHeight="1" x14ac:dyDescent="0.2">
      <c r="A37" s="16" t="s">
        <v>119</v>
      </c>
      <c r="C37" s="118"/>
      <c r="D37" s="79"/>
    </row>
    <row r="38" spans="1:7" s="10" customFormat="1" ht="13.05" hidden="1" customHeight="1" x14ac:dyDescent="0.2">
      <c r="A38" s="10" t="s">
        <v>120</v>
      </c>
      <c r="C38" s="115">
        <v>0</v>
      </c>
      <c r="D38" s="79"/>
    </row>
    <row r="39" spans="1:7" s="10" customFormat="1" ht="13.05" customHeight="1" x14ac:dyDescent="0.2">
      <c r="A39" s="10" t="s">
        <v>121</v>
      </c>
      <c r="C39" s="119">
        <f>((VLOOKUP(2203,Balanza!A:F,6,FALSE))-(VLOOKUP(2204,Balanza!A:F,6,FALSE))-(VLOOKUP(2205,Balanza!A:F,6,FALSE))-(VLOOKUP(2206,Balanza!A:F,6,FALSE))-(VLOOKUP(2207,Balanza!A:F,6,FALSE))-(VLOOKUP(2208,Balanza!A:F,6,FALSE)))</f>
        <v>3861326.79</v>
      </c>
      <c r="D39" s="79"/>
    </row>
    <row r="40" spans="1:7" s="10" customFormat="1" ht="13.05" customHeight="1" x14ac:dyDescent="0.2">
      <c r="A40" s="16" t="s">
        <v>122</v>
      </c>
      <c r="C40" s="117"/>
      <c r="D40" s="81">
        <f>SUM(C39)</f>
        <v>3861326.79</v>
      </c>
    </row>
    <row r="41" spans="1:7" s="10" customFormat="1" ht="13.05" customHeight="1" x14ac:dyDescent="0.2">
      <c r="A41" s="16" t="s">
        <v>50</v>
      </c>
      <c r="C41" s="118"/>
      <c r="D41" s="79"/>
    </row>
    <row r="42" spans="1:7" s="10" customFormat="1" ht="13.05" customHeight="1" x14ac:dyDescent="0.2">
      <c r="A42" s="10" t="s">
        <v>123</v>
      </c>
      <c r="C42" s="115">
        <f>-(VLOOKUP(2301,Balanza!A:F,6,FALSE))</f>
        <v>537448.49</v>
      </c>
    </row>
    <row r="43" spans="1:7" s="10" customFormat="1" ht="13.05" customHeight="1" x14ac:dyDescent="0.2">
      <c r="A43" s="10" t="s">
        <v>124</v>
      </c>
      <c r="C43" s="119">
        <f>-(VLOOKUP(2302,Balanza!A:F,6,FALSE))</f>
        <v>74080.59</v>
      </c>
    </row>
    <row r="44" spans="1:7" s="10" customFormat="1" ht="13.05" customHeight="1" x14ac:dyDescent="0.2">
      <c r="A44" s="16" t="s">
        <v>125</v>
      </c>
      <c r="C44" s="118"/>
      <c r="D44" s="83">
        <f>SUM(C42:C43)</f>
        <v>611529.07999999996</v>
      </c>
    </row>
    <row r="45" spans="1:7" s="10" customFormat="1" ht="13.05" customHeight="1" x14ac:dyDescent="0.2">
      <c r="A45" s="16" t="s">
        <v>126</v>
      </c>
      <c r="C45" s="118"/>
      <c r="D45" s="83">
        <f>SUM(D31:D44)</f>
        <v>28421779.509999998</v>
      </c>
      <c r="G45" s="20"/>
    </row>
    <row r="46" spans="1:7" s="10" customFormat="1" ht="13.05" customHeight="1" x14ac:dyDescent="0.2">
      <c r="A46" s="10" t="s">
        <v>105</v>
      </c>
      <c r="C46" s="118"/>
      <c r="D46" s="77"/>
      <c r="G46" s="73"/>
    </row>
    <row r="47" spans="1:7" s="10" customFormat="1" ht="13.05" customHeight="1" x14ac:dyDescent="0.2">
      <c r="A47" s="16" t="s">
        <v>127</v>
      </c>
      <c r="C47" s="118"/>
      <c r="D47" s="77"/>
    </row>
    <row r="48" spans="1:7" s="10" customFormat="1" ht="13.05" customHeight="1" x14ac:dyDescent="0.2">
      <c r="A48" s="10" t="s">
        <v>128</v>
      </c>
      <c r="C48" s="115">
        <f>-(VLOOKUP(3101,Balanza!A:F,6,FALSE))</f>
        <v>12513000</v>
      </c>
      <c r="D48" s="79"/>
      <c r="F48" s="73"/>
      <c r="G48" s="73"/>
    </row>
    <row r="49" spans="1:8" s="10" customFormat="1" ht="13.05" customHeight="1" x14ac:dyDescent="0.2">
      <c r="A49" s="10" t="s">
        <v>173</v>
      </c>
      <c r="C49" s="115">
        <f>-(VLOOKUP(35,Balanza!A:F,6,FALSE))</f>
        <v>1648009.02</v>
      </c>
      <c r="D49" s="79"/>
      <c r="F49" s="20"/>
      <c r="G49" s="73"/>
    </row>
    <row r="50" spans="1:8" s="10" customFormat="1" ht="13.05" customHeight="1" x14ac:dyDescent="0.2">
      <c r="A50" s="10" t="s">
        <v>172</v>
      </c>
      <c r="C50" s="115">
        <f>-(VLOOKUP(36,Balanza!A:F,6,FALSE))</f>
        <v>349957.9</v>
      </c>
      <c r="D50" s="79"/>
      <c r="F50" s="106"/>
    </row>
    <row r="51" spans="1:8" s="10" customFormat="1" ht="13.05" customHeight="1" x14ac:dyDescent="0.2">
      <c r="A51" s="10" t="s">
        <v>174</v>
      </c>
      <c r="C51" s="116">
        <f>+ER!D40</f>
        <v>1273081.7500000009</v>
      </c>
      <c r="D51" s="79"/>
      <c r="G51" s="73"/>
    </row>
    <row r="52" spans="1:8" s="10" customFormat="1" ht="13.05" customHeight="1" x14ac:dyDescent="0.2">
      <c r="A52" s="10" t="s">
        <v>175</v>
      </c>
      <c r="C52" s="119">
        <f>-(VLOOKUP(3802,Balanza!A:F,6,FALSE))</f>
        <v>1814409.23</v>
      </c>
      <c r="D52" s="79"/>
      <c r="G52" s="73"/>
    </row>
    <row r="53" spans="1:8" s="10" customFormat="1" ht="13.05" customHeight="1" x14ac:dyDescent="0.2">
      <c r="A53" s="16" t="s">
        <v>129</v>
      </c>
      <c r="C53" s="118"/>
      <c r="D53" s="83">
        <f>SUM(C48:C52)</f>
        <v>17598457.900000002</v>
      </c>
      <c r="G53" s="107"/>
    </row>
    <row r="54" spans="1:8" s="10" customFormat="1" ht="8.1" customHeight="1" x14ac:dyDescent="0.2">
      <c r="C54" s="118"/>
      <c r="D54" s="77"/>
    </row>
    <row r="55" spans="1:8" s="10" customFormat="1" ht="13.05" customHeight="1" thickBot="1" x14ac:dyDescent="0.25">
      <c r="A55" s="16" t="s">
        <v>130</v>
      </c>
      <c r="C55" s="118"/>
      <c r="D55" s="84">
        <f>SUM(D45:D53)</f>
        <v>46020237.409999996</v>
      </c>
      <c r="F55" s="73">
        <f>+D22-D55</f>
        <v>0</v>
      </c>
    </row>
    <row r="56" spans="1:8" s="10" customFormat="1" ht="13.05" customHeight="1" thickTop="1" x14ac:dyDescent="0.2">
      <c r="C56" s="122"/>
    </row>
    <row r="57" spans="1:8" s="10" customFormat="1" ht="13.05" customHeight="1" x14ac:dyDescent="0.2">
      <c r="C57" s="122"/>
    </row>
    <row r="58" spans="1:8" s="10" customFormat="1" ht="13.05" customHeight="1" x14ac:dyDescent="0.2">
      <c r="C58" s="122"/>
    </row>
    <row r="59" spans="1:8" s="10" customFormat="1" ht="13.05" customHeight="1" x14ac:dyDescent="0.2">
      <c r="C59" s="122"/>
      <c r="H59" s="32"/>
    </row>
    <row r="60" spans="1:8" s="10" customFormat="1" ht="13.05" customHeight="1" x14ac:dyDescent="0.2">
      <c r="A60" s="44" t="s">
        <v>959</v>
      </c>
      <c r="C60" s="122"/>
      <c r="D60" s="18" t="s">
        <v>359</v>
      </c>
    </row>
    <row r="61" spans="1:8" s="10" customFormat="1" ht="13.05" customHeight="1" x14ac:dyDescent="0.2">
      <c r="A61" s="45" t="s">
        <v>84</v>
      </c>
      <c r="C61" s="122"/>
      <c r="D61" s="19" t="s">
        <v>146</v>
      </c>
    </row>
    <row r="66" spans="6:6" x14ac:dyDescent="0.3">
      <c r="F66" s="127"/>
    </row>
  </sheetData>
  <printOptions horizontalCentered="1"/>
  <pageMargins left="0.11811023622047245" right="0.11811023622047245" top="0.47244094488188981" bottom="0.15748031496062992" header="0.31496062992125984" footer="0.31496062992125984"/>
  <pageSetup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21875" defaultRowHeight="14.4" x14ac:dyDescent="0.3"/>
  <cols>
    <col min="1" max="1" width="15" customWidth="1"/>
    <col min="2" max="2" width="43" customWidth="1"/>
    <col min="3" max="3" width="13.77734375" style="7" customWidth="1"/>
    <col min="4" max="4" width="3.21875" customWidth="1"/>
    <col min="5" max="5" width="45.21875" customWidth="1"/>
    <col min="6" max="6" width="13.77734375" customWidth="1"/>
    <col min="7" max="7" width="12.77734375" customWidth="1"/>
    <col min="9" max="9" width="14.21875" customWidth="1"/>
    <col min="256" max="256" width="18.21875" customWidth="1"/>
    <col min="257" max="257" width="45.21875" customWidth="1"/>
    <col min="258" max="258" width="13.77734375" customWidth="1"/>
    <col min="259" max="259" width="9.21875" customWidth="1"/>
    <col min="260" max="260" width="18.21875" customWidth="1"/>
    <col min="261" max="261" width="45.21875" customWidth="1"/>
    <col min="262" max="262" width="13.77734375" customWidth="1"/>
    <col min="263" max="263" width="12.77734375" customWidth="1"/>
    <col min="265" max="265" width="14.21875" customWidth="1"/>
    <col min="512" max="512" width="18.21875" customWidth="1"/>
    <col min="513" max="513" width="45.21875" customWidth="1"/>
    <col min="514" max="514" width="13.77734375" customWidth="1"/>
    <col min="515" max="515" width="9.21875" customWidth="1"/>
    <col min="516" max="516" width="18.21875" customWidth="1"/>
    <col min="517" max="517" width="45.21875" customWidth="1"/>
    <col min="518" max="518" width="13.77734375" customWidth="1"/>
    <col min="519" max="519" width="12.77734375" customWidth="1"/>
    <col min="521" max="521" width="14.21875" customWidth="1"/>
    <col min="768" max="768" width="18.21875" customWidth="1"/>
    <col min="769" max="769" width="45.21875" customWidth="1"/>
    <col min="770" max="770" width="13.77734375" customWidth="1"/>
    <col min="771" max="771" width="9.21875" customWidth="1"/>
    <col min="772" max="772" width="18.21875" customWidth="1"/>
    <col min="773" max="773" width="45.21875" customWidth="1"/>
    <col min="774" max="774" width="13.77734375" customWidth="1"/>
    <col min="775" max="775" width="12.77734375" customWidth="1"/>
    <col min="777" max="777" width="14.21875" customWidth="1"/>
    <col min="1024" max="1024" width="18.21875" customWidth="1"/>
    <col min="1025" max="1025" width="45.21875" customWidth="1"/>
    <col min="1026" max="1026" width="13.77734375" customWidth="1"/>
    <col min="1027" max="1027" width="9.21875" customWidth="1"/>
    <col min="1028" max="1028" width="18.21875" customWidth="1"/>
    <col min="1029" max="1029" width="45.21875" customWidth="1"/>
    <col min="1030" max="1030" width="13.77734375" customWidth="1"/>
    <col min="1031" max="1031" width="12.77734375" customWidth="1"/>
    <col min="1033" max="1033" width="14.21875" customWidth="1"/>
    <col min="1280" max="1280" width="18.21875" customWidth="1"/>
    <col min="1281" max="1281" width="45.21875" customWidth="1"/>
    <col min="1282" max="1282" width="13.77734375" customWidth="1"/>
    <col min="1283" max="1283" width="9.21875" customWidth="1"/>
    <col min="1284" max="1284" width="18.21875" customWidth="1"/>
    <col min="1285" max="1285" width="45.21875" customWidth="1"/>
    <col min="1286" max="1286" width="13.77734375" customWidth="1"/>
    <col min="1287" max="1287" width="12.77734375" customWidth="1"/>
    <col min="1289" max="1289" width="14.21875" customWidth="1"/>
    <col min="1536" max="1536" width="18.21875" customWidth="1"/>
    <col min="1537" max="1537" width="45.21875" customWidth="1"/>
    <col min="1538" max="1538" width="13.77734375" customWidth="1"/>
    <col min="1539" max="1539" width="9.21875" customWidth="1"/>
    <col min="1540" max="1540" width="18.21875" customWidth="1"/>
    <col min="1541" max="1541" width="45.21875" customWidth="1"/>
    <col min="1542" max="1542" width="13.77734375" customWidth="1"/>
    <col min="1543" max="1543" width="12.77734375" customWidth="1"/>
    <col min="1545" max="1545" width="14.21875" customWidth="1"/>
    <col min="1792" max="1792" width="18.21875" customWidth="1"/>
    <col min="1793" max="1793" width="45.21875" customWidth="1"/>
    <col min="1794" max="1794" width="13.77734375" customWidth="1"/>
    <col min="1795" max="1795" width="9.21875" customWidth="1"/>
    <col min="1796" max="1796" width="18.21875" customWidth="1"/>
    <col min="1797" max="1797" width="45.21875" customWidth="1"/>
    <col min="1798" max="1798" width="13.77734375" customWidth="1"/>
    <col min="1799" max="1799" width="12.77734375" customWidth="1"/>
    <col min="1801" max="1801" width="14.21875" customWidth="1"/>
    <col min="2048" max="2048" width="18.21875" customWidth="1"/>
    <col min="2049" max="2049" width="45.21875" customWidth="1"/>
    <col min="2050" max="2050" width="13.77734375" customWidth="1"/>
    <col min="2051" max="2051" width="9.21875" customWidth="1"/>
    <col min="2052" max="2052" width="18.21875" customWidth="1"/>
    <col min="2053" max="2053" width="45.21875" customWidth="1"/>
    <col min="2054" max="2054" width="13.77734375" customWidth="1"/>
    <col min="2055" max="2055" width="12.77734375" customWidth="1"/>
    <col min="2057" max="2057" width="14.21875" customWidth="1"/>
    <col min="2304" max="2304" width="18.21875" customWidth="1"/>
    <col min="2305" max="2305" width="45.21875" customWidth="1"/>
    <col min="2306" max="2306" width="13.77734375" customWidth="1"/>
    <col min="2307" max="2307" width="9.21875" customWidth="1"/>
    <col min="2308" max="2308" width="18.21875" customWidth="1"/>
    <col min="2309" max="2309" width="45.21875" customWidth="1"/>
    <col min="2310" max="2310" width="13.77734375" customWidth="1"/>
    <col min="2311" max="2311" width="12.77734375" customWidth="1"/>
    <col min="2313" max="2313" width="14.21875" customWidth="1"/>
    <col min="2560" max="2560" width="18.21875" customWidth="1"/>
    <col min="2561" max="2561" width="45.21875" customWidth="1"/>
    <col min="2562" max="2562" width="13.77734375" customWidth="1"/>
    <col min="2563" max="2563" width="9.21875" customWidth="1"/>
    <col min="2564" max="2564" width="18.21875" customWidth="1"/>
    <col min="2565" max="2565" width="45.21875" customWidth="1"/>
    <col min="2566" max="2566" width="13.77734375" customWidth="1"/>
    <col min="2567" max="2567" width="12.77734375" customWidth="1"/>
    <col min="2569" max="2569" width="14.21875" customWidth="1"/>
    <col min="2816" max="2816" width="18.21875" customWidth="1"/>
    <col min="2817" max="2817" width="45.21875" customWidth="1"/>
    <col min="2818" max="2818" width="13.77734375" customWidth="1"/>
    <col min="2819" max="2819" width="9.21875" customWidth="1"/>
    <col min="2820" max="2820" width="18.21875" customWidth="1"/>
    <col min="2821" max="2821" width="45.21875" customWidth="1"/>
    <col min="2822" max="2822" width="13.77734375" customWidth="1"/>
    <col min="2823" max="2823" width="12.77734375" customWidth="1"/>
    <col min="2825" max="2825" width="14.21875" customWidth="1"/>
    <col min="3072" max="3072" width="18.21875" customWidth="1"/>
    <col min="3073" max="3073" width="45.21875" customWidth="1"/>
    <col min="3074" max="3074" width="13.77734375" customWidth="1"/>
    <col min="3075" max="3075" width="9.21875" customWidth="1"/>
    <col min="3076" max="3076" width="18.21875" customWidth="1"/>
    <col min="3077" max="3077" width="45.21875" customWidth="1"/>
    <col min="3078" max="3078" width="13.77734375" customWidth="1"/>
    <col min="3079" max="3079" width="12.77734375" customWidth="1"/>
    <col min="3081" max="3081" width="14.21875" customWidth="1"/>
    <col min="3328" max="3328" width="18.21875" customWidth="1"/>
    <col min="3329" max="3329" width="45.21875" customWidth="1"/>
    <col min="3330" max="3330" width="13.77734375" customWidth="1"/>
    <col min="3331" max="3331" width="9.21875" customWidth="1"/>
    <col min="3332" max="3332" width="18.21875" customWidth="1"/>
    <col min="3333" max="3333" width="45.21875" customWidth="1"/>
    <col min="3334" max="3334" width="13.77734375" customWidth="1"/>
    <col min="3335" max="3335" width="12.77734375" customWidth="1"/>
    <col min="3337" max="3337" width="14.21875" customWidth="1"/>
    <col min="3584" max="3584" width="18.21875" customWidth="1"/>
    <col min="3585" max="3585" width="45.21875" customWidth="1"/>
    <col min="3586" max="3586" width="13.77734375" customWidth="1"/>
    <col min="3587" max="3587" width="9.21875" customWidth="1"/>
    <col min="3588" max="3588" width="18.21875" customWidth="1"/>
    <col min="3589" max="3589" width="45.21875" customWidth="1"/>
    <col min="3590" max="3590" width="13.77734375" customWidth="1"/>
    <col min="3591" max="3591" width="12.77734375" customWidth="1"/>
    <col min="3593" max="3593" width="14.21875" customWidth="1"/>
    <col min="3840" max="3840" width="18.21875" customWidth="1"/>
    <col min="3841" max="3841" width="45.21875" customWidth="1"/>
    <col min="3842" max="3842" width="13.77734375" customWidth="1"/>
    <col min="3843" max="3843" width="9.21875" customWidth="1"/>
    <col min="3844" max="3844" width="18.21875" customWidth="1"/>
    <col min="3845" max="3845" width="45.21875" customWidth="1"/>
    <col min="3846" max="3846" width="13.77734375" customWidth="1"/>
    <col min="3847" max="3847" width="12.77734375" customWidth="1"/>
    <col min="3849" max="3849" width="14.21875" customWidth="1"/>
    <col min="4096" max="4096" width="18.21875" customWidth="1"/>
    <col min="4097" max="4097" width="45.21875" customWidth="1"/>
    <col min="4098" max="4098" width="13.77734375" customWidth="1"/>
    <col min="4099" max="4099" width="9.21875" customWidth="1"/>
    <col min="4100" max="4100" width="18.21875" customWidth="1"/>
    <col min="4101" max="4101" width="45.21875" customWidth="1"/>
    <col min="4102" max="4102" width="13.77734375" customWidth="1"/>
    <col min="4103" max="4103" width="12.77734375" customWidth="1"/>
    <col min="4105" max="4105" width="14.21875" customWidth="1"/>
    <col min="4352" max="4352" width="18.21875" customWidth="1"/>
    <col min="4353" max="4353" width="45.21875" customWidth="1"/>
    <col min="4354" max="4354" width="13.77734375" customWidth="1"/>
    <col min="4355" max="4355" width="9.21875" customWidth="1"/>
    <col min="4356" max="4356" width="18.21875" customWidth="1"/>
    <col min="4357" max="4357" width="45.21875" customWidth="1"/>
    <col min="4358" max="4358" width="13.77734375" customWidth="1"/>
    <col min="4359" max="4359" width="12.77734375" customWidth="1"/>
    <col min="4361" max="4361" width="14.21875" customWidth="1"/>
    <col min="4608" max="4608" width="18.21875" customWidth="1"/>
    <col min="4609" max="4609" width="45.21875" customWidth="1"/>
    <col min="4610" max="4610" width="13.77734375" customWidth="1"/>
    <col min="4611" max="4611" width="9.21875" customWidth="1"/>
    <col min="4612" max="4612" width="18.21875" customWidth="1"/>
    <col min="4613" max="4613" width="45.21875" customWidth="1"/>
    <col min="4614" max="4614" width="13.77734375" customWidth="1"/>
    <col min="4615" max="4615" width="12.77734375" customWidth="1"/>
    <col min="4617" max="4617" width="14.21875" customWidth="1"/>
    <col min="4864" max="4864" width="18.21875" customWidth="1"/>
    <col min="4865" max="4865" width="45.21875" customWidth="1"/>
    <col min="4866" max="4866" width="13.77734375" customWidth="1"/>
    <col min="4867" max="4867" width="9.21875" customWidth="1"/>
    <col min="4868" max="4868" width="18.21875" customWidth="1"/>
    <col min="4869" max="4869" width="45.21875" customWidth="1"/>
    <col min="4870" max="4870" width="13.77734375" customWidth="1"/>
    <col min="4871" max="4871" width="12.77734375" customWidth="1"/>
    <col min="4873" max="4873" width="14.21875" customWidth="1"/>
    <col min="5120" max="5120" width="18.21875" customWidth="1"/>
    <col min="5121" max="5121" width="45.21875" customWidth="1"/>
    <col min="5122" max="5122" width="13.77734375" customWidth="1"/>
    <col min="5123" max="5123" width="9.21875" customWidth="1"/>
    <col min="5124" max="5124" width="18.21875" customWidth="1"/>
    <col min="5125" max="5125" width="45.21875" customWidth="1"/>
    <col min="5126" max="5126" width="13.77734375" customWidth="1"/>
    <col min="5127" max="5127" width="12.77734375" customWidth="1"/>
    <col min="5129" max="5129" width="14.21875" customWidth="1"/>
    <col min="5376" max="5376" width="18.21875" customWidth="1"/>
    <col min="5377" max="5377" width="45.21875" customWidth="1"/>
    <col min="5378" max="5378" width="13.77734375" customWidth="1"/>
    <col min="5379" max="5379" width="9.21875" customWidth="1"/>
    <col min="5380" max="5380" width="18.21875" customWidth="1"/>
    <col min="5381" max="5381" width="45.21875" customWidth="1"/>
    <col min="5382" max="5382" width="13.77734375" customWidth="1"/>
    <col min="5383" max="5383" width="12.77734375" customWidth="1"/>
    <col min="5385" max="5385" width="14.21875" customWidth="1"/>
    <col min="5632" max="5632" width="18.21875" customWidth="1"/>
    <col min="5633" max="5633" width="45.21875" customWidth="1"/>
    <col min="5634" max="5634" width="13.77734375" customWidth="1"/>
    <col min="5635" max="5635" width="9.21875" customWidth="1"/>
    <col min="5636" max="5636" width="18.21875" customWidth="1"/>
    <col min="5637" max="5637" width="45.21875" customWidth="1"/>
    <col min="5638" max="5638" width="13.77734375" customWidth="1"/>
    <col min="5639" max="5639" width="12.77734375" customWidth="1"/>
    <col min="5641" max="5641" width="14.21875" customWidth="1"/>
    <col min="5888" max="5888" width="18.21875" customWidth="1"/>
    <col min="5889" max="5889" width="45.21875" customWidth="1"/>
    <col min="5890" max="5890" width="13.77734375" customWidth="1"/>
    <col min="5891" max="5891" width="9.21875" customWidth="1"/>
    <col min="5892" max="5892" width="18.21875" customWidth="1"/>
    <col min="5893" max="5893" width="45.21875" customWidth="1"/>
    <col min="5894" max="5894" width="13.77734375" customWidth="1"/>
    <col min="5895" max="5895" width="12.77734375" customWidth="1"/>
    <col min="5897" max="5897" width="14.21875" customWidth="1"/>
    <col min="6144" max="6144" width="18.21875" customWidth="1"/>
    <col min="6145" max="6145" width="45.21875" customWidth="1"/>
    <col min="6146" max="6146" width="13.77734375" customWidth="1"/>
    <col min="6147" max="6147" width="9.21875" customWidth="1"/>
    <col min="6148" max="6148" width="18.21875" customWidth="1"/>
    <col min="6149" max="6149" width="45.21875" customWidth="1"/>
    <col min="6150" max="6150" width="13.77734375" customWidth="1"/>
    <col min="6151" max="6151" width="12.77734375" customWidth="1"/>
    <col min="6153" max="6153" width="14.21875" customWidth="1"/>
    <col min="6400" max="6400" width="18.21875" customWidth="1"/>
    <col min="6401" max="6401" width="45.21875" customWidth="1"/>
    <col min="6402" max="6402" width="13.77734375" customWidth="1"/>
    <col min="6403" max="6403" width="9.21875" customWidth="1"/>
    <col min="6404" max="6404" width="18.21875" customWidth="1"/>
    <col min="6405" max="6405" width="45.21875" customWidth="1"/>
    <col min="6406" max="6406" width="13.77734375" customWidth="1"/>
    <col min="6407" max="6407" width="12.77734375" customWidth="1"/>
    <col min="6409" max="6409" width="14.21875" customWidth="1"/>
    <col min="6656" max="6656" width="18.21875" customWidth="1"/>
    <col min="6657" max="6657" width="45.21875" customWidth="1"/>
    <col min="6658" max="6658" width="13.77734375" customWidth="1"/>
    <col min="6659" max="6659" width="9.21875" customWidth="1"/>
    <col min="6660" max="6660" width="18.21875" customWidth="1"/>
    <col min="6661" max="6661" width="45.21875" customWidth="1"/>
    <col min="6662" max="6662" width="13.77734375" customWidth="1"/>
    <col min="6663" max="6663" width="12.77734375" customWidth="1"/>
    <col min="6665" max="6665" width="14.21875" customWidth="1"/>
    <col min="6912" max="6912" width="18.21875" customWidth="1"/>
    <col min="6913" max="6913" width="45.21875" customWidth="1"/>
    <col min="6914" max="6914" width="13.77734375" customWidth="1"/>
    <col min="6915" max="6915" width="9.21875" customWidth="1"/>
    <col min="6916" max="6916" width="18.21875" customWidth="1"/>
    <col min="6917" max="6917" width="45.21875" customWidth="1"/>
    <col min="6918" max="6918" width="13.77734375" customWidth="1"/>
    <col min="6919" max="6919" width="12.77734375" customWidth="1"/>
    <col min="6921" max="6921" width="14.21875" customWidth="1"/>
    <col min="7168" max="7168" width="18.21875" customWidth="1"/>
    <col min="7169" max="7169" width="45.21875" customWidth="1"/>
    <col min="7170" max="7170" width="13.77734375" customWidth="1"/>
    <col min="7171" max="7171" width="9.21875" customWidth="1"/>
    <col min="7172" max="7172" width="18.21875" customWidth="1"/>
    <col min="7173" max="7173" width="45.21875" customWidth="1"/>
    <col min="7174" max="7174" width="13.77734375" customWidth="1"/>
    <col min="7175" max="7175" width="12.77734375" customWidth="1"/>
    <col min="7177" max="7177" width="14.21875" customWidth="1"/>
    <col min="7424" max="7424" width="18.21875" customWidth="1"/>
    <col min="7425" max="7425" width="45.21875" customWidth="1"/>
    <col min="7426" max="7426" width="13.77734375" customWidth="1"/>
    <col min="7427" max="7427" width="9.21875" customWidth="1"/>
    <col min="7428" max="7428" width="18.21875" customWidth="1"/>
    <col min="7429" max="7429" width="45.21875" customWidth="1"/>
    <col min="7430" max="7430" width="13.77734375" customWidth="1"/>
    <col min="7431" max="7431" width="12.77734375" customWidth="1"/>
    <col min="7433" max="7433" width="14.21875" customWidth="1"/>
    <col min="7680" max="7680" width="18.21875" customWidth="1"/>
    <col min="7681" max="7681" width="45.21875" customWidth="1"/>
    <col min="7682" max="7682" width="13.77734375" customWidth="1"/>
    <col min="7683" max="7683" width="9.21875" customWidth="1"/>
    <col min="7684" max="7684" width="18.21875" customWidth="1"/>
    <col min="7685" max="7685" width="45.21875" customWidth="1"/>
    <col min="7686" max="7686" width="13.77734375" customWidth="1"/>
    <col min="7687" max="7687" width="12.77734375" customWidth="1"/>
    <col min="7689" max="7689" width="14.21875" customWidth="1"/>
    <col min="7936" max="7936" width="18.21875" customWidth="1"/>
    <col min="7937" max="7937" width="45.21875" customWidth="1"/>
    <col min="7938" max="7938" width="13.77734375" customWidth="1"/>
    <col min="7939" max="7939" width="9.21875" customWidth="1"/>
    <col min="7940" max="7940" width="18.21875" customWidth="1"/>
    <col min="7941" max="7941" width="45.21875" customWidth="1"/>
    <col min="7942" max="7942" width="13.77734375" customWidth="1"/>
    <col min="7943" max="7943" width="12.77734375" customWidth="1"/>
    <col min="7945" max="7945" width="14.21875" customWidth="1"/>
    <col min="8192" max="8192" width="18.21875" customWidth="1"/>
    <col min="8193" max="8193" width="45.21875" customWidth="1"/>
    <col min="8194" max="8194" width="13.77734375" customWidth="1"/>
    <col min="8195" max="8195" width="9.21875" customWidth="1"/>
    <col min="8196" max="8196" width="18.21875" customWidth="1"/>
    <col min="8197" max="8197" width="45.21875" customWidth="1"/>
    <col min="8198" max="8198" width="13.77734375" customWidth="1"/>
    <col min="8199" max="8199" width="12.77734375" customWidth="1"/>
    <col min="8201" max="8201" width="14.21875" customWidth="1"/>
    <col min="8448" max="8448" width="18.21875" customWidth="1"/>
    <col min="8449" max="8449" width="45.21875" customWidth="1"/>
    <col min="8450" max="8450" width="13.77734375" customWidth="1"/>
    <col min="8451" max="8451" width="9.21875" customWidth="1"/>
    <col min="8452" max="8452" width="18.21875" customWidth="1"/>
    <col min="8453" max="8453" width="45.21875" customWidth="1"/>
    <col min="8454" max="8454" width="13.77734375" customWidth="1"/>
    <col min="8455" max="8455" width="12.77734375" customWidth="1"/>
    <col min="8457" max="8457" width="14.21875" customWidth="1"/>
    <col min="8704" max="8704" width="18.21875" customWidth="1"/>
    <col min="8705" max="8705" width="45.21875" customWidth="1"/>
    <col min="8706" max="8706" width="13.77734375" customWidth="1"/>
    <col min="8707" max="8707" width="9.21875" customWidth="1"/>
    <col min="8708" max="8708" width="18.21875" customWidth="1"/>
    <col min="8709" max="8709" width="45.21875" customWidth="1"/>
    <col min="8710" max="8710" width="13.77734375" customWidth="1"/>
    <col min="8711" max="8711" width="12.77734375" customWidth="1"/>
    <col min="8713" max="8713" width="14.21875" customWidth="1"/>
    <col min="8960" max="8960" width="18.21875" customWidth="1"/>
    <col min="8961" max="8961" width="45.21875" customWidth="1"/>
    <col min="8962" max="8962" width="13.77734375" customWidth="1"/>
    <col min="8963" max="8963" width="9.21875" customWidth="1"/>
    <col min="8964" max="8964" width="18.21875" customWidth="1"/>
    <col min="8965" max="8965" width="45.21875" customWidth="1"/>
    <col min="8966" max="8966" width="13.77734375" customWidth="1"/>
    <col min="8967" max="8967" width="12.77734375" customWidth="1"/>
    <col min="8969" max="8969" width="14.21875" customWidth="1"/>
    <col min="9216" max="9216" width="18.21875" customWidth="1"/>
    <col min="9217" max="9217" width="45.21875" customWidth="1"/>
    <col min="9218" max="9218" width="13.77734375" customWidth="1"/>
    <col min="9219" max="9219" width="9.21875" customWidth="1"/>
    <col min="9220" max="9220" width="18.21875" customWidth="1"/>
    <col min="9221" max="9221" width="45.21875" customWidth="1"/>
    <col min="9222" max="9222" width="13.77734375" customWidth="1"/>
    <col min="9223" max="9223" width="12.77734375" customWidth="1"/>
    <col min="9225" max="9225" width="14.21875" customWidth="1"/>
    <col min="9472" max="9472" width="18.21875" customWidth="1"/>
    <col min="9473" max="9473" width="45.21875" customWidth="1"/>
    <col min="9474" max="9474" width="13.77734375" customWidth="1"/>
    <col min="9475" max="9475" width="9.21875" customWidth="1"/>
    <col min="9476" max="9476" width="18.21875" customWidth="1"/>
    <col min="9477" max="9477" width="45.21875" customWidth="1"/>
    <col min="9478" max="9478" width="13.77734375" customWidth="1"/>
    <col min="9479" max="9479" width="12.77734375" customWidth="1"/>
    <col min="9481" max="9481" width="14.21875" customWidth="1"/>
    <col min="9728" max="9728" width="18.21875" customWidth="1"/>
    <col min="9729" max="9729" width="45.21875" customWidth="1"/>
    <col min="9730" max="9730" width="13.77734375" customWidth="1"/>
    <col min="9731" max="9731" width="9.21875" customWidth="1"/>
    <col min="9732" max="9732" width="18.21875" customWidth="1"/>
    <col min="9733" max="9733" width="45.21875" customWidth="1"/>
    <col min="9734" max="9734" width="13.77734375" customWidth="1"/>
    <col min="9735" max="9735" width="12.77734375" customWidth="1"/>
    <col min="9737" max="9737" width="14.21875" customWidth="1"/>
    <col min="9984" max="9984" width="18.21875" customWidth="1"/>
    <col min="9985" max="9985" width="45.21875" customWidth="1"/>
    <col min="9986" max="9986" width="13.77734375" customWidth="1"/>
    <col min="9987" max="9987" width="9.21875" customWidth="1"/>
    <col min="9988" max="9988" width="18.21875" customWidth="1"/>
    <col min="9989" max="9989" width="45.21875" customWidth="1"/>
    <col min="9990" max="9990" width="13.77734375" customWidth="1"/>
    <col min="9991" max="9991" width="12.77734375" customWidth="1"/>
    <col min="9993" max="9993" width="14.21875" customWidth="1"/>
    <col min="10240" max="10240" width="18.21875" customWidth="1"/>
    <col min="10241" max="10241" width="45.21875" customWidth="1"/>
    <col min="10242" max="10242" width="13.77734375" customWidth="1"/>
    <col min="10243" max="10243" width="9.21875" customWidth="1"/>
    <col min="10244" max="10244" width="18.21875" customWidth="1"/>
    <col min="10245" max="10245" width="45.21875" customWidth="1"/>
    <col min="10246" max="10246" width="13.77734375" customWidth="1"/>
    <col min="10247" max="10247" width="12.77734375" customWidth="1"/>
    <col min="10249" max="10249" width="14.21875" customWidth="1"/>
    <col min="10496" max="10496" width="18.21875" customWidth="1"/>
    <col min="10497" max="10497" width="45.21875" customWidth="1"/>
    <col min="10498" max="10498" width="13.77734375" customWidth="1"/>
    <col min="10499" max="10499" width="9.21875" customWidth="1"/>
    <col min="10500" max="10500" width="18.21875" customWidth="1"/>
    <col min="10501" max="10501" width="45.21875" customWidth="1"/>
    <col min="10502" max="10502" width="13.77734375" customWidth="1"/>
    <col min="10503" max="10503" width="12.77734375" customWidth="1"/>
    <col min="10505" max="10505" width="14.21875" customWidth="1"/>
    <col min="10752" max="10752" width="18.21875" customWidth="1"/>
    <col min="10753" max="10753" width="45.21875" customWidth="1"/>
    <col min="10754" max="10754" width="13.77734375" customWidth="1"/>
    <col min="10755" max="10755" width="9.21875" customWidth="1"/>
    <col min="10756" max="10756" width="18.21875" customWidth="1"/>
    <col min="10757" max="10757" width="45.21875" customWidth="1"/>
    <col min="10758" max="10758" width="13.77734375" customWidth="1"/>
    <col min="10759" max="10759" width="12.77734375" customWidth="1"/>
    <col min="10761" max="10761" width="14.21875" customWidth="1"/>
    <col min="11008" max="11008" width="18.21875" customWidth="1"/>
    <col min="11009" max="11009" width="45.21875" customWidth="1"/>
    <col min="11010" max="11010" width="13.77734375" customWidth="1"/>
    <col min="11011" max="11011" width="9.21875" customWidth="1"/>
    <col min="11012" max="11012" width="18.21875" customWidth="1"/>
    <col min="11013" max="11013" width="45.21875" customWidth="1"/>
    <col min="11014" max="11014" width="13.77734375" customWidth="1"/>
    <col min="11015" max="11015" width="12.77734375" customWidth="1"/>
    <col min="11017" max="11017" width="14.21875" customWidth="1"/>
    <col min="11264" max="11264" width="18.21875" customWidth="1"/>
    <col min="11265" max="11265" width="45.21875" customWidth="1"/>
    <col min="11266" max="11266" width="13.77734375" customWidth="1"/>
    <col min="11267" max="11267" width="9.21875" customWidth="1"/>
    <col min="11268" max="11268" width="18.21875" customWidth="1"/>
    <col min="11269" max="11269" width="45.21875" customWidth="1"/>
    <col min="11270" max="11270" width="13.77734375" customWidth="1"/>
    <col min="11271" max="11271" width="12.77734375" customWidth="1"/>
    <col min="11273" max="11273" width="14.21875" customWidth="1"/>
    <col min="11520" max="11520" width="18.21875" customWidth="1"/>
    <col min="11521" max="11521" width="45.21875" customWidth="1"/>
    <col min="11522" max="11522" width="13.77734375" customWidth="1"/>
    <col min="11523" max="11523" width="9.21875" customWidth="1"/>
    <col min="11524" max="11524" width="18.21875" customWidth="1"/>
    <col min="11525" max="11525" width="45.21875" customWidth="1"/>
    <col min="11526" max="11526" width="13.77734375" customWidth="1"/>
    <col min="11527" max="11527" width="12.77734375" customWidth="1"/>
    <col min="11529" max="11529" width="14.21875" customWidth="1"/>
    <col min="11776" max="11776" width="18.21875" customWidth="1"/>
    <col min="11777" max="11777" width="45.21875" customWidth="1"/>
    <col min="11778" max="11778" width="13.77734375" customWidth="1"/>
    <col min="11779" max="11779" width="9.21875" customWidth="1"/>
    <col min="11780" max="11780" width="18.21875" customWidth="1"/>
    <col min="11781" max="11781" width="45.21875" customWidth="1"/>
    <col min="11782" max="11782" width="13.77734375" customWidth="1"/>
    <col min="11783" max="11783" width="12.77734375" customWidth="1"/>
    <col min="11785" max="11785" width="14.21875" customWidth="1"/>
    <col min="12032" max="12032" width="18.21875" customWidth="1"/>
    <col min="12033" max="12033" width="45.21875" customWidth="1"/>
    <col min="12034" max="12034" width="13.77734375" customWidth="1"/>
    <col min="12035" max="12035" width="9.21875" customWidth="1"/>
    <col min="12036" max="12036" width="18.21875" customWidth="1"/>
    <col min="12037" max="12037" width="45.21875" customWidth="1"/>
    <col min="12038" max="12038" width="13.77734375" customWidth="1"/>
    <col min="12039" max="12039" width="12.77734375" customWidth="1"/>
    <col min="12041" max="12041" width="14.21875" customWidth="1"/>
    <col min="12288" max="12288" width="18.21875" customWidth="1"/>
    <col min="12289" max="12289" width="45.21875" customWidth="1"/>
    <col min="12290" max="12290" width="13.77734375" customWidth="1"/>
    <col min="12291" max="12291" width="9.21875" customWidth="1"/>
    <col min="12292" max="12292" width="18.21875" customWidth="1"/>
    <col min="12293" max="12293" width="45.21875" customWidth="1"/>
    <col min="12294" max="12294" width="13.77734375" customWidth="1"/>
    <col min="12295" max="12295" width="12.77734375" customWidth="1"/>
    <col min="12297" max="12297" width="14.21875" customWidth="1"/>
    <col min="12544" max="12544" width="18.21875" customWidth="1"/>
    <col min="12545" max="12545" width="45.21875" customWidth="1"/>
    <col min="12546" max="12546" width="13.77734375" customWidth="1"/>
    <col min="12547" max="12547" width="9.21875" customWidth="1"/>
    <col min="12548" max="12548" width="18.21875" customWidth="1"/>
    <col min="12549" max="12549" width="45.21875" customWidth="1"/>
    <col min="12550" max="12550" width="13.77734375" customWidth="1"/>
    <col min="12551" max="12551" width="12.77734375" customWidth="1"/>
    <col min="12553" max="12553" width="14.21875" customWidth="1"/>
    <col min="12800" max="12800" width="18.21875" customWidth="1"/>
    <col min="12801" max="12801" width="45.21875" customWidth="1"/>
    <col min="12802" max="12802" width="13.77734375" customWidth="1"/>
    <col min="12803" max="12803" width="9.21875" customWidth="1"/>
    <col min="12804" max="12804" width="18.21875" customWidth="1"/>
    <col min="12805" max="12805" width="45.21875" customWidth="1"/>
    <col min="12806" max="12806" width="13.77734375" customWidth="1"/>
    <col min="12807" max="12807" width="12.77734375" customWidth="1"/>
    <col min="12809" max="12809" width="14.21875" customWidth="1"/>
    <col min="13056" max="13056" width="18.21875" customWidth="1"/>
    <col min="13057" max="13057" width="45.21875" customWidth="1"/>
    <col min="13058" max="13058" width="13.77734375" customWidth="1"/>
    <col min="13059" max="13059" width="9.21875" customWidth="1"/>
    <col min="13060" max="13060" width="18.21875" customWidth="1"/>
    <col min="13061" max="13061" width="45.21875" customWidth="1"/>
    <col min="13062" max="13062" width="13.77734375" customWidth="1"/>
    <col min="13063" max="13063" width="12.77734375" customWidth="1"/>
    <col min="13065" max="13065" width="14.21875" customWidth="1"/>
    <col min="13312" max="13312" width="18.21875" customWidth="1"/>
    <col min="13313" max="13313" width="45.21875" customWidth="1"/>
    <col min="13314" max="13314" width="13.77734375" customWidth="1"/>
    <col min="13315" max="13315" width="9.21875" customWidth="1"/>
    <col min="13316" max="13316" width="18.21875" customWidth="1"/>
    <col min="13317" max="13317" width="45.21875" customWidth="1"/>
    <col min="13318" max="13318" width="13.77734375" customWidth="1"/>
    <col min="13319" max="13319" width="12.77734375" customWidth="1"/>
    <col min="13321" max="13321" width="14.21875" customWidth="1"/>
    <col min="13568" max="13568" width="18.21875" customWidth="1"/>
    <col min="13569" max="13569" width="45.21875" customWidth="1"/>
    <col min="13570" max="13570" width="13.77734375" customWidth="1"/>
    <col min="13571" max="13571" width="9.21875" customWidth="1"/>
    <col min="13572" max="13572" width="18.21875" customWidth="1"/>
    <col min="13573" max="13573" width="45.21875" customWidth="1"/>
    <col min="13574" max="13574" width="13.77734375" customWidth="1"/>
    <col min="13575" max="13575" width="12.77734375" customWidth="1"/>
    <col min="13577" max="13577" width="14.21875" customWidth="1"/>
    <col min="13824" max="13824" width="18.21875" customWidth="1"/>
    <col min="13825" max="13825" width="45.21875" customWidth="1"/>
    <col min="13826" max="13826" width="13.77734375" customWidth="1"/>
    <col min="13827" max="13827" width="9.21875" customWidth="1"/>
    <col min="13828" max="13828" width="18.21875" customWidth="1"/>
    <col min="13829" max="13829" width="45.21875" customWidth="1"/>
    <col min="13830" max="13830" width="13.77734375" customWidth="1"/>
    <col min="13831" max="13831" width="12.77734375" customWidth="1"/>
    <col min="13833" max="13833" width="14.21875" customWidth="1"/>
    <col min="14080" max="14080" width="18.21875" customWidth="1"/>
    <col min="14081" max="14081" width="45.21875" customWidth="1"/>
    <col min="14082" max="14082" width="13.77734375" customWidth="1"/>
    <col min="14083" max="14083" width="9.21875" customWidth="1"/>
    <col min="14084" max="14084" width="18.21875" customWidth="1"/>
    <col min="14085" max="14085" width="45.21875" customWidth="1"/>
    <col min="14086" max="14086" width="13.77734375" customWidth="1"/>
    <col min="14087" max="14087" width="12.77734375" customWidth="1"/>
    <col min="14089" max="14089" width="14.21875" customWidth="1"/>
    <col min="14336" max="14336" width="18.21875" customWidth="1"/>
    <col min="14337" max="14337" width="45.21875" customWidth="1"/>
    <col min="14338" max="14338" width="13.77734375" customWidth="1"/>
    <col min="14339" max="14339" width="9.21875" customWidth="1"/>
    <col min="14340" max="14340" width="18.21875" customWidth="1"/>
    <col min="14341" max="14341" width="45.21875" customWidth="1"/>
    <col min="14342" max="14342" width="13.77734375" customWidth="1"/>
    <col min="14343" max="14343" width="12.77734375" customWidth="1"/>
    <col min="14345" max="14345" width="14.21875" customWidth="1"/>
    <col min="14592" max="14592" width="18.21875" customWidth="1"/>
    <col min="14593" max="14593" width="45.21875" customWidth="1"/>
    <col min="14594" max="14594" width="13.77734375" customWidth="1"/>
    <col min="14595" max="14595" width="9.21875" customWidth="1"/>
    <col min="14596" max="14596" width="18.21875" customWidth="1"/>
    <col min="14597" max="14597" width="45.21875" customWidth="1"/>
    <col min="14598" max="14598" width="13.77734375" customWidth="1"/>
    <col min="14599" max="14599" width="12.77734375" customWidth="1"/>
    <col min="14601" max="14601" width="14.21875" customWidth="1"/>
    <col min="14848" max="14848" width="18.21875" customWidth="1"/>
    <col min="14849" max="14849" width="45.21875" customWidth="1"/>
    <col min="14850" max="14850" width="13.77734375" customWidth="1"/>
    <col min="14851" max="14851" width="9.21875" customWidth="1"/>
    <col min="14852" max="14852" width="18.21875" customWidth="1"/>
    <col min="14853" max="14853" width="45.21875" customWidth="1"/>
    <col min="14854" max="14854" width="13.77734375" customWidth="1"/>
    <col min="14855" max="14855" width="12.77734375" customWidth="1"/>
    <col min="14857" max="14857" width="14.21875" customWidth="1"/>
    <col min="15104" max="15104" width="18.21875" customWidth="1"/>
    <col min="15105" max="15105" width="45.21875" customWidth="1"/>
    <col min="15106" max="15106" width="13.77734375" customWidth="1"/>
    <col min="15107" max="15107" width="9.21875" customWidth="1"/>
    <col min="15108" max="15108" width="18.21875" customWidth="1"/>
    <col min="15109" max="15109" width="45.21875" customWidth="1"/>
    <col min="15110" max="15110" width="13.77734375" customWidth="1"/>
    <col min="15111" max="15111" width="12.77734375" customWidth="1"/>
    <col min="15113" max="15113" width="14.21875" customWidth="1"/>
    <col min="15360" max="15360" width="18.21875" customWidth="1"/>
    <col min="15361" max="15361" width="45.21875" customWidth="1"/>
    <col min="15362" max="15362" width="13.77734375" customWidth="1"/>
    <col min="15363" max="15363" width="9.21875" customWidth="1"/>
    <col min="15364" max="15364" width="18.21875" customWidth="1"/>
    <col min="15365" max="15365" width="45.21875" customWidth="1"/>
    <col min="15366" max="15366" width="13.77734375" customWidth="1"/>
    <col min="15367" max="15367" width="12.77734375" customWidth="1"/>
    <col min="15369" max="15369" width="14.21875" customWidth="1"/>
    <col min="15616" max="15616" width="18.21875" customWidth="1"/>
    <col min="15617" max="15617" width="45.21875" customWidth="1"/>
    <col min="15618" max="15618" width="13.77734375" customWidth="1"/>
    <col min="15619" max="15619" width="9.21875" customWidth="1"/>
    <col min="15620" max="15620" width="18.21875" customWidth="1"/>
    <col min="15621" max="15621" width="45.21875" customWidth="1"/>
    <col min="15622" max="15622" width="13.77734375" customWidth="1"/>
    <col min="15623" max="15623" width="12.77734375" customWidth="1"/>
    <col min="15625" max="15625" width="14.21875" customWidth="1"/>
    <col min="15872" max="15872" width="18.21875" customWidth="1"/>
    <col min="15873" max="15873" width="45.21875" customWidth="1"/>
    <col min="15874" max="15874" width="13.77734375" customWidth="1"/>
    <col min="15875" max="15875" width="9.21875" customWidth="1"/>
    <col min="15876" max="15876" width="18.21875" customWidth="1"/>
    <col min="15877" max="15877" width="45.21875" customWidth="1"/>
    <col min="15878" max="15878" width="13.77734375" customWidth="1"/>
    <col min="15879" max="15879" width="12.77734375" customWidth="1"/>
    <col min="15881" max="15881" width="14.21875" customWidth="1"/>
    <col min="16128" max="16128" width="18.21875" customWidth="1"/>
    <col min="16129" max="16129" width="45.21875" customWidth="1"/>
    <col min="16130" max="16130" width="13.77734375" customWidth="1"/>
    <col min="16131" max="16131" width="9.21875" customWidth="1"/>
    <col min="16132" max="16132" width="18.21875" customWidth="1"/>
    <col min="16133" max="16133" width="45.21875" customWidth="1"/>
    <col min="16134" max="16134" width="13.77734375" customWidth="1"/>
    <col min="16135" max="16135" width="12.77734375" customWidth="1"/>
    <col min="16137" max="16137" width="14.21875" customWidth="1"/>
  </cols>
  <sheetData>
    <row r="1" spans="1:3" s="22" customFormat="1" ht="20.100000000000001" customHeight="1" x14ac:dyDescent="0.3">
      <c r="B1" s="23" t="s">
        <v>78</v>
      </c>
      <c r="C1" s="4"/>
    </row>
    <row r="2" spans="1:3" ht="18" customHeight="1" x14ac:dyDescent="0.3">
      <c r="B2" s="3" t="s">
        <v>143</v>
      </c>
      <c r="C2" s="4"/>
    </row>
    <row r="3" spans="1:3" ht="18" customHeight="1" x14ac:dyDescent="0.3">
      <c r="B3" s="3" t="s">
        <v>79</v>
      </c>
      <c r="C3" s="4"/>
    </row>
    <row r="4" spans="1:3" ht="18" customHeight="1" x14ac:dyDescent="0.3">
      <c r="B4" s="3"/>
      <c r="C4" s="4"/>
    </row>
    <row r="5" spans="1:3" ht="18" customHeight="1" x14ac:dyDescent="0.3">
      <c r="B5" s="3"/>
      <c r="C5" s="4"/>
    </row>
    <row r="6" spans="1:3" ht="15" customHeight="1" x14ac:dyDescent="0.3"/>
    <row r="7" spans="1:3" ht="13.05" customHeight="1" x14ac:dyDescent="0.3">
      <c r="A7" s="40" t="s">
        <v>96</v>
      </c>
      <c r="B7" s="10"/>
      <c r="C7" s="31"/>
    </row>
    <row r="8" spans="1:3" s="10" customFormat="1" ht="13.05" customHeight="1" x14ac:dyDescent="0.2">
      <c r="A8" s="21"/>
      <c r="C8" s="31"/>
    </row>
    <row r="9" spans="1:3" s="10" customFormat="1" ht="13.05" customHeight="1" x14ac:dyDescent="0.2">
      <c r="A9" s="40" t="s">
        <v>97</v>
      </c>
      <c r="C9" s="31"/>
    </row>
    <row r="10" spans="1:3" s="10" customFormat="1" ht="13.05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3.05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3.05" hidden="1" customHeight="1" x14ac:dyDescent="0.2">
      <c r="A12" s="21" t="s">
        <v>134</v>
      </c>
      <c r="C12" s="31">
        <v>0</v>
      </c>
    </row>
    <row r="13" spans="1:3" s="10" customFormat="1" ht="13.05" hidden="1" customHeight="1" x14ac:dyDescent="0.2">
      <c r="A13" s="21" t="s">
        <v>135</v>
      </c>
      <c r="C13" s="31">
        <v>0</v>
      </c>
    </row>
    <row r="14" spans="1:3" s="10" customFormat="1" ht="13.05" hidden="1" customHeight="1" x14ac:dyDescent="0.2">
      <c r="A14" s="21" t="s">
        <v>99</v>
      </c>
      <c r="C14" s="31">
        <v>0</v>
      </c>
    </row>
    <row r="15" spans="1:3" s="10" customFormat="1" ht="13.05" customHeight="1" x14ac:dyDescent="0.2">
      <c r="A15" s="40" t="s">
        <v>100</v>
      </c>
      <c r="C15" s="41" t="e">
        <f>SUM(C10:C14)</f>
        <v>#REF!</v>
      </c>
    </row>
    <row r="16" spans="1:3" s="10" customFormat="1" ht="13.05" customHeight="1" x14ac:dyDescent="0.2">
      <c r="A16" s="21"/>
      <c r="C16" s="31"/>
    </row>
    <row r="17" spans="1:3" s="10" customFormat="1" ht="12.75" customHeight="1" x14ac:dyDescent="0.2">
      <c r="A17" s="40" t="s">
        <v>7</v>
      </c>
      <c r="C17" s="31"/>
    </row>
    <row r="18" spans="1:3" s="10" customFormat="1" ht="13.05" hidden="1" customHeight="1" x14ac:dyDescent="0.2">
      <c r="A18" s="21" t="s">
        <v>101</v>
      </c>
      <c r="C18" s="31">
        <v>0</v>
      </c>
    </row>
    <row r="19" spans="1:3" s="10" customFormat="1" ht="13.05" customHeight="1" x14ac:dyDescent="0.2">
      <c r="A19" s="21" t="s">
        <v>117</v>
      </c>
      <c r="C19" s="31" t="e">
        <f>+Balanza!#REF!</f>
        <v>#REF!</v>
      </c>
    </row>
    <row r="20" spans="1:3" s="10" customFormat="1" ht="13.05" customHeight="1" x14ac:dyDescent="0.2">
      <c r="A20" s="40" t="s">
        <v>102</v>
      </c>
      <c r="C20" s="41" t="e">
        <f>SUM(C18:C19)</f>
        <v>#REF!</v>
      </c>
    </row>
    <row r="21" spans="1:3" s="10" customFormat="1" ht="13.05" customHeight="1" x14ac:dyDescent="0.2">
      <c r="C21" s="32"/>
    </row>
    <row r="22" spans="1:3" s="10" customFormat="1" ht="13.05" customHeight="1" x14ac:dyDescent="0.2">
      <c r="A22" s="40" t="s">
        <v>103</v>
      </c>
      <c r="C22" s="31"/>
    </row>
    <row r="23" spans="1:3" s="10" customFormat="1" ht="13.05" customHeight="1" x14ac:dyDescent="0.2">
      <c r="A23" s="10" t="s">
        <v>136</v>
      </c>
      <c r="C23" s="32" t="e">
        <f>+Balanza!#REF!</f>
        <v>#REF!</v>
      </c>
    </row>
    <row r="24" spans="1:3" s="10" customFormat="1" ht="13.05" customHeight="1" x14ac:dyDescent="0.2">
      <c r="A24" s="16" t="s">
        <v>104</v>
      </c>
      <c r="C24" s="33" t="e">
        <f>SUM(C23)</f>
        <v>#REF!</v>
      </c>
    </row>
    <row r="25" spans="1:3" s="10" customFormat="1" ht="13.05" customHeight="1" x14ac:dyDescent="0.2">
      <c r="A25" s="21" t="s">
        <v>105</v>
      </c>
      <c r="C25" s="31"/>
    </row>
    <row r="26" spans="1:3" s="10" customFormat="1" ht="13.05" customHeight="1" x14ac:dyDescent="0.2">
      <c r="A26" s="30" t="s">
        <v>106</v>
      </c>
      <c r="C26" s="41" t="e">
        <f>+C15+C20+C24</f>
        <v>#REF!</v>
      </c>
    </row>
    <row r="27" spans="1:3" s="10" customFormat="1" ht="13.05" customHeight="1" x14ac:dyDescent="0.2">
      <c r="A27" s="9" t="s">
        <v>105</v>
      </c>
      <c r="C27" s="31"/>
    </row>
    <row r="28" spans="1:3" s="10" customFormat="1" ht="13.05" customHeight="1" x14ac:dyDescent="0.2">
      <c r="A28" s="9"/>
      <c r="C28" s="31"/>
    </row>
    <row r="29" spans="1:3" s="10" customFormat="1" ht="13.05" customHeight="1" x14ac:dyDescent="0.2">
      <c r="A29" s="40" t="s">
        <v>132</v>
      </c>
      <c r="C29" s="31"/>
    </row>
    <row r="30" spans="1:3" s="10" customFormat="1" ht="13.05" customHeight="1" x14ac:dyDescent="0.2">
      <c r="A30" s="9"/>
      <c r="C30" s="31"/>
    </row>
    <row r="31" spans="1:3" s="10" customFormat="1" ht="13.05" hidden="1" customHeight="1" x14ac:dyDescent="0.2">
      <c r="A31" s="30" t="s">
        <v>107</v>
      </c>
      <c r="C31" s="31"/>
    </row>
    <row r="32" spans="1:3" s="10" customFormat="1" ht="13.05" hidden="1" customHeight="1" x14ac:dyDescent="0.2">
      <c r="A32" s="9" t="s">
        <v>108</v>
      </c>
      <c r="C32" s="31">
        <v>0</v>
      </c>
    </row>
    <row r="33" spans="1:3" s="10" customFormat="1" ht="13.05" hidden="1" customHeight="1" x14ac:dyDescent="0.2">
      <c r="A33" s="21" t="s">
        <v>109</v>
      </c>
      <c r="C33" s="31">
        <v>0</v>
      </c>
    </row>
    <row r="34" spans="1:3" s="10" customFormat="1" ht="13.05" hidden="1" customHeight="1" x14ac:dyDescent="0.2">
      <c r="A34" s="21" t="s">
        <v>110</v>
      </c>
      <c r="C34" s="31">
        <v>0</v>
      </c>
    </row>
    <row r="35" spans="1:3" s="10" customFormat="1" ht="13.05" hidden="1" customHeight="1" x14ac:dyDescent="0.2">
      <c r="A35" s="21" t="s">
        <v>111</v>
      </c>
      <c r="C35" s="31">
        <v>0</v>
      </c>
    </row>
    <row r="36" spans="1:3" s="10" customFormat="1" ht="13.05" hidden="1" customHeight="1" x14ac:dyDescent="0.2">
      <c r="A36" s="10" t="s">
        <v>112</v>
      </c>
      <c r="C36" s="32">
        <v>0</v>
      </c>
    </row>
    <row r="37" spans="1:3" s="10" customFormat="1" ht="13.05" hidden="1" customHeight="1" x14ac:dyDescent="0.2">
      <c r="A37" s="16" t="s">
        <v>113</v>
      </c>
      <c r="C37" s="33">
        <f>SUM(C32:C36)</f>
        <v>0</v>
      </c>
    </row>
    <row r="38" spans="1:3" s="10" customFormat="1" ht="13.05" hidden="1" customHeight="1" x14ac:dyDescent="0.2">
      <c r="C38" s="32"/>
    </row>
    <row r="39" spans="1:3" s="10" customFormat="1" ht="13.05" customHeight="1" x14ac:dyDescent="0.2">
      <c r="A39" s="16" t="s">
        <v>114</v>
      </c>
      <c r="C39" s="32"/>
    </row>
    <row r="40" spans="1:3" s="10" customFormat="1" ht="13.05" customHeight="1" x14ac:dyDescent="0.2">
      <c r="A40" s="10" t="s">
        <v>115</v>
      </c>
      <c r="C40" s="32" t="e">
        <f>+Balanza!#REF!*-1</f>
        <v>#REF!</v>
      </c>
    </row>
    <row r="41" spans="1:3" s="10" customFormat="1" ht="13.05" customHeight="1" x14ac:dyDescent="0.2">
      <c r="A41" s="9" t="s">
        <v>116</v>
      </c>
      <c r="C41" s="32" t="e">
        <f>+Balanza!#REF!*-1</f>
        <v>#REF!</v>
      </c>
    </row>
    <row r="42" spans="1:3" s="10" customFormat="1" ht="13.05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21875" defaultRowHeight="14.4" x14ac:dyDescent="0.3"/>
  <cols>
    <col min="1" max="1" width="15" customWidth="1"/>
    <col min="2" max="2" width="37.77734375" customWidth="1"/>
    <col min="3" max="3" width="14.21875" customWidth="1"/>
    <col min="4" max="4" width="14.21875" style="7" customWidth="1"/>
    <col min="5" max="5" width="3.21875" customWidth="1"/>
    <col min="6" max="6" width="45.21875" customWidth="1"/>
    <col min="7" max="7" width="13.77734375" customWidth="1"/>
    <col min="8" max="8" width="12.77734375" customWidth="1"/>
    <col min="10" max="10" width="14.21875" customWidth="1"/>
    <col min="257" max="257" width="18.21875" customWidth="1"/>
    <col min="258" max="258" width="45.21875" customWidth="1"/>
    <col min="259" max="259" width="13.77734375" customWidth="1"/>
    <col min="260" max="260" width="9.21875" customWidth="1"/>
    <col min="261" max="261" width="18.21875" customWidth="1"/>
    <col min="262" max="262" width="45.21875" customWidth="1"/>
    <col min="263" max="263" width="13.77734375" customWidth="1"/>
    <col min="264" max="264" width="12.77734375" customWidth="1"/>
    <col min="266" max="266" width="14.21875" customWidth="1"/>
    <col min="513" max="513" width="18.21875" customWidth="1"/>
    <col min="514" max="514" width="45.21875" customWidth="1"/>
    <col min="515" max="515" width="13.77734375" customWidth="1"/>
    <col min="516" max="516" width="9.21875" customWidth="1"/>
    <col min="517" max="517" width="18.21875" customWidth="1"/>
    <col min="518" max="518" width="45.21875" customWidth="1"/>
    <col min="519" max="519" width="13.77734375" customWidth="1"/>
    <col min="520" max="520" width="12.77734375" customWidth="1"/>
    <col min="522" max="522" width="14.21875" customWidth="1"/>
    <col min="769" max="769" width="18.21875" customWidth="1"/>
    <col min="770" max="770" width="45.21875" customWidth="1"/>
    <col min="771" max="771" width="13.77734375" customWidth="1"/>
    <col min="772" max="772" width="9.21875" customWidth="1"/>
    <col min="773" max="773" width="18.21875" customWidth="1"/>
    <col min="774" max="774" width="45.21875" customWidth="1"/>
    <col min="775" max="775" width="13.77734375" customWidth="1"/>
    <col min="776" max="776" width="12.77734375" customWidth="1"/>
    <col min="778" max="778" width="14.21875" customWidth="1"/>
    <col min="1025" max="1025" width="18.21875" customWidth="1"/>
    <col min="1026" max="1026" width="45.21875" customWidth="1"/>
    <col min="1027" max="1027" width="13.77734375" customWidth="1"/>
    <col min="1028" max="1028" width="9.21875" customWidth="1"/>
    <col min="1029" max="1029" width="18.21875" customWidth="1"/>
    <col min="1030" max="1030" width="45.21875" customWidth="1"/>
    <col min="1031" max="1031" width="13.77734375" customWidth="1"/>
    <col min="1032" max="1032" width="12.77734375" customWidth="1"/>
    <col min="1034" max="1034" width="14.21875" customWidth="1"/>
    <col min="1281" max="1281" width="18.21875" customWidth="1"/>
    <col min="1282" max="1282" width="45.21875" customWidth="1"/>
    <col min="1283" max="1283" width="13.77734375" customWidth="1"/>
    <col min="1284" max="1284" width="9.21875" customWidth="1"/>
    <col min="1285" max="1285" width="18.21875" customWidth="1"/>
    <col min="1286" max="1286" width="45.21875" customWidth="1"/>
    <col min="1287" max="1287" width="13.77734375" customWidth="1"/>
    <col min="1288" max="1288" width="12.77734375" customWidth="1"/>
    <col min="1290" max="1290" width="14.21875" customWidth="1"/>
    <col min="1537" max="1537" width="18.21875" customWidth="1"/>
    <col min="1538" max="1538" width="45.21875" customWidth="1"/>
    <col min="1539" max="1539" width="13.77734375" customWidth="1"/>
    <col min="1540" max="1540" width="9.21875" customWidth="1"/>
    <col min="1541" max="1541" width="18.21875" customWidth="1"/>
    <col min="1542" max="1542" width="45.21875" customWidth="1"/>
    <col min="1543" max="1543" width="13.77734375" customWidth="1"/>
    <col min="1544" max="1544" width="12.77734375" customWidth="1"/>
    <col min="1546" max="1546" width="14.21875" customWidth="1"/>
    <col min="1793" max="1793" width="18.21875" customWidth="1"/>
    <col min="1794" max="1794" width="45.21875" customWidth="1"/>
    <col min="1795" max="1795" width="13.77734375" customWidth="1"/>
    <col min="1796" max="1796" width="9.21875" customWidth="1"/>
    <col min="1797" max="1797" width="18.21875" customWidth="1"/>
    <col min="1798" max="1798" width="45.21875" customWidth="1"/>
    <col min="1799" max="1799" width="13.77734375" customWidth="1"/>
    <col min="1800" max="1800" width="12.77734375" customWidth="1"/>
    <col min="1802" max="1802" width="14.21875" customWidth="1"/>
    <col min="2049" max="2049" width="18.21875" customWidth="1"/>
    <col min="2050" max="2050" width="45.21875" customWidth="1"/>
    <col min="2051" max="2051" width="13.77734375" customWidth="1"/>
    <col min="2052" max="2052" width="9.21875" customWidth="1"/>
    <col min="2053" max="2053" width="18.21875" customWidth="1"/>
    <col min="2054" max="2054" width="45.21875" customWidth="1"/>
    <col min="2055" max="2055" width="13.77734375" customWidth="1"/>
    <col min="2056" max="2056" width="12.77734375" customWidth="1"/>
    <col min="2058" max="2058" width="14.21875" customWidth="1"/>
    <col min="2305" max="2305" width="18.21875" customWidth="1"/>
    <col min="2306" max="2306" width="45.21875" customWidth="1"/>
    <col min="2307" max="2307" width="13.77734375" customWidth="1"/>
    <col min="2308" max="2308" width="9.21875" customWidth="1"/>
    <col min="2309" max="2309" width="18.21875" customWidth="1"/>
    <col min="2310" max="2310" width="45.21875" customWidth="1"/>
    <col min="2311" max="2311" width="13.77734375" customWidth="1"/>
    <col min="2312" max="2312" width="12.77734375" customWidth="1"/>
    <col min="2314" max="2314" width="14.21875" customWidth="1"/>
    <col min="2561" max="2561" width="18.21875" customWidth="1"/>
    <col min="2562" max="2562" width="45.21875" customWidth="1"/>
    <col min="2563" max="2563" width="13.77734375" customWidth="1"/>
    <col min="2564" max="2564" width="9.21875" customWidth="1"/>
    <col min="2565" max="2565" width="18.21875" customWidth="1"/>
    <col min="2566" max="2566" width="45.21875" customWidth="1"/>
    <col min="2567" max="2567" width="13.77734375" customWidth="1"/>
    <col min="2568" max="2568" width="12.77734375" customWidth="1"/>
    <col min="2570" max="2570" width="14.21875" customWidth="1"/>
    <col min="2817" max="2817" width="18.21875" customWidth="1"/>
    <col min="2818" max="2818" width="45.21875" customWidth="1"/>
    <col min="2819" max="2819" width="13.77734375" customWidth="1"/>
    <col min="2820" max="2820" width="9.21875" customWidth="1"/>
    <col min="2821" max="2821" width="18.21875" customWidth="1"/>
    <col min="2822" max="2822" width="45.21875" customWidth="1"/>
    <col min="2823" max="2823" width="13.77734375" customWidth="1"/>
    <col min="2824" max="2824" width="12.77734375" customWidth="1"/>
    <col min="2826" max="2826" width="14.21875" customWidth="1"/>
    <col min="3073" max="3073" width="18.21875" customWidth="1"/>
    <col min="3074" max="3074" width="45.21875" customWidth="1"/>
    <col min="3075" max="3075" width="13.77734375" customWidth="1"/>
    <col min="3076" max="3076" width="9.21875" customWidth="1"/>
    <col min="3077" max="3077" width="18.21875" customWidth="1"/>
    <col min="3078" max="3078" width="45.21875" customWidth="1"/>
    <col min="3079" max="3079" width="13.77734375" customWidth="1"/>
    <col min="3080" max="3080" width="12.77734375" customWidth="1"/>
    <col min="3082" max="3082" width="14.21875" customWidth="1"/>
    <col min="3329" max="3329" width="18.21875" customWidth="1"/>
    <col min="3330" max="3330" width="45.21875" customWidth="1"/>
    <col min="3331" max="3331" width="13.77734375" customWidth="1"/>
    <col min="3332" max="3332" width="9.21875" customWidth="1"/>
    <col min="3333" max="3333" width="18.21875" customWidth="1"/>
    <col min="3334" max="3334" width="45.21875" customWidth="1"/>
    <col min="3335" max="3335" width="13.77734375" customWidth="1"/>
    <col min="3336" max="3336" width="12.77734375" customWidth="1"/>
    <col min="3338" max="3338" width="14.21875" customWidth="1"/>
    <col min="3585" max="3585" width="18.21875" customWidth="1"/>
    <col min="3586" max="3586" width="45.21875" customWidth="1"/>
    <col min="3587" max="3587" width="13.77734375" customWidth="1"/>
    <col min="3588" max="3588" width="9.21875" customWidth="1"/>
    <col min="3589" max="3589" width="18.21875" customWidth="1"/>
    <col min="3590" max="3590" width="45.21875" customWidth="1"/>
    <col min="3591" max="3591" width="13.77734375" customWidth="1"/>
    <col min="3592" max="3592" width="12.77734375" customWidth="1"/>
    <col min="3594" max="3594" width="14.21875" customWidth="1"/>
    <col min="3841" max="3841" width="18.21875" customWidth="1"/>
    <col min="3842" max="3842" width="45.21875" customWidth="1"/>
    <col min="3843" max="3843" width="13.77734375" customWidth="1"/>
    <col min="3844" max="3844" width="9.21875" customWidth="1"/>
    <col min="3845" max="3845" width="18.21875" customWidth="1"/>
    <col min="3846" max="3846" width="45.21875" customWidth="1"/>
    <col min="3847" max="3847" width="13.77734375" customWidth="1"/>
    <col min="3848" max="3848" width="12.77734375" customWidth="1"/>
    <col min="3850" max="3850" width="14.21875" customWidth="1"/>
    <col min="4097" max="4097" width="18.21875" customWidth="1"/>
    <col min="4098" max="4098" width="45.21875" customWidth="1"/>
    <col min="4099" max="4099" width="13.77734375" customWidth="1"/>
    <col min="4100" max="4100" width="9.21875" customWidth="1"/>
    <col min="4101" max="4101" width="18.21875" customWidth="1"/>
    <col min="4102" max="4102" width="45.21875" customWidth="1"/>
    <col min="4103" max="4103" width="13.77734375" customWidth="1"/>
    <col min="4104" max="4104" width="12.77734375" customWidth="1"/>
    <col min="4106" max="4106" width="14.21875" customWidth="1"/>
    <col min="4353" max="4353" width="18.21875" customWidth="1"/>
    <col min="4354" max="4354" width="45.21875" customWidth="1"/>
    <col min="4355" max="4355" width="13.77734375" customWidth="1"/>
    <col min="4356" max="4356" width="9.21875" customWidth="1"/>
    <col min="4357" max="4357" width="18.21875" customWidth="1"/>
    <col min="4358" max="4358" width="45.21875" customWidth="1"/>
    <col min="4359" max="4359" width="13.77734375" customWidth="1"/>
    <col min="4360" max="4360" width="12.77734375" customWidth="1"/>
    <col min="4362" max="4362" width="14.21875" customWidth="1"/>
    <col min="4609" max="4609" width="18.21875" customWidth="1"/>
    <col min="4610" max="4610" width="45.21875" customWidth="1"/>
    <col min="4611" max="4611" width="13.77734375" customWidth="1"/>
    <col min="4612" max="4612" width="9.21875" customWidth="1"/>
    <col min="4613" max="4613" width="18.21875" customWidth="1"/>
    <col min="4614" max="4614" width="45.21875" customWidth="1"/>
    <col min="4615" max="4615" width="13.77734375" customWidth="1"/>
    <col min="4616" max="4616" width="12.77734375" customWidth="1"/>
    <col min="4618" max="4618" width="14.21875" customWidth="1"/>
    <col min="4865" max="4865" width="18.21875" customWidth="1"/>
    <col min="4866" max="4866" width="45.21875" customWidth="1"/>
    <col min="4867" max="4867" width="13.77734375" customWidth="1"/>
    <col min="4868" max="4868" width="9.21875" customWidth="1"/>
    <col min="4869" max="4869" width="18.21875" customWidth="1"/>
    <col min="4870" max="4870" width="45.21875" customWidth="1"/>
    <col min="4871" max="4871" width="13.77734375" customWidth="1"/>
    <col min="4872" max="4872" width="12.77734375" customWidth="1"/>
    <col min="4874" max="4874" width="14.21875" customWidth="1"/>
    <col min="5121" max="5121" width="18.21875" customWidth="1"/>
    <col min="5122" max="5122" width="45.21875" customWidth="1"/>
    <col min="5123" max="5123" width="13.77734375" customWidth="1"/>
    <col min="5124" max="5124" width="9.21875" customWidth="1"/>
    <col min="5125" max="5125" width="18.21875" customWidth="1"/>
    <col min="5126" max="5126" width="45.21875" customWidth="1"/>
    <col min="5127" max="5127" width="13.77734375" customWidth="1"/>
    <col min="5128" max="5128" width="12.77734375" customWidth="1"/>
    <col min="5130" max="5130" width="14.21875" customWidth="1"/>
    <col min="5377" max="5377" width="18.21875" customWidth="1"/>
    <col min="5378" max="5378" width="45.21875" customWidth="1"/>
    <col min="5379" max="5379" width="13.77734375" customWidth="1"/>
    <col min="5380" max="5380" width="9.21875" customWidth="1"/>
    <col min="5381" max="5381" width="18.21875" customWidth="1"/>
    <col min="5382" max="5382" width="45.21875" customWidth="1"/>
    <col min="5383" max="5383" width="13.77734375" customWidth="1"/>
    <col min="5384" max="5384" width="12.77734375" customWidth="1"/>
    <col min="5386" max="5386" width="14.21875" customWidth="1"/>
    <col min="5633" max="5633" width="18.21875" customWidth="1"/>
    <col min="5634" max="5634" width="45.21875" customWidth="1"/>
    <col min="5635" max="5635" width="13.77734375" customWidth="1"/>
    <col min="5636" max="5636" width="9.21875" customWidth="1"/>
    <col min="5637" max="5637" width="18.21875" customWidth="1"/>
    <col min="5638" max="5638" width="45.21875" customWidth="1"/>
    <col min="5639" max="5639" width="13.77734375" customWidth="1"/>
    <col min="5640" max="5640" width="12.77734375" customWidth="1"/>
    <col min="5642" max="5642" width="14.21875" customWidth="1"/>
    <col min="5889" max="5889" width="18.21875" customWidth="1"/>
    <col min="5890" max="5890" width="45.21875" customWidth="1"/>
    <col min="5891" max="5891" width="13.77734375" customWidth="1"/>
    <col min="5892" max="5892" width="9.21875" customWidth="1"/>
    <col min="5893" max="5893" width="18.21875" customWidth="1"/>
    <col min="5894" max="5894" width="45.21875" customWidth="1"/>
    <col min="5895" max="5895" width="13.77734375" customWidth="1"/>
    <col min="5896" max="5896" width="12.77734375" customWidth="1"/>
    <col min="5898" max="5898" width="14.21875" customWidth="1"/>
    <col min="6145" max="6145" width="18.21875" customWidth="1"/>
    <col min="6146" max="6146" width="45.21875" customWidth="1"/>
    <col min="6147" max="6147" width="13.77734375" customWidth="1"/>
    <col min="6148" max="6148" width="9.21875" customWidth="1"/>
    <col min="6149" max="6149" width="18.21875" customWidth="1"/>
    <col min="6150" max="6150" width="45.21875" customWidth="1"/>
    <col min="6151" max="6151" width="13.77734375" customWidth="1"/>
    <col min="6152" max="6152" width="12.77734375" customWidth="1"/>
    <col min="6154" max="6154" width="14.21875" customWidth="1"/>
    <col min="6401" max="6401" width="18.21875" customWidth="1"/>
    <col min="6402" max="6402" width="45.21875" customWidth="1"/>
    <col min="6403" max="6403" width="13.77734375" customWidth="1"/>
    <col min="6404" max="6404" width="9.21875" customWidth="1"/>
    <col min="6405" max="6405" width="18.21875" customWidth="1"/>
    <col min="6406" max="6406" width="45.21875" customWidth="1"/>
    <col min="6407" max="6407" width="13.77734375" customWidth="1"/>
    <col min="6408" max="6408" width="12.77734375" customWidth="1"/>
    <col min="6410" max="6410" width="14.21875" customWidth="1"/>
    <col min="6657" max="6657" width="18.21875" customWidth="1"/>
    <col min="6658" max="6658" width="45.21875" customWidth="1"/>
    <col min="6659" max="6659" width="13.77734375" customWidth="1"/>
    <col min="6660" max="6660" width="9.21875" customWidth="1"/>
    <col min="6661" max="6661" width="18.21875" customWidth="1"/>
    <col min="6662" max="6662" width="45.21875" customWidth="1"/>
    <col min="6663" max="6663" width="13.77734375" customWidth="1"/>
    <col min="6664" max="6664" width="12.77734375" customWidth="1"/>
    <col min="6666" max="6666" width="14.21875" customWidth="1"/>
    <col min="6913" max="6913" width="18.21875" customWidth="1"/>
    <col min="6914" max="6914" width="45.21875" customWidth="1"/>
    <col min="6915" max="6915" width="13.77734375" customWidth="1"/>
    <col min="6916" max="6916" width="9.21875" customWidth="1"/>
    <col min="6917" max="6917" width="18.21875" customWidth="1"/>
    <col min="6918" max="6918" width="45.21875" customWidth="1"/>
    <col min="6919" max="6919" width="13.77734375" customWidth="1"/>
    <col min="6920" max="6920" width="12.77734375" customWidth="1"/>
    <col min="6922" max="6922" width="14.21875" customWidth="1"/>
    <col min="7169" max="7169" width="18.21875" customWidth="1"/>
    <col min="7170" max="7170" width="45.21875" customWidth="1"/>
    <col min="7171" max="7171" width="13.77734375" customWidth="1"/>
    <col min="7172" max="7172" width="9.21875" customWidth="1"/>
    <col min="7173" max="7173" width="18.21875" customWidth="1"/>
    <col min="7174" max="7174" width="45.21875" customWidth="1"/>
    <col min="7175" max="7175" width="13.77734375" customWidth="1"/>
    <col min="7176" max="7176" width="12.77734375" customWidth="1"/>
    <col min="7178" max="7178" width="14.21875" customWidth="1"/>
    <col min="7425" max="7425" width="18.21875" customWidth="1"/>
    <col min="7426" max="7426" width="45.21875" customWidth="1"/>
    <col min="7427" max="7427" width="13.77734375" customWidth="1"/>
    <col min="7428" max="7428" width="9.21875" customWidth="1"/>
    <col min="7429" max="7429" width="18.21875" customWidth="1"/>
    <col min="7430" max="7430" width="45.21875" customWidth="1"/>
    <col min="7431" max="7431" width="13.77734375" customWidth="1"/>
    <col min="7432" max="7432" width="12.77734375" customWidth="1"/>
    <col min="7434" max="7434" width="14.21875" customWidth="1"/>
    <col min="7681" max="7681" width="18.21875" customWidth="1"/>
    <col min="7682" max="7682" width="45.21875" customWidth="1"/>
    <col min="7683" max="7683" width="13.77734375" customWidth="1"/>
    <col min="7684" max="7684" width="9.21875" customWidth="1"/>
    <col min="7685" max="7685" width="18.21875" customWidth="1"/>
    <col min="7686" max="7686" width="45.21875" customWidth="1"/>
    <col min="7687" max="7687" width="13.77734375" customWidth="1"/>
    <col min="7688" max="7688" width="12.77734375" customWidth="1"/>
    <col min="7690" max="7690" width="14.21875" customWidth="1"/>
    <col min="7937" max="7937" width="18.21875" customWidth="1"/>
    <col min="7938" max="7938" width="45.21875" customWidth="1"/>
    <col min="7939" max="7939" width="13.77734375" customWidth="1"/>
    <col min="7940" max="7940" width="9.21875" customWidth="1"/>
    <col min="7941" max="7941" width="18.21875" customWidth="1"/>
    <col min="7942" max="7942" width="45.21875" customWidth="1"/>
    <col min="7943" max="7943" width="13.77734375" customWidth="1"/>
    <col min="7944" max="7944" width="12.77734375" customWidth="1"/>
    <col min="7946" max="7946" width="14.21875" customWidth="1"/>
    <col min="8193" max="8193" width="18.21875" customWidth="1"/>
    <col min="8194" max="8194" width="45.21875" customWidth="1"/>
    <col min="8195" max="8195" width="13.77734375" customWidth="1"/>
    <col min="8196" max="8196" width="9.21875" customWidth="1"/>
    <col min="8197" max="8197" width="18.21875" customWidth="1"/>
    <col min="8198" max="8198" width="45.21875" customWidth="1"/>
    <col min="8199" max="8199" width="13.77734375" customWidth="1"/>
    <col min="8200" max="8200" width="12.77734375" customWidth="1"/>
    <col min="8202" max="8202" width="14.21875" customWidth="1"/>
    <col min="8449" max="8449" width="18.21875" customWidth="1"/>
    <col min="8450" max="8450" width="45.21875" customWidth="1"/>
    <col min="8451" max="8451" width="13.77734375" customWidth="1"/>
    <col min="8452" max="8452" width="9.21875" customWidth="1"/>
    <col min="8453" max="8453" width="18.21875" customWidth="1"/>
    <col min="8454" max="8454" width="45.21875" customWidth="1"/>
    <col min="8455" max="8455" width="13.77734375" customWidth="1"/>
    <col min="8456" max="8456" width="12.77734375" customWidth="1"/>
    <col min="8458" max="8458" width="14.21875" customWidth="1"/>
    <col min="8705" max="8705" width="18.21875" customWidth="1"/>
    <col min="8706" max="8706" width="45.21875" customWidth="1"/>
    <col min="8707" max="8707" width="13.77734375" customWidth="1"/>
    <col min="8708" max="8708" width="9.21875" customWidth="1"/>
    <col min="8709" max="8709" width="18.21875" customWidth="1"/>
    <col min="8710" max="8710" width="45.21875" customWidth="1"/>
    <col min="8711" max="8711" width="13.77734375" customWidth="1"/>
    <col min="8712" max="8712" width="12.77734375" customWidth="1"/>
    <col min="8714" max="8714" width="14.21875" customWidth="1"/>
    <col min="8961" max="8961" width="18.21875" customWidth="1"/>
    <col min="8962" max="8962" width="45.21875" customWidth="1"/>
    <col min="8963" max="8963" width="13.77734375" customWidth="1"/>
    <col min="8964" max="8964" width="9.21875" customWidth="1"/>
    <col min="8965" max="8965" width="18.21875" customWidth="1"/>
    <col min="8966" max="8966" width="45.21875" customWidth="1"/>
    <col min="8967" max="8967" width="13.77734375" customWidth="1"/>
    <col min="8968" max="8968" width="12.77734375" customWidth="1"/>
    <col min="8970" max="8970" width="14.21875" customWidth="1"/>
    <col min="9217" max="9217" width="18.21875" customWidth="1"/>
    <col min="9218" max="9218" width="45.21875" customWidth="1"/>
    <col min="9219" max="9219" width="13.77734375" customWidth="1"/>
    <col min="9220" max="9220" width="9.21875" customWidth="1"/>
    <col min="9221" max="9221" width="18.21875" customWidth="1"/>
    <col min="9222" max="9222" width="45.21875" customWidth="1"/>
    <col min="9223" max="9223" width="13.77734375" customWidth="1"/>
    <col min="9224" max="9224" width="12.77734375" customWidth="1"/>
    <col min="9226" max="9226" width="14.21875" customWidth="1"/>
    <col min="9473" max="9473" width="18.21875" customWidth="1"/>
    <col min="9474" max="9474" width="45.21875" customWidth="1"/>
    <col min="9475" max="9475" width="13.77734375" customWidth="1"/>
    <col min="9476" max="9476" width="9.21875" customWidth="1"/>
    <col min="9477" max="9477" width="18.21875" customWidth="1"/>
    <col min="9478" max="9478" width="45.21875" customWidth="1"/>
    <col min="9479" max="9479" width="13.77734375" customWidth="1"/>
    <col min="9480" max="9480" width="12.77734375" customWidth="1"/>
    <col min="9482" max="9482" width="14.21875" customWidth="1"/>
    <col min="9729" max="9729" width="18.21875" customWidth="1"/>
    <col min="9730" max="9730" width="45.21875" customWidth="1"/>
    <col min="9731" max="9731" width="13.77734375" customWidth="1"/>
    <col min="9732" max="9732" width="9.21875" customWidth="1"/>
    <col min="9733" max="9733" width="18.21875" customWidth="1"/>
    <col min="9734" max="9734" width="45.21875" customWidth="1"/>
    <col min="9735" max="9735" width="13.77734375" customWidth="1"/>
    <col min="9736" max="9736" width="12.77734375" customWidth="1"/>
    <col min="9738" max="9738" width="14.21875" customWidth="1"/>
    <col min="9985" max="9985" width="18.21875" customWidth="1"/>
    <col min="9986" max="9986" width="45.21875" customWidth="1"/>
    <col min="9987" max="9987" width="13.77734375" customWidth="1"/>
    <col min="9988" max="9988" width="9.21875" customWidth="1"/>
    <col min="9989" max="9989" width="18.21875" customWidth="1"/>
    <col min="9990" max="9990" width="45.21875" customWidth="1"/>
    <col min="9991" max="9991" width="13.77734375" customWidth="1"/>
    <col min="9992" max="9992" width="12.77734375" customWidth="1"/>
    <col min="9994" max="9994" width="14.21875" customWidth="1"/>
    <col min="10241" max="10241" width="18.21875" customWidth="1"/>
    <col min="10242" max="10242" width="45.21875" customWidth="1"/>
    <col min="10243" max="10243" width="13.77734375" customWidth="1"/>
    <col min="10244" max="10244" width="9.21875" customWidth="1"/>
    <col min="10245" max="10245" width="18.21875" customWidth="1"/>
    <col min="10246" max="10246" width="45.21875" customWidth="1"/>
    <col min="10247" max="10247" width="13.77734375" customWidth="1"/>
    <col min="10248" max="10248" width="12.77734375" customWidth="1"/>
    <col min="10250" max="10250" width="14.21875" customWidth="1"/>
    <col min="10497" max="10497" width="18.21875" customWidth="1"/>
    <col min="10498" max="10498" width="45.21875" customWidth="1"/>
    <col min="10499" max="10499" width="13.77734375" customWidth="1"/>
    <col min="10500" max="10500" width="9.21875" customWidth="1"/>
    <col min="10501" max="10501" width="18.21875" customWidth="1"/>
    <col min="10502" max="10502" width="45.21875" customWidth="1"/>
    <col min="10503" max="10503" width="13.77734375" customWidth="1"/>
    <col min="10504" max="10504" width="12.77734375" customWidth="1"/>
    <col min="10506" max="10506" width="14.21875" customWidth="1"/>
    <col min="10753" max="10753" width="18.21875" customWidth="1"/>
    <col min="10754" max="10754" width="45.21875" customWidth="1"/>
    <col min="10755" max="10755" width="13.77734375" customWidth="1"/>
    <col min="10756" max="10756" width="9.21875" customWidth="1"/>
    <col min="10757" max="10757" width="18.21875" customWidth="1"/>
    <col min="10758" max="10758" width="45.21875" customWidth="1"/>
    <col min="10759" max="10759" width="13.77734375" customWidth="1"/>
    <col min="10760" max="10760" width="12.77734375" customWidth="1"/>
    <col min="10762" max="10762" width="14.21875" customWidth="1"/>
    <col min="11009" max="11009" width="18.21875" customWidth="1"/>
    <col min="11010" max="11010" width="45.21875" customWidth="1"/>
    <col min="11011" max="11011" width="13.77734375" customWidth="1"/>
    <col min="11012" max="11012" width="9.21875" customWidth="1"/>
    <col min="11013" max="11013" width="18.21875" customWidth="1"/>
    <col min="11014" max="11014" width="45.21875" customWidth="1"/>
    <col min="11015" max="11015" width="13.77734375" customWidth="1"/>
    <col min="11016" max="11016" width="12.77734375" customWidth="1"/>
    <col min="11018" max="11018" width="14.21875" customWidth="1"/>
    <col min="11265" max="11265" width="18.21875" customWidth="1"/>
    <col min="11266" max="11266" width="45.21875" customWidth="1"/>
    <col min="11267" max="11267" width="13.77734375" customWidth="1"/>
    <col min="11268" max="11268" width="9.21875" customWidth="1"/>
    <col min="11269" max="11269" width="18.21875" customWidth="1"/>
    <col min="11270" max="11270" width="45.21875" customWidth="1"/>
    <col min="11271" max="11271" width="13.77734375" customWidth="1"/>
    <col min="11272" max="11272" width="12.77734375" customWidth="1"/>
    <col min="11274" max="11274" width="14.21875" customWidth="1"/>
    <col min="11521" max="11521" width="18.21875" customWidth="1"/>
    <col min="11522" max="11522" width="45.21875" customWidth="1"/>
    <col min="11523" max="11523" width="13.77734375" customWidth="1"/>
    <col min="11524" max="11524" width="9.21875" customWidth="1"/>
    <col min="11525" max="11525" width="18.21875" customWidth="1"/>
    <col min="11526" max="11526" width="45.21875" customWidth="1"/>
    <col min="11527" max="11527" width="13.77734375" customWidth="1"/>
    <col min="11528" max="11528" width="12.77734375" customWidth="1"/>
    <col min="11530" max="11530" width="14.21875" customWidth="1"/>
    <col min="11777" max="11777" width="18.21875" customWidth="1"/>
    <col min="11778" max="11778" width="45.21875" customWidth="1"/>
    <col min="11779" max="11779" width="13.77734375" customWidth="1"/>
    <col min="11780" max="11780" width="9.21875" customWidth="1"/>
    <col min="11781" max="11781" width="18.21875" customWidth="1"/>
    <col min="11782" max="11782" width="45.21875" customWidth="1"/>
    <col min="11783" max="11783" width="13.77734375" customWidth="1"/>
    <col min="11784" max="11784" width="12.77734375" customWidth="1"/>
    <col min="11786" max="11786" width="14.21875" customWidth="1"/>
    <col min="12033" max="12033" width="18.21875" customWidth="1"/>
    <col min="12034" max="12034" width="45.21875" customWidth="1"/>
    <col min="12035" max="12035" width="13.77734375" customWidth="1"/>
    <col min="12036" max="12036" width="9.21875" customWidth="1"/>
    <col min="12037" max="12037" width="18.21875" customWidth="1"/>
    <col min="12038" max="12038" width="45.21875" customWidth="1"/>
    <col min="12039" max="12039" width="13.77734375" customWidth="1"/>
    <col min="12040" max="12040" width="12.77734375" customWidth="1"/>
    <col min="12042" max="12042" width="14.21875" customWidth="1"/>
    <col min="12289" max="12289" width="18.21875" customWidth="1"/>
    <col min="12290" max="12290" width="45.21875" customWidth="1"/>
    <col min="12291" max="12291" width="13.77734375" customWidth="1"/>
    <col min="12292" max="12292" width="9.21875" customWidth="1"/>
    <col min="12293" max="12293" width="18.21875" customWidth="1"/>
    <col min="12294" max="12294" width="45.21875" customWidth="1"/>
    <col min="12295" max="12295" width="13.77734375" customWidth="1"/>
    <col min="12296" max="12296" width="12.77734375" customWidth="1"/>
    <col min="12298" max="12298" width="14.21875" customWidth="1"/>
    <col min="12545" max="12545" width="18.21875" customWidth="1"/>
    <col min="12546" max="12546" width="45.21875" customWidth="1"/>
    <col min="12547" max="12547" width="13.77734375" customWidth="1"/>
    <col min="12548" max="12548" width="9.21875" customWidth="1"/>
    <col min="12549" max="12549" width="18.21875" customWidth="1"/>
    <col min="12550" max="12550" width="45.21875" customWidth="1"/>
    <col min="12551" max="12551" width="13.77734375" customWidth="1"/>
    <col min="12552" max="12552" width="12.77734375" customWidth="1"/>
    <col min="12554" max="12554" width="14.21875" customWidth="1"/>
    <col min="12801" max="12801" width="18.21875" customWidth="1"/>
    <col min="12802" max="12802" width="45.21875" customWidth="1"/>
    <col min="12803" max="12803" width="13.77734375" customWidth="1"/>
    <col min="12804" max="12804" width="9.21875" customWidth="1"/>
    <col min="12805" max="12805" width="18.21875" customWidth="1"/>
    <col min="12806" max="12806" width="45.21875" customWidth="1"/>
    <col min="12807" max="12807" width="13.77734375" customWidth="1"/>
    <col min="12808" max="12808" width="12.77734375" customWidth="1"/>
    <col min="12810" max="12810" width="14.21875" customWidth="1"/>
    <col min="13057" max="13057" width="18.21875" customWidth="1"/>
    <col min="13058" max="13058" width="45.21875" customWidth="1"/>
    <col min="13059" max="13059" width="13.77734375" customWidth="1"/>
    <col min="13060" max="13060" width="9.21875" customWidth="1"/>
    <col min="13061" max="13061" width="18.21875" customWidth="1"/>
    <col min="13062" max="13062" width="45.21875" customWidth="1"/>
    <col min="13063" max="13063" width="13.77734375" customWidth="1"/>
    <col min="13064" max="13064" width="12.77734375" customWidth="1"/>
    <col min="13066" max="13066" width="14.21875" customWidth="1"/>
    <col min="13313" max="13313" width="18.21875" customWidth="1"/>
    <col min="13314" max="13314" width="45.21875" customWidth="1"/>
    <col min="13315" max="13315" width="13.77734375" customWidth="1"/>
    <col min="13316" max="13316" width="9.21875" customWidth="1"/>
    <col min="13317" max="13317" width="18.21875" customWidth="1"/>
    <col min="13318" max="13318" width="45.21875" customWidth="1"/>
    <col min="13319" max="13319" width="13.77734375" customWidth="1"/>
    <col min="13320" max="13320" width="12.77734375" customWidth="1"/>
    <col min="13322" max="13322" width="14.21875" customWidth="1"/>
    <col min="13569" max="13569" width="18.21875" customWidth="1"/>
    <col min="13570" max="13570" width="45.21875" customWidth="1"/>
    <col min="13571" max="13571" width="13.77734375" customWidth="1"/>
    <col min="13572" max="13572" width="9.21875" customWidth="1"/>
    <col min="13573" max="13573" width="18.21875" customWidth="1"/>
    <col min="13574" max="13574" width="45.21875" customWidth="1"/>
    <col min="13575" max="13575" width="13.77734375" customWidth="1"/>
    <col min="13576" max="13576" width="12.77734375" customWidth="1"/>
    <col min="13578" max="13578" width="14.21875" customWidth="1"/>
    <col min="13825" max="13825" width="18.21875" customWidth="1"/>
    <col min="13826" max="13826" width="45.21875" customWidth="1"/>
    <col min="13827" max="13827" width="13.77734375" customWidth="1"/>
    <col min="13828" max="13828" width="9.21875" customWidth="1"/>
    <col min="13829" max="13829" width="18.21875" customWidth="1"/>
    <col min="13830" max="13830" width="45.21875" customWidth="1"/>
    <col min="13831" max="13831" width="13.77734375" customWidth="1"/>
    <col min="13832" max="13832" width="12.77734375" customWidth="1"/>
    <col min="13834" max="13834" width="14.21875" customWidth="1"/>
    <col min="14081" max="14081" width="18.21875" customWidth="1"/>
    <col min="14082" max="14082" width="45.21875" customWidth="1"/>
    <col min="14083" max="14083" width="13.77734375" customWidth="1"/>
    <col min="14084" max="14084" width="9.21875" customWidth="1"/>
    <col min="14085" max="14085" width="18.21875" customWidth="1"/>
    <col min="14086" max="14086" width="45.21875" customWidth="1"/>
    <col min="14087" max="14087" width="13.77734375" customWidth="1"/>
    <col min="14088" max="14088" width="12.77734375" customWidth="1"/>
    <col min="14090" max="14090" width="14.21875" customWidth="1"/>
    <col min="14337" max="14337" width="18.21875" customWidth="1"/>
    <col min="14338" max="14338" width="45.21875" customWidth="1"/>
    <col min="14339" max="14339" width="13.77734375" customWidth="1"/>
    <col min="14340" max="14340" width="9.21875" customWidth="1"/>
    <col min="14341" max="14341" width="18.21875" customWidth="1"/>
    <col min="14342" max="14342" width="45.21875" customWidth="1"/>
    <col min="14343" max="14343" width="13.77734375" customWidth="1"/>
    <col min="14344" max="14344" width="12.77734375" customWidth="1"/>
    <col min="14346" max="14346" width="14.21875" customWidth="1"/>
    <col min="14593" max="14593" width="18.21875" customWidth="1"/>
    <col min="14594" max="14594" width="45.21875" customWidth="1"/>
    <col min="14595" max="14595" width="13.77734375" customWidth="1"/>
    <col min="14596" max="14596" width="9.21875" customWidth="1"/>
    <col min="14597" max="14597" width="18.21875" customWidth="1"/>
    <col min="14598" max="14598" width="45.21875" customWidth="1"/>
    <col min="14599" max="14599" width="13.77734375" customWidth="1"/>
    <col min="14600" max="14600" width="12.77734375" customWidth="1"/>
    <col min="14602" max="14602" width="14.21875" customWidth="1"/>
    <col min="14849" max="14849" width="18.21875" customWidth="1"/>
    <col min="14850" max="14850" width="45.21875" customWidth="1"/>
    <col min="14851" max="14851" width="13.77734375" customWidth="1"/>
    <col min="14852" max="14852" width="9.21875" customWidth="1"/>
    <col min="14853" max="14853" width="18.21875" customWidth="1"/>
    <col min="14854" max="14854" width="45.21875" customWidth="1"/>
    <col min="14855" max="14855" width="13.77734375" customWidth="1"/>
    <col min="14856" max="14856" width="12.77734375" customWidth="1"/>
    <col min="14858" max="14858" width="14.21875" customWidth="1"/>
    <col min="15105" max="15105" width="18.21875" customWidth="1"/>
    <col min="15106" max="15106" width="45.21875" customWidth="1"/>
    <col min="15107" max="15107" width="13.77734375" customWidth="1"/>
    <col min="15108" max="15108" width="9.21875" customWidth="1"/>
    <col min="15109" max="15109" width="18.21875" customWidth="1"/>
    <col min="15110" max="15110" width="45.21875" customWidth="1"/>
    <col min="15111" max="15111" width="13.77734375" customWidth="1"/>
    <col min="15112" max="15112" width="12.77734375" customWidth="1"/>
    <col min="15114" max="15114" width="14.21875" customWidth="1"/>
    <col min="15361" max="15361" width="18.21875" customWidth="1"/>
    <col min="15362" max="15362" width="45.21875" customWidth="1"/>
    <col min="15363" max="15363" width="13.77734375" customWidth="1"/>
    <col min="15364" max="15364" width="9.21875" customWidth="1"/>
    <col min="15365" max="15365" width="18.21875" customWidth="1"/>
    <col min="15366" max="15366" width="45.21875" customWidth="1"/>
    <col min="15367" max="15367" width="13.77734375" customWidth="1"/>
    <col min="15368" max="15368" width="12.77734375" customWidth="1"/>
    <col min="15370" max="15370" width="14.21875" customWidth="1"/>
    <col min="15617" max="15617" width="18.21875" customWidth="1"/>
    <col min="15618" max="15618" width="45.21875" customWidth="1"/>
    <col min="15619" max="15619" width="13.77734375" customWidth="1"/>
    <col min="15620" max="15620" width="9.21875" customWidth="1"/>
    <col min="15621" max="15621" width="18.21875" customWidth="1"/>
    <col min="15622" max="15622" width="45.21875" customWidth="1"/>
    <col min="15623" max="15623" width="13.77734375" customWidth="1"/>
    <col min="15624" max="15624" width="12.77734375" customWidth="1"/>
    <col min="15626" max="15626" width="14.21875" customWidth="1"/>
    <col min="15873" max="15873" width="18.21875" customWidth="1"/>
    <col min="15874" max="15874" width="45.21875" customWidth="1"/>
    <col min="15875" max="15875" width="13.77734375" customWidth="1"/>
    <col min="15876" max="15876" width="9.21875" customWidth="1"/>
    <col min="15877" max="15877" width="18.21875" customWidth="1"/>
    <col min="15878" max="15878" width="45.21875" customWidth="1"/>
    <col min="15879" max="15879" width="13.77734375" customWidth="1"/>
    <col min="15880" max="15880" width="12.77734375" customWidth="1"/>
    <col min="15882" max="15882" width="14.21875" customWidth="1"/>
    <col min="16129" max="16129" width="18.21875" customWidth="1"/>
    <col min="16130" max="16130" width="45.21875" customWidth="1"/>
    <col min="16131" max="16131" width="13.77734375" customWidth="1"/>
    <col min="16132" max="16132" width="9.21875" customWidth="1"/>
    <col min="16133" max="16133" width="18.21875" customWidth="1"/>
    <col min="16134" max="16134" width="45.21875" customWidth="1"/>
    <col min="16135" max="16135" width="13.77734375" customWidth="1"/>
    <col min="16136" max="16136" width="12.77734375" customWidth="1"/>
    <col min="16138" max="16138" width="14.21875" customWidth="1"/>
  </cols>
  <sheetData>
    <row r="1" spans="1:4" s="22" customFormat="1" ht="20.100000000000001" customHeight="1" x14ac:dyDescent="0.3">
      <c r="B1" s="23" t="s">
        <v>78</v>
      </c>
      <c r="C1" s="23"/>
      <c r="D1" s="4"/>
    </row>
    <row r="2" spans="1:4" ht="18" customHeight="1" x14ac:dyDescent="0.3">
      <c r="B2" s="3" t="s">
        <v>171</v>
      </c>
      <c r="C2" s="3"/>
      <c r="D2" s="4"/>
    </row>
    <row r="3" spans="1:4" ht="18" customHeight="1" x14ac:dyDescent="0.3">
      <c r="B3" s="3" t="s">
        <v>79</v>
      </c>
      <c r="C3" s="3"/>
      <c r="D3" s="4"/>
    </row>
    <row r="4" spans="1:4" ht="15" customHeight="1" x14ac:dyDescent="0.3">
      <c r="B4" s="3"/>
      <c r="C4" s="3"/>
      <c r="D4" s="4"/>
    </row>
    <row r="5" spans="1:4" ht="15" customHeight="1" x14ac:dyDescent="0.3">
      <c r="B5" s="3"/>
      <c r="C5" s="3"/>
      <c r="D5" s="4"/>
    </row>
    <row r="6" spans="1:4" ht="13.05" customHeight="1" x14ac:dyDescent="0.3">
      <c r="A6" s="40" t="s">
        <v>96</v>
      </c>
      <c r="B6" s="10"/>
      <c r="C6" s="10"/>
      <c r="D6" s="31"/>
    </row>
    <row r="7" spans="1:4" s="10" customFormat="1" ht="13.05" customHeight="1" x14ac:dyDescent="0.2">
      <c r="A7" s="40" t="s">
        <v>97</v>
      </c>
      <c r="D7" s="31"/>
    </row>
    <row r="8" spans="1:4" s="10" customFormat="1" ht="13.05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3.05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3.05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3.05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3.05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3.05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3.05" customHeight="1" x14ac:dyDescent="0.2">
      <c r="A14" s="40" t="s">
        <v>100</v>
      </c>
      <c r="C14" s="60"/>
      <c r="D14" s="17" t="e">
        <f>SUM(C8:C13)</f>
        <v>#REF!</v>
      </c>
    </row>
    <row r="15" spans="1:4" s="10" customFormat="1" ht="13.05" customHeight="1" x14ac:dyDescent="0.2">
      <c r="A15" s="40" t="s">
        <v>7</v>
      </c>
      <c r="C15" s="20"/>
      <c r="D15" s="11"/>
    </row>
    <row r="16" spans="1:4" s="10" customFormat="1" ht="13.05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3.05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3.05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3.05" customHeight="1" x14ac:dyDescent="0.2">
      <c r="A19" s="40" t="s">
        <v>102</v>
      </c>
      <c r="C19" s="20"/>
      <c r="D19" s="17" t="e">
        <f>SUM(C16:C18)</f>
        <v>#REF!</v>
      </c>
    </row>
    <row r="20" spans="1:4" s="10" customFormat="1" ht="13.05" customHeight="1" x14ac:dyDescent="0.2">
      <c r="A20" s="40" t="s">
        <v>103</v>
      </c>
      <c r="C20" s="20"/>
      <c r="D20" s="11"/>
    </row>
    <row r="21" spans="1:4" s="10" customFormat="1" ht="13.05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3.05" customHeight="1" x14ac:dyDescent="0.2">
      <c r="A22" s="16" t="s">
        <v>104</v>
      </c>
      <c r="C22" s="20"/>
      <c r="D22" s="50" t="e">
        <f>SUM(C21)</f>
        <v>#REF!</v>
      </c>
    </row>
    <row r="23" spans="1:4" s="10" customFormat="1" ht="13.05" customHeight="1" thickBot="1" x14ac:dyDescent="0.25">
      <c r="A23" s="30" t="s">
        <v>106</v>
      </c>
      <c r="C23" s="20"/>
      <c r="D23" s="55" t="e">
        <f>+D14+D19+D22</f>
        <v>#REF!</v>
      </c>
    </row>
    <row r="24" spans="1:4" s="10" customFormat="1" ht="13.05" customHeight="1" thickTop="1" x14ac:dyDescent="0.2">
      <c r="A24" s="9" t="s">
        <v>105</v>
      </c>
      <c r="C24" s="20"/>
      <c r="D24" s="11"/>
    </row>
    <row r="25" spans="1:4" s="10" customFormat="1" ht="13.05" customHeight="1" x14ac:dyDescent="0.2">
      <c r="A25" s="40" t="s">
        <v>132</v>
      </c>
      <c r="C25" s="20"/>
      <c r="D25" s="11"/>
    </row>
    <row r="26" spans="1:4" s="10" customFormat="1" ht="13.05" customHeight="1" x14ac:dyDescent="0.2">
      <c r="A26" s="30" t="s">
        <v>107</v>
      </c>
      <c r="C26" s="20"/>
      <c r="D26" s="11"/>
    </row>
    <row r="27" spans="1:4" s="10" customFormat="1" ht="13.05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3.05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3.05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3.05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3.05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3.05" customHeight="1" x14ac:dyDescent="0.2">
      <c r="A32" s="16" t="s">
        <v>113</v>
      </c>
      <c r="C32" s="60"/>
      <c r="D32" s="57" t="e">
        <f>SUM(C27:C31)</f>
        <v>#REF!</v>
      </c>
    </row>
    <row r="33" spans="1:4" s="10" customFormat="1" ht="13.05" customHeight="1" x14ac:dyDescent="0.2">
      <c r="A33" s="16" t="s">
        <v>114</v>
      </c>
      <c r="C33" s="61"/>
      <c r="D33" s="20"/>
    </row>
    <row r="34" spans="1:4" s="10" customFormat="1" ht="13.05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3.05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3.05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3.05" customHeight="1" x14ac:dyDescent="0.2">
      <c r="A37" s="16" t="s">
        <v>118</v>
      </c>
      <c r="C37" s="60"/>
      <c r="D37" s="57" t="e">
        <f>SUM(C34:C36)</f>
        <v>#REF!</v>
      </c>
    </row>
    <row r="38" spans="1:4" s="10" customFormat="1" ht="13.05" customHeight="1" x14ac:dyDescent="0.2">
      <c r="A38" s="16" t="s">
        <v>119</v>
      </c>
      <c r="C38" s="20"/>
      <c r="D38" s="20"/>
    </row>
    <row r="39" spans="1:4" s="10" customFormat="1" ht="13.05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3.05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3.05" customHeight="1" x14ac:dyDescent="0.2">
      <c r="A41" s="16" t="s">
        <v>122</v>
      </c>
      <c r="C41" s="60"/>
      <c r="D41" s="47" t="e">
        <f>SUM(C39:C40)</f>
        <v>#REF!</v>
      </c>
    </row>
    <row r="42" spans="1:4" s="10" customFormat="1" ht="13.05" customHeight="1" x14ac:dyDescent="0.2">
      <c r="A42" s="16" t="s">
        <v>50</v>
      </c>
      <c r="C42" s="20"/>
      <c r="D42" s="20"/>
    </row>
    <row r="43" spans="1:4" s="10" customFormat="1" ht="13.05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3.05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3.05" customHeight="1" x14ac:dyDescent="0.2">
      <c r="A45" s="16" t="s">
        <v>125</v>
      </c>
      <c r="C45" s="20"/>
      <c r="D45" s="54" t="e">
        <f>SUM(C43:C44)</f>
        <v>#REF!</v>
      </c>
    </row>
    <row r="46" spans="1:4" s="10" customFormat="1" ht="13.05" customHeight="1" x14ac:dyDescent="0.2">
      <c r="A46" s="16" t="s">
        <v>126</v>
      </c>
      <c r="C46" s="20"/>
      <c r="D46" s="54" t="e">
        <f>+D32+D37+D41+D45</f>
        <v>#REF!</v>
      </c>
    </row>
    <row r="47" spans="1:4" s="10" customFormat="1" ht="13.05" customHeight="1" x14ac:dyDescent="0.2">
      <c r="A47" s="10" t="s">
        <v>105</v>
      </c>
      <c r="C47" s="20"/>
      <c r="D47" s="11"/>
    </row>
    <row r="48" spans="1:4" s="10" customFormat="1" ht="13.05" customHeight="1" x14ac:dyDescent="0.2">
      <c r="A48" s="16" t="s">
        <v>127</v>
      </c>
      <c r="C48" s="20"/>
      <c r="D48" s="11"/>
    </row>
    <row r="49" spans="1:7" s="10" customFormat="1" ht="13.05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3.05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3.05" customHeight="1" x14ac:dyDescent="0.2">
      <c r="A51" s="16" t="s">
        <v>129</v>
      </c>
      <c r="C51" s="20"/>
      <c r="D51" s="54" t="e">
        <f>SUM(C49:C50)</f>
        <v>#REF!</v>
      </c>
    </row>
    <row r="52" spans="1:7" s="10" customFormat="1" ht="13.05" customHeight="1" x14ac:dyDescent="0.2">
      <c r="C52" s="20"/>
      <c r="D52" s="11"/>
    </row>
    <row r="53" spans="1:7" s="10" customFormat="1" ht="13.05" customHeight="1" thickBot="1" x14ac:dyDescent="0.25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3.05" customHeight="1" thickTop="1" x14ac:dyDescent="0.2"/>
    <row r="55" spans="1:7" s="10" customFormat="1" ht="13.05" customHeight="1" x14ac:dyDescent="0.2"/>
    <row r="56" spans="1:7" s="10" customFormat="1" ht="13.05" customHeight="1" x14ac:dyDescent="0.2"/>
    <row r="57" spans="1:7" s="10" customFormat="1" ht="13.05" customHeight="1" x14ac:dyDescent="0.2"/>
    <row r="58" spans="1:7" s="10" customFormat="1" ht="13.05" customHeight="1" x14ac:dyDescent="0.2"/>
    <row r="59" spans="1:7" s="10" customFormat="1" ht="13.05" customHeight="1" x14ac:dyDescent="0.2">
      <c r="A59" s="18" t="s">
        <v>82</v>
      </c>
      <c r="D59" s="18" t="s">
        <v>145</v>
      </c>
    </row>
    <row r="60" spans="1:7" s="10" customFormat="1" ht="13.05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21875" defaultRowHeight="14.4" x14ac:dyDescent="0.3"/>
  <cols>
    <col min="1" max="1" width="15" customWidth="1"/>
    <col min="2" max="2" width="37.77734375" customWidth="1"/>
    <col min="3" max="3" width="14.21875" customWidth="1"/>
    <col min="4" max="4" width="14.21875" style="7" customWidth="1"/>
    <col min="5" max="5" width="3.21875" customWidth="1"/>
    <col min="6" max="6" width="45.21875" customWidth="1"/>
    <col min="7" max="7" width="13.77734375" customWidth="1"/>
    <col min="8" max="8" width="12.77734375" customWidth="1"/>
    <col min="10" max="10" width="14.21875" customWidth="1"/>
    <col min="257" max="257" width="18.21875" customWidth="1"/>
    <col min="258" max="258" width="45.21875" customWidth="1"/>
    <col min="259" max="259" width="13.77734375" customWidth="1"/>
    <col min="260" max="260" width="9.21875" customWidth="1"/>
    <col min="261" max="261" width="18.21875" customWidth="1"/>
    <col min="262" max="262" width="45.21875" customWidth="1"/>
    <col min="263" max="263" width="13.77734375" customWidth="1"/>
    <col min="264" max="264" width="12.77734375" customWidth="1"/>
    <col min="266" max="266" width="14.21875" customWidth="1"/>
    <col min="513" max="513" width="18.21875" customWidth="1"/>
    <col min="514" max="514" width="45.21875" customWidth="1"/>
    <col min="515" max="515" width="13.77734375" customWidth="1"/>
    <col min="516" max="516" width="9.21875" customWidth="1"/>
    <col min="517" max="517" width="18.21875" customWidth="1"/>
    <col min="518" max="518" width="45.21875" customWidth="1"/>
    <col min="519" max="519" width="13.77734375" customWidth="1"/>
    <col min="520" max="520" width="12.77734375" customWidth="1"/>
    <col min="522" max="522" width="14.21875" customWidth="1"/>
    <col min="769" max="769" width="18.21875" customWidth="1"/>
    <col min="770" max="770" width="45.21875" customWidth="1"/>
    <col min="771" max="771" width="13.77734375" customWidth="1"/>
    <col min="772" max="772" width="9.21875" customWidth="1"/>
    <col min="773" max="773" width="18.21875" customWidth="1"/>
    <col min="774" max="774" width="45.21875" customWidth="1"/>
    <col min="775" max="775" width="13.77734375" customWidth="1"/>
    <col min="776" max="776" width="12.77734375" customWidth="1"/>
    <col min="778" max="778" width="14.21875" customWidth="1"/>
    <col min="1025" max="1025" width="18.21875" customWidth="1"/>
    <col min="1026" max="1026" width="45.21875" customWidth="1"/>
    <col min="1027" max="1027" width="13.77734375" customWidth="1"/>
    <col min="1028" max="1028" width="9.21875" customWidth="1"/>
    <col min="1029" max="1029" width="18.21875" customWidth="1"/>
    <col min="1030" max="1030" width="45.21875" customWidth="1"/>
    <col min="1031" max="1031" width="13.77734375" customWidth="1"/>
    <col min="1032" max="1032" width="12.77734375" customWidth="1"/>
    <col min="1034" max="1034" width="14.21875" customWidth="1"/>
    <col min="1281" max="1281" width="18.21875" customWidth="1"/>
    <col min="1282" max="1282" width="45.21875" customWidth="1"/>
    <col min="1283" max="1283" width="13.77734375" customWidth="1"/>
    <col min="1284" max="1284" width="9.21875" customWidth="1"/>
    <col min="1285" max="1285" width="18.21875" customWidth="1"/>
    <col min="1286" max="1286" width="45.21875" customWidth="1"/>
    <col min="1287" max="1287" width="13.77734375" customWidth="1"/>
    <col min="1288" max="1288" width="12.77734375" customWidth="1"/>
    <col min="1290" max="1290" width="14.21875" customWidth="1"/>
    <col min="1537" max="1537" width="18.21875" customWidth="1"/>
    <col min="1538" max="1538" width="45.21875" customWidth="1"/>
    <col min="1539" max="1539" width="13.77734375" customWidth="1"/>
    <col min="1540" max="1540" width="9.21875" customWidth="1"/>
    <col min="1541" max="1541" width="18.21875" customWidth="1"/>
    <col min="1542" max="1542" width="45.21875" customWidth="1"/>
    <col min="1543" max="1543" width="13.77734375" customWidth="1"/>
    <col min="1544" max="1544" width="12.77734375" customWidth="1"/>
    <col min="1546" max="1546" width="14.21875" customWidth="1"/>
    <col min="1793" max="1793" width="18.21875" customWidth="1"/>
    <col min="1794" max="1794" width="45.21875" customWidth="1"/>
    <col min="1795" max="1795" width="13.77734375" customWidth="1"/>
    <col min="1796" max="1796" width="9.21875" customWidth="1"/>
    <col min="1797" max="1797" width="18.21875" customWidth="1"/>
    <col min="1798" max="1798" width="45.21875" customWidth="1"/>
    <col min="1799" max="1799" width="13.77734375" customWidth="1"/>
    <col min="1800" max="1800" width="12.77734375" customWidth="1"/>
    <col min="1802" max="1802" width="14.21875" customWidth="1"/>
    <col min="2049" max="2049" width="18.21875" customWidth="1"/>
    <col min="2050" max="2050" width="45.21875" customWidth="1"/>
    <col min="2051" max="2051" width="13.77734375" customWidth="1"/>
    <col min="2052" max="2052" width="9.21875" customWidth="1"/>
    <col min="2053" max="2053" width="18.21875" customWidth="1"/>
    <col min="2054" max="2054" width="45.21875" customWidth="1"/>
    <col min="2055" max="2055" width="13.77734375" customWidth="1"/>
    <col min="2056" max="2056" width="12.77734375" customWidth="1"/>
    <col min="2058" max="2058" width="14.21875" customWidth="1"/>
    <col min="2305" max="2305" width="18.21875" customWidth="1"/>
    <col min="2306" max="2306" width="45.21875" customWidth="1"/>
    <col min="2307" max="2307" width="13.77734375" customWidth="1"/>
    <col min="2308" max="2308" width="9.21875" customWidth="1"/>
    <col min="2309" max="2309" width="18.21875" customWidth="1"/>
    <col min="2310" max="2310" width="45.21875" customWidth="1"/>
    <col min="2311" max="2311" width="13.77734375" customWidth="1"/>
    <col min="2312" max="2312" width="12.77734375" customWidth="1"/>
    <col min="2314" max="2314" width="14.21875" customWidth="1"/>
    <col min="2561" max="2561" width="18.21875" customWidth="1"/>
    <col min="2562" max="2562" width="45.21875" customWidth="1"/>
    <col min="2563" max="2563" width="13.77734375" customWidth="1"/>
    <col min="2564" max="2564" width="9.21875" customWidth="1"/>
    <col min="2565" max="2565" width="18.21875" customWidth="1"/>
    <col min="2566" max="2566" width="45.21875" customWidth="1"/>
    <col min="2567" max="2567" width="13.77734375" customWidth="1"/>
    <col min="2568" max="2568" width="12.77734375" customWidth="1"/>
    <col min="2570" max="2570" width="14.21875" customWidth="1"/>
    <col min="2817" max="2817" width="18.21875" customWidth="1"/>
    <col min="2818" max="2818" width="45.21875" customWidth="1"/>
    <col min="2819" max="2819" width="13.77734375" customWidth="1"/>
    <col min="2820" max="2820" width="9.21875" customWidth="1"/>
    <col min="2821" max="2821" width="18.21875" customWidth="1"/>
    <col min="2822" max="2822" width="45.21875" customWidth="1"/>
    <col min="2823" max="2823" width="13.77734375" customWidth="1"/>
    <col min="2824" max="2824" width="12.77734375" customWidth="1"/>
    <col min="2826" max="2826" width="14.21875" customWidth="1"/>
    <col min="3073" max="3073" width="18.21875" customWidth="1"/>
    <col min="3074" max="3074" width="45.21875" customWidth="1"/>
    <col min="3075" max="3075" width="13.77734375" customWidth="1"/>
    <col min="3076" max="3076" width="9.21875" customWidth="1"/>
    <col min="3077" max="3077" width="18.21875" customWidth="1"/>
    <col min="3078" max="3078" width="45.21875" customWidth="1"/>
    <col min="3079" max="3079" width="13.77734375" customWidth="1"/>
    <col min="3080" max="3080" width="12.77734375" customWidth="1"/>
    <col min="3082" max="3082" width="14.21875" customWidth="1"/>
    <col min="3329" max="3329" width="18.21875" customWidth="1"/>
    <col min="3330" max="3330" width="45.21875" customWidth="1"/>
    <col min="3331" max="3331" width="13.77734375" customWidth="1"/>
    <col min="3332" max="3332" width="9.21875" customWidth="1"/>
    <col min="3333" max="3333" width="18.21875" customWidth="1"/>
    <col min="3334" max="3334" width="45.21875" customWidth="1"/>
    <col min="3335" max="3335" width="13.77734375" customWidth="1"/>
    <col min="3336" max="3336" width="12.77734375" customWidth="1"/>
    <col min="3338" max="3338" width="14.21875" customWidth="1"/>
    <col min="3585" max="3585" width="18.21875" customWidth="1"/>
    <col min="3586" max="3586" width="45.21875" customWidth="1"/>
    <col min="3587" max="3587" width="13.77734375" customWidth="1"/>
    <col min="3588" max="3588" width="9.21875" customWidth="1"/>
    <col min="3589" max="3589" width="18.21875" customWidth="1"/>
    <col min="3590" max="3590" width="45.21875" customWidth="1"/>
    <col min="3591" max="3591" width="13.77734375" customWidth="1"/>
    <col min="3592" max="3592" width="12.77734375" customWidth="1"/>
    <col min="3594" max="3594" width="14.21875" customWidth="1"/>
    <col min="3841" max="3841" width="18.21875" customWidth="1"/>
    <col min="3842" max="3842" width="45.21875" customWidth="1"/>
    <col min="3843" max="3843" width="13.77734375" customWidth="1"/>
    <col min="3844" max="3844" width="9.21875" customWidth="1"/>
    <col min="3845" max="3845" width="18.21875" customWidth="1"/>
    <col min="3846" max="3846" width="45.21875" customWidth="1"/>
    <col min="3847" max="3847" width="13.77734375" customWidth="1"/>
    <col min="3848" max="3848" width="12.77734375" customWidth="1"/>
    <col min="3850" max="3850" width="14.21875" customWidth="1"/>
    <col min="4097" max="4097" width="18.21875" customWidth="1"/>
    <col min="4098" max="4098" width="45.21875" customWidth="1"/>
    <col min="4099" max="4099" width="13.77734375" customWidth="1"/>
    <col min="4100" max="4100" width="9.21875" customWidth="1"/>
    <col min="4101" max="4101" width="18.21875" customWidth="1"/>
    <col min="4102" max="4102" width="45.21875" customWidth="1"/>
    <col min="4103" max="4103" width="13.77734375" customWidth="1"/>
    <col min="4104" max="4104" width="12.77734375" customWidth="1"/>
    <col min="4106" max="4106" width="14.21875" customWidth="1"/>
    <col min="4353" max="4353" width="18.21875" customWidth="1"/>
    <col min="4354" max="4354" width="45.21875" customWidth="1"/>
    <col min="4355" max="4355" width="13.77734375" customWidth="1"/>
    <col min="4356" max="4356" width="9.21875" customWidth="1"/>
    <col min="4357" max="4357" width="18.21875" customWidth="1"/>
    <col min="4358" max="4358" width="45.21875" customWidth="1"/>
    <col min="4359" max="4359" width="13.77734375" customWidth="1"/>
    <col min="4360" max="4360" width="12.77734375" customWidth="1"/>
    <col min="4362" max="4362" width="14.21875" customWidth="1"/>
    <col min="4609" max="4609" width="18.21875" customWidth="1"/>
    <col min="4610" max="4610" width="45.21875" customWidth="1"/>
    <col min="4611" max="4611" width="13.77734375" customWidth="1"/>
    <col min="4612" max="4612" width="9.21875" customWidth="1"/>
    <col min="4613" max="4613" width="18.21875" customWidth="1"/>
    <col min="4614" max="4614" width="45.21875" customWidth="1"/>
    <col min="4615" max="4615" width="13.77734375" customWidth="1"/>
    <col min="4616" max="4616" width="12.77734375" customWidth="1"/>
    <col min="4618" max="4618" width="14.21875" customWidth="1"/>
    <col min="4865" max="4865" width="18.21875" customWidth="1"/>
    <col min="4866" max="4866" width="45.21875" customWidth="1"/>
    <col min="4867" max="4867" width="13.77734375" customWidth="1"/>
    <col min="4868" max="4868" width="9.21875" customWidth="1"/>
    <col min="4869" max="4869" width="18.21875" customWidth="1"/>
    <col min="4870" max="4870" width="45.21875" customWidth="1"/>
    <col min="4871" max="4871" width="13.77734375" customWidth="1"/>
    <col min="4872" max="4872" width="12.77734375" customWidth="1"/>
    <col min="4874" max="4874" width="14.21875" customWidth="1"/>
    <col min="5121" max="5121" width="18.21875" customWidth="1"/>
    <col min="5122" max="5122" width="45.21875" customWidth="1"/>
    <col min="5123" max="5123" width="13.77734375" customWidth="1"/>
    <col min="5124" max="5124" width="9.21875" customWidth="1"/>
    <col min="5125" max="5125" width="18.21875" customWidth="1"/>
    <col min="5126" max="5126" width="45.21875" customWidth="1"/>
    <col min="5127" max="5127" width="13.77734375" customWidth="1"/>
    <col min="5128" max="5128" width="12.77734375" customWidth="1"/>
    <col min="5130" max="5130" width="14.21875" customWidth="1"/>
    <col min="5377" max="5377" width="18.21875" customWidth="1"/>
    <col min="5378" max="5378" width="45.21875" customWidth="1"/>
    <col min="5379" max="5379" width="13.77734375" customWidth="1"/>
    <col min="5380" max="5380" width="9.21875" customWidth="1"/>
    <col min="5381" max="5381" width="18.21875" customWidth="1"/>
    <col min="5382" max="5382" width="45.21875" customWidth="1"/>
    <col min="5383" max="5383" width="13.77734375" customWidth="1"/>
    <col min="5384" max="5384" width="12.77734375" customWidth="1"/>
    <col min="5386" max="5386" width="14.21875" customWidth="1"/>
    <col min="5633" max="5633" width="18.21875" customWidth="1"/>
    <col min="5634" max="5634" width="45.21875" customWidth="1"/>
    <col min="5635" max="5635" width="13.77734375" customWidth="1"/>
    <col min="5636" max="5636" width="9.21875" customWidth="1"/>
    <col min="5637" max="5637" width="18.21875" customWidth="1"/>
    <col min="5638" max="5638" width="45.21875" customWidth="1"/>
    <col min="5639" max="5639" width="13.77734375" customWidth="1"/>
    <col min="5640" max="5640" width="12.77734375" customWidth="1"/>
    <col min="5642" max="5642" width="14.21875" customWidth="1"/>
    <col min="5889" max="5889" width="18.21875" customWidth="1"/>
    <col min="5890" max="5890" width="45.21875" customWidth="1"/>
    <col min="5891" max="5891" width="13.77734375" customWidth="1"/>
    <col min="5892" max="5892" width="9.21875" customWidth="1"/>
    <col min="5893" max="5893" width="18.21875" customWidth="1"/>
    <col min="5894" max="5894" width="45.21875" customWidth="1"/>
    <col min="5895" max="5895" width="13.77734375" customWidth="1"/>
    <col min="5896" max="5896" width="12.77734375" customWidth="1"/>
    <col min="5898" max="5898" width="14.21875" customWidth="1"/>
    <col min="6145" max="6145" width="18.21875" customWidth="1"/>
    <col min="6146" max="6146" width="45.21875" customWidth="1"/>
    <col min="6147" max="6147" width="13.77734375" customWidth="1"/>
    <col min="6148" max="6148" width="9.21875" customWidth="1"/>
    <col min="6149" max="6149" width="18.21875" customWidth="1"/>
    <col min="6150" max="6150" width="45.21875" customWidth="1"/>
    <col min="6151" max="6151" width="13.77734375" customWidth="1"/>
    <col min="6152" max="6152" width="12.77734375" customWidth="1"/>
    <col min="6154" max="6154" width="14.21875" customWidth="1"/>
    <col min="6401" max="6401" width="18.21875" customWidth="1"/>
    <col min="6402" max="6402" width="45.21875" customWidth="1"/>
    <col min="6403" max="6403" width="13.77734375" customWidth="1"/>
    <col min="6404" max="6404" width="9.21875" customWidth="1"/>
    <col min="6405" max="6405" width="18.21875" customWidth="1"/>
    <col min="6406" max="6406" width="45.21875" customWidth="1"/>
    <col min="6407" max="6407" width="13.77734375" customWidth="1"/>
    <col min="6408" max="6408" width="12.77734375" customWidth="1"/>
    <col min="6410" max="6410" width="14.21875" customWidth="1"/>
    <col min="6657" max="6657" width="18.21875" customWidth="1"/>
    <col min="6658" max="6658" width="45.21875" customWidth="1"/>
    <col min="6659" max="6659" width="13.77734375" customWidth="1"/>
    <col min="6660" max="6660" width="9.21875" customWidth="1"/>
    <col min="6661" max="6661" width="18.21875" customWidth="1"/>
    <col min="6662" max="6662" width="45.21875" customWidth="1"/>
    <col min="6663" max="6663" width="13.77734375" customWidth="1"/>
    <col min="6664" max="6664" width="12.77734375" customWidth="1"/>
    <col min="6666" max="6666" width="14.21875" customWidth="1"/>
    <col min="6913" max="6913" width="18.21875" customWidth="1"/>
    <col min="6914" max="6914" width="45.21875" customWidth="1"/>
    <col min="6915" max="6915" width="13.77734375" customWidth="1"/>
    <col min="6916" max="6916" width="9.21875" customWidth="1"/>
    <col min="6917" max="6917" width="18.21875" customWidth="1"/>
    <col min="6918" max="6918" width="45.21875" customWidth="1"/>
    <col min="6919" max="6919" width="13.77734375" customWidth="1"/>
    <col min="6920" max="6920" width="12.77734375" customWidth="1"/>
    <col min="6922" max="6922" width="14.21875" customWidth="1"/>
    <col min="7169" max="7169" width="18.21875" customWidth="1"/>
    <col min="7170" max="7170" width="45.21875" customWidth="1"/>
    <col min="7171" max="7171" width="13.77734375" customWidth="1"/>
    <col min="7172" max="7172" width="9.21875" customWidth="1"/>
    <col min="7173" max="7173" width="18.21875" customWidth="1"/>
    <col min="7174" max="7174" width="45.21875" customWidth="1"/>
    <col min="7175" max="7175" width="13.77734375" customWidth="1"/>
    <col min="7176" max="7176" width="12.77734375" customWidth="1"/>
    <col min="7178" max="7178" width="14.21875" customWidth="1"/>
    <col min="7425" max="7425" width="18.21875" customWidth="1"/>
    <col min="7426" max="7426" width="45.21875" customWidth="1"/>
    <col min="7427" max="7427" width="13.77734375" customWidth="1"/>
    <col min="7428" max="7428" width="9.21875" customWidth="1"/>
    <col min="7429" max="7429" width="18.21875" customWidth="1"/>
    <col min="7430" max="7430" width="45.21875" customWidth="1"/>
    <col min="7431" max="7431" width="13.77734375" customWidth="1"/>
    <col min="7432" max="7432" width="12.77734375" customWidth="1"/>
    <col min="7434" max="7434" width="14.21875" customWidth="1"/>
    <col min="7681" max="7681" width="18.21875" customWidth="1"/>
    <col min="7682" max="7682" width="45.21875" customWidth="1"/>
    <col min="7683" max="7683" width="13.77734375" customWidth="1"/>
    <col min="7684" max="7684" width="9.21875" customWidth="1"/>
    <col min="7685" max="7685" width="18.21875" customWidth="1"/>
    <col min="7686" max="7686" width="45.21875" customWidth="1"/>
    <col min="7687" max="7687" width="13.77734375" customWidth="1"/>
    <col min="7688" max="7688" width="12.77734375" customWidth="1"/>
    <col min="7690" max="7690" width="14.21875" customWidth="1"/>
    <col min="7937" max="7937" width="18.21875" customWidth="1"/>
    <col min="7938" max="7938" width="45.21875" customWidth="1"/>
    <col min="7939" max="7939" width="13.77734375" customWidth="1"/>
    <col min="7940" max="7940" width="9.21875" customWidth="1"/>
    <col min="7941" max="7941" width="18.21875" customWidth="1"/>
    <col min="7942" max="7942" width="45.21875" customWidth="1"/>
    <col min="7943" max="7943" width="13.77734375" customWidth="1"/>
    <col min="7944" max="7944" width="12.77734375" customWidth="1"/>
    <col min="7946" max="7946" width="14.21875" customWidth="1"/>
    <col min="8193" max="8193" width="18.21875" customWidth="1"/>
    <col min="8194" max="8194" width="45.21875" customWidth="1"/>
    <col min="8195" max="8195" width="13.77734375" customWidth="1"/>
    <col min="8196" max="8196" width="9.21875" customWidth="1"/>
    <col min="8197" max="8197" width="18.21875" customWidth="1"/>
    <col min="8198" max="8198" width="45.21875" customWidth="1"/>
    <col min="8199" max="8199" width="13.77734375" customWidth="1"/>
    <col min="8200" max="8200" width="12.77734375" customWidth="1"/>
    <col min="8202" max="8202" width="14.21875" customWidth="1"/>
    <col min="8449" max="8449" width="18.21875" customWidth="1"/>
    <col min="8450" max="8450" width="45.21875" customWidth="1"/>
    <col min="8451" max="8451" width="13.77734375" customWidth="1"/>
    <col min="8452" max="8452" width="9.21875" customWidth="1"/>
    <col min="8453" max="8453" width="18.21875" customWidth="1"/>
    <col min="8454" max="8454" width="45.21875" customWidth="1"/>
    <col min="8455" max="8455" width="13.77734375" customWidth="1"/>
    <col min="8456" max="8456" width="12.77734375" customWidth="1"/>
    <col min="8458" max="8458" width="14.21875" customWidth="1"/>
    <col min="8705" max="8705" width="18.21875" customWidth="1"/>
    <col min="8706" max="8706" width="45.21875" customWidth="1"/>
    <col min="8707" max="8707" width="13.77734375" customWidth="1"/>
    <col min="8708" max="8708" width="9.21875" customWidth="1"/>
    <col min="8709" max="8709" width="18.21875" customWidth="1"/>
    <col min="8710" max="8710" width="45.21875" customWidth="1"/>
    <col min="8711" max="8711" width="13.77734375" customWidth="1"/>
    <col min="8712" max="8712" width="12.77734375" customWidth="1"/>
    <col min="8714" max="8714" width="14.21875" customWidth="1"/>
    <col min="8961" max="8961" width="18.21875" customWidth="1"/>
    <col min="8962" max="8962" width="45.21875" customWidth="1"/>
    <col min="8963" max="8963" width="13.77734375" customWidth="1"/>
    <col min="8964" max="8964" width="9.21875" customWidth="1"/>
    <col min="8965" max="8965" width="18.21875" customWidth="1"/>
    <col min="8966" max="8966" width="45.21875" customWidth="1"/>
    <col min="8967" max="8967" width="13.77734375" customWidth="1"/>
    <col min="8968" max="8968" width="12.77734375" customWidth="1"/>
    <col min="8970" max="8970" width="14.21875" customWidth="1"/>
    <col min="9217" max="9217" width="18.21875" customWidth="1"/>
    <col min="9218" max="9218" width="45.21875" customWidth="1"/>
    <col min="9219" max="9219" width="13.77734375" customWidth="1"/>
    <col min="9220" max="9220" width="9.21875" customWidth="1"/>
    <col min="9221" max="9221" width="18.21875" customWidth="1"/>
    <col min="9222" max="9222" width="45.21875" customWidth="1"/>
    <col min="9223" max="9223" width="13.77734375" customWidth="1"/>
    <col min="9224" max="9224" width="12.77734375" customWidth="1"/>
    <col min="9226" max="9226" width="14.21875" customWidth="1"/>
    <col min="9473" max="9473" width="18.21875" customWidth="1"/>
    <col min="9474" max="9474" width="45.21875" customWidth="1"/>
    <col min="9475" max="9475" width="13.77734375" customWidth="1"/>
    <col min="9476" max="9476" width="9.21875" customWidth="1"/>
    <col min="9477" max="9477" width="18.21875" customWidth="1"/>
    <col min="9478" max="9478" width="45.21875" customWidth="1"/>
    <col min="9479" max="9479" width="13.77734375" customWidth="1"/>
    <col min="9480" max="9480" width="12.77734375" customWidth="1"/>
    <col min="9482" max="9482" width="14.21875" customWidth="1"/>
    <col min="9729" max="9729" width="18.21875" customWidth="1"/>
    <col min="9730" max="9730" width="45.21875" customWidth="1"/>
    <col min="9731" max="9731" width="13.77734375" customWidth="1"/>
    <col min="9732" max="9732" width="9.21875" customWidth="1"/>
    <col min="9733" max="9733" width="18.21875" customWidth="1"/>
    <col min="9734" max="9734" width="45.21875" customWidth="1"/>
    <col min="9735" max="9735" width="13.77734375" customWidth="1"/>
    <col min="9736" max="9736" width="12.77734375" customWidth="1"/>
    <col min="9738" max="9738" width="14.21875" customWidth="1"/>
    <col min="9985" max="9985" width="18.21875" customWidth="1"/>
    <col min="9986" max="9986" width="45.21875" customWidth="1"/>
    <col min="9987" max="9987" width="13.77734375" customWidth="1"/>
    <col min="9988" max="9988" width="9.21875" customWidth="1"/>
    <col min="9989" max="9989" width="18.21875" customWidth="1"/>
    <col min="9990" max="9990" width="45.21875" customWidth="1"/>
    <col min="9991" max="9991" width="13.77734375" customWidth="1"/>
    <col min="9992" max="9992" width="12.77734375" customWidth="1"/>
    <col min="9994" max="9994" width="14.21875" customWidth="1"/>
    <col min="10241" max="10241" width="18.21875" customWidth="1"/>
    <col min="10242" max="10242" width="45.21875" customWidth="1"/>
    <col min="10243" max="10243" width="13.77734375" customWidth="1"/>
    <col min="10244" max="10244" width="9.21875" customWidth="1"/>
    <col min="10245" max="10245" width="18.21875" customWidth="1"/>
    <col min="10246" max="10246" width="45.21875" customWidth="1"/>
    <col min="10247" max="10247" width="13.77734375" customWidth="1"/>
    <col min="10248" max="10248" width="12.77734375" customWidth="1"/>
    <col min="10250" max="10250" width="14.21875" customWidth="1"/>
    <col min="10497" max="10497" width="18.21875" customWidth="1"/>
    <col min="10498" max="10498" width="45.21875" customWidth="1"/>
    <col min="10499" max="10499" width="13.77734375" customWidth="1"/>
    <col min="10500" max="10500" width="9.21875" customWidth="1"/>
    <col min="10501" max="10501" width="18.21875" customWidth="1"/>
    <col min="10502" max="10502" width="45.21875" customWidth="1"/>
    <col min="10503" max="10503" width="13.77734375" customWidth="1"/>
    <col min="10504" max="10504" width="12.77734375" customWidth="1"/>
    <col min="10506" max="10506" width="14.21875" customWidth="1"/>
    <col min="10753" max="10753" width="18.21875" customWidth="1"/>
    <col min="10754" max="10754" width="45.21875" customWidth="1"/>
    <col min="10755" max="10755" width="13.77734375" customWidth="1"/>
    <col min="10756" max="10756" width="9.21875" customWidth="1"/>
    <col min="10757" max="10757" width="18.21875" customWidth="1"/>
    <col min="10758" max="10758" width="45.21875" customWidth="1"/>
    <col min="10759" max="10759" width="13.77734375" customWidth="1"/>
    <col min="10760" max="10760" width="12.77734375" customWidth="1"/>
    <col min="10762" max="10762" width="14.21875" customWidth="1"/>
    <col min="11009" max="11009" width="18.21875" customWidth="1"/>
    <col min="11010" max="11010" width="45.21875" customWidth="1"/>
    <col min="11011" max="11011" width="13.77734375" customWidth="1"/>
    <col min="11012" max="11012" width="9.21875" customWidth="1"/>
    <col min="11013" max="11013" width="18.21875" customWidth="1"/>
    <col min="11014" max="11014" width="45.21875" customWidth="1"/>
    <col min="11015" max="11015" width="13.77734375" customWidth="1"/>
    <col min="11016" max="11016" width="12.77734375" customWidth="1"/>
    <col min="11018" max="11018" width="14.21875" customWidth="1"/>
    <col min="11265" max="11265" width="18.21875" customWidth="1"/>
    <col min="11266" max="11266" width="45.21875" customWidth="1"/>
    <col min="11267" max="11267" width="13.77734375" customWidth="1"/>
    <col min="11268" max="11268" width="9.21875" customWidth="1"/>
    <col min="11269" max="11269" width="18.21875" customWidth="1"/>
    <col min="11270" max="11270" width="45.21875" customWidth="1"/>
    <col min="11271" max="11271" width="13.77734375" customWidth="1"/>
    <col min="11272" max="11272" width="12.77734375" customWidth="1"/>
    <col min="11274" max="11274" width="14.21875" customWidth="1"/>
    <col min="11521" max="11521" width="18.21875" customWidth="1"/>
    <col min="11522" max="11522" width="45.21875" customWidth="1"/>
    <col min="11523" max="11523" width="13.77734375" customWidth="1"/>
    <col min="11524" max="11524" width="9.21875" customWidth="1"/>
    <col min="11525" max="11525" width="18.21875" customWidth="1"/>
    <col min="11526" max="11526" width="45.21875" customWidth="1"/>
    <col min="11527" max="11527" width="13.77734375" customWidth="1"/>
    <col min="11528" max="11528" width="12.77734375" customWidth="1"/>
    <col min="11530" max="11530" width="14.21875" customWidth="1"/>
    <col min="11777" max="11777" width="18.21875" customWidth="1"/>
    <col min="11778" max="11778" width="45.21875" customWidth="1"/>
    <col min="11779" max="11779" width="13.77734375" customWidth="1"/>
    <col min="11780" max="11780" width="9.21875" customWidth="1"/>
    <col min="11781" max="11781" width="18.21875" customWidth="1"/>
    <col min="11782" max="11782" width="45.21875" customWidth="1"/>
    <col min="11783" max="11783" width="13.77734375" customWidth="1"/>
    <col min="11784" max="11784" width="12.77734375" customWidth="1"/>
    <col min="11786" max="11786" width="14.21875" customWidth="1"/>
    <col min="12033" max="12033" width="18.21875" customWidth="1"/>
    <col min="12034" max="12034" width="45.21875" customWidth="1"/>
    <col min="12035" max="12035" width="13.77734375" customWidth="1"/>
    <col min="12036" max="12036" width="9.21875" customWidth="1"/>
    <col min="12037" max="12037" width="18.21875" customWidth="1"/>
    <col min="12038" max="12038" width="45.21875" customWidth="1"/>
    <col min="12039" max="12039" width="13.77734375" customWidth="1"/>
    <col min="12040" max="12040" width="12.77734375" customWidth="1"/>
    <col min="12042" max="12042" width="14.21875" customWidth="1"/>
    <col min="12289" max="12289" width="18.21875" customWidth="1"/>
    <col min="12290" max="12290" width="45.21875" customWidth="1"/>
    <col min="12291" max="12291" width="13.77734375" customWidth="1"/>
    <col min="12292" max="12292" width="9.21875" customWidth="1"/>
    <col min="12293" max="12293" width="18.21875" customWidth="1"/>
    <col min="12294" max="12294" width="45.21875" customWidth="1"/>
    <col min="12295" max="12295" width="13.77734375" customWidth="1"/>
    <col min="12296" max="12296" width="12.77734375" customWidth="1"/>
    <col min="12298" max="12298" width="14.21875" customWidth="1"/>
    <col min="12545" max="12545" width="18.21875" customWidth="1"/>
    <col min="12546" max="12546" width="45.21875" customWidth="1"/>
    <col min="12547" max="12547" width="13.77734375" customWidth="1"/>
    <col min="12548" max="12548" width="9.21875" customWidth="1"/>
    <col min="12549" max="12549" width="18.21875" customWidth="1"/>
    <col min="12550" max="12550" width="45.21875" customWidth="1"/>
    <col min="12551" max="12551" width="13.77734375" customWidth="1"/>
    <col min="12552" max="12552" width="12.77734375" customWidth="1"/>
    <col min="12554" max="12554" width="14.21875" customWidth="1"/>
    <col min="12801" max="12801" width="18.21875" customWidth="1"/>
    <col min="12802" max="12802" width="45.21875" customWidth="1"/>
    <col min="12803" max="12803" width="13.77734375" customWidth="1"/>
    <col min="12804" max="12804" width="9.21875" customWidth="1"/>
    <col min="12805" max="12805" width="18.21875" customWidth="1"/>
    <col min="12806" max="12806" width="45.21875" customWidth="1"/>
    <col min="12807" max="12807" width="13.77734375" customWidth="1"/>
    <col min="12808" max="12808" width="12.77734375" customWidth="1"/>
    <col min="12810" max="12810" width="14.21875" customWidth="1"/>
    <col min="13057" max="13057" width="18.21875" customWidth="1"/>
    <col min="13058" max="13058" width="45.21875" customWidth="1"/>
    <col min="13059" max="13059" width="13.77734375" customWidth="1"/>
    <col min="13060" max="13060" width="9.21875" customWidth="1"/>
    <col min="13061" max="13061" width="18.21875" customWidth="1"/>
    <col min="13062" max="13062" width="45.21875" customWidth="1"/>
    <col min="13063" max="13063" width="13.77734375" customWidth="1"/>
    <col min="13064" max="13064" width="12.77734375" customWidth="1"/>
    <col min="13066" max="13066" width="14.21875" customWidth="1"/>
    <col min="13313" max="13313" width="18.21875" customWidth="1"/>
    <col min="13314" max="13314" width="45.21875" customWidth="1"/>
    <col min="13315" max="13315" width="13.77734375" customWidth="1"/>
    <col min="13316" max="13316" width="9.21875" customWidth="1"/>
    <col min="13317" max="13317" width="18.21875" customWidth="1"/>
    <col min="13318" max="13318" width="45.21875" customWidth="1"/>
    <col min="13319" max="13319" width="13.77734375" customWidth="1"/>
    <col min="13320" max="13320" width="12.77734375" customWidth="1"/>
    <col min="13322" max="13322" width="14.21875" customWidth="1"/>
    <col min="13569" max="13569" width="18.21875" customWidth="1"/>
    <col min="13570" max="13570" width="45.21875" customWidth="1"/>
    <col min="13571" max="13571" width="13.77734375" customWidth="1"/>
    <col min="13572" max="13572" width="9.21875" customWidth="1"/>
    <col min="13573" max="13573" width="18.21875" customWidth="1"/>
    <col min="13574" max="13574" width="45.21875" customWidth="1"/>
    <col min="13575" max="13575" width="13.77734375" customWidth="1"/>
    <col min="13576" max="13576" width="12.77734375" customWidth="1"/>
    <col min="13578" max="13578" width="14.21875" customWidth="1"/>
    <col min="13825" max="13825" width="18.21875" customWidth="1"/>
    <col min="13826" max="13826" width="45.21875" customWidth="1"/>
    <col min="13827" max="13827" width="13.77734375" customWidth="1"/>
    <col min="13828" max="13828" width="9.21875" customWidth="1"/>
    <col min="13829" max="13829" width="18.21875" customWidth="1"/>
    <col min="13830" max="13830" width="45.21875" customWidth="1"/>
    <col min="13831" max="13831" width="13.77734375" customWidth="1"/>
    <col min="13832" max="13832" width="12.77734375" customWidth="1"/>
    <col min="13834" max="13834" width="14.21875" customWidth="1"/>
    <col min="14081" max="14081" width="18.21875" customWidth="1"/>
    <col min="14082" max="14082" width="45.21875" customWidth="1"/>
    <col min="14083" max="14083" width="13.77734375" customWidth="1"/>
    <col min="14084" max="14084" width="9.21875" customWidth="1"/>
    <col min="14085" max="14085" width="18.21875" customWidth="1"/>
    <col min="14086" max="14086" width="45.21875" customWidth="1"/>
    <col min="14087" max="14087" width="13.77734375" customWidth="1"/>
    <col min="14088" max="14088" width="12.77734375" customWidth="1"/>
    <col min="14090" max="14090" width="14.21875" customWidth="1"/>
    <col min="14337" max="14337" width="18.21875" customWidth="1"/>
    <col min="14338" max="14338" width="45.21875" customWidth="1"/>
    <col min="14339" max="14339" width="13.77734375" customWidth="1"/>
    <col min="14340" max="14340" width="9.21875" customWidth="1"/>
    <col min="14341" max="14341" width="18.21875" customWidth="1"/>
    <col min="14342" max="14342" width="45.21875" customWidth="1"/>
    <col min="14343" max="14343" width="13.77734375" customWidth="1"/>
    <col min="14344" max="14344" width="12.77734375" customWidth="1"/>
    <col min="14346" max="14346" width="14.21875" customWidth="1"/>
    <col min="14593" max="14593" width="18.21875" customWidth="1"/>
    <col min="14594" max="14594" width="45.21875" customWidth="1"/>
    <col min="14595" max="14595" width="13.77734375" customWidth="1"/>
    <col min="14596" max="14596" width="9.21875" customWidth="1"/>
    <col min="14597" max="14597" width="18.21875" customWidth="1"/>
    <col min="14598" max="14598" width="45.21875" customWidth="1"/>
    <col min="14599" max="14599" width="13.77734375" customWidth="1"/>
    <col min="14600" max="14600" width="12.77734375" customWidth="1"/>
    <col min="14602" max="14602" width="14.21875" customWidth="1"/>
    <col min="14849" max="14849" width="18.21875" customWidth="1"/>
    <col min="14850" max="14850" width="45.21875" customWidth="1"/>
    <col min="14851" max="14851" width="13.77734375" customWidth="1"/>
    <col min="14852" max="14852" width="9.21875" customWidth="1"/>
    <col min="14853" max="14853" width="18.21875" customWidth="1"/>
    <col min="14854" max="14854" width="45.21875" customWidth="1"/>
    <col min="14855" max="14855" width="13.77734375" customWidth="1"/>
    <col min="14856" max="14856" width="12.77734375" customWidth="1"/>
    <col min="14858" max="14858" width="14.21875" customWidth="1"/>
    <col min="15105" max="15105" width="18.21875" customWidth="1"/>
    <col min="15106" max="15106" width="45.21875" customWidth="1"/>
    <col min="15107" max="15107" width="13.77734375" customWidth="1"/>
    <col min="15108" max="15108" width="9.21875" customWidth="1"/>
    <col min="15109" max="15109" width="18.21875" customWidth="1"/>
    <col min="15110" max="15110" width="45.21875" customWidth="1"/>
    <col min="15111" max="15111" width="13.77734375" customWidth="1"/>
    <col min="15112" max="15112" width="12.77734375" customWidth="1"/>
    <col min="15114" max="15114" width="14.21875" customWidth="1"/>
    <col min="15361" max="15361" width="18.21875" customWidth="1"/>
    <col min="15362" max="15362" width="45.21875" customWidth="1"/>
    <col min="15363" max="15363" width="13.77734375" customWidth="1"/>
    <col min="15364" max="15364" width="9.21875" customWidth="1"/>
    <col min="15365" max="15365" width="18.21875" customWidth="1"/>
    <col min="15366" max="15366" width="45.21875" customWidth="1"/>
    <col min="15367" max="15367" width="13.77734375" customWidth="1"/>
    <col min="15368" max="15368" width="12.77734375" customWidth="1"/>
    <col min="15370" max="15370" width="14.21875" customWidth="1"/>
    <col min="15617" max="15617" width="18.21875" customWidth="1"/>
    <col min="15618" max="15618" width="45.21875" customWidth="1"/>
    <col min="15619" max="15619" width="13.77734375" customWidth="1"/>
    <col min="15620" max="15620" width="9.21875" customWidth="1"/>
    <col min="15621" max="15621" width="18.21875" customWidth="1"/>
    <col min="15622" max="15622" width="45.21875" customWidth="1"/>
    <col min="15623" max="15623" width="13.77734375" customWidth="1"/>
    <col min="15624" max="15624" width="12.77734375" customWidth="1"/>
    <col min="15626" max="15626" width="14.21875" customWidth="1"/>
    <col min="15873" max="15873" width="18.21875" customWidth="1"/>
    <col min="15874" max="15874" width="45.21875" customWidth="1"/>
    <col min="15875" max="15875" width="13.77734375" customWidth="1"/>
    <col min="15876" max="15876" width="9.21875" customWidth="1"/>
    <col min="15877" max="15877" width="18.21875" customWidth="1"/>
    <col min="15878" max="15878" width="45.21875" customWidth="1"/>
    <col min="15879" max="15879" width="13.77734375" customWidth="1"/>
    <col min="15880" max="15880" width="12.77734375" customWidth="1"/>
    <col min="15882" max="15882" width="14.21875" customWidth="1"/>
    <col min="16129" max="16129" width="18.21875" customWidth="1"/>
    <col min="16130" max="16130" width="45.21875" customWidth="1"/>
    <col min="16131" max="16131" width="13.77734375" customWidth="1"/>
    <col min="16132" max="16132" width="9.21875" customWidth="1"/>
    <col min="16133" max="16133" width="18.21875" customWidth="1"/>
    <col min="16134" max="16134" width="45.21875" customWidth="1"/>
    <col min="16135" max="16135" width="13.77734375" customWidth="1"/>
    <col min="16136" max="16136" width="12.77734375" customWidth="1"/>
    <col min="16138" max="16138" width="14.21875" customWidth="1"/>
  </cols>
  <sheetData>
    <row r="1" spans="1:4" s="22" customFormat="1" ht="20.100000000000001" customHeight="1" x14ac:dyDescent="0.3">
      <c r="B1" s="23" t="s">
        <v>78</v>
      </c>
      <c r="C1" s="23"/>
      <c r="D1" s="4"/>
    </row>
    <row r="2" spans="1:4" ht="18" customHeight="1" x14ac:dyDescent="0.3">
      <c r="B2" s="3" t="s">
        <v>148</v>
      </c>
      <c r="C2" s="3"/>
      <c r="D2" s="4"/>
    </row>
    <row r="3" spans="1:4" ht="18" customHeight="1" x14ac:dyDescent="0.3">
      <c r="B3" s="3" t="s">
        <v>79</v>
      </c>
      <c r="C3" s="3"/>
      <c r="D3" s="4"/>
    </row>
    <row r="4" spans="1:4" ht="18" customHeight="1" x14ac:dyDescent="0.3">
      <c r="B4" s="3"/>
      <c r="C4" s="3"/>
      <c r="D4" s="4"/>
    </row>
    <row r="5" spans="1:4" ht="18" customHeight="1" x14ac:dyDescent="0.3">
      <c r="B5" s="3"/>
      <c r="C5" s="3"/>
      <c r="D5" s="4"/>
    </row>
    <row r="6" spans="1:4" ht="15" customHeight="1" x14ac:dyDescent="0.3"/>
    <row r="7" spans="1:4" ht="13.05" customHeight="1" x14ac:dyDescent="0.3">
      <c r="A7" s="40" t="s">
        <v>96</v>
      </c>
      <c r="B7" s="10"/>
      <c r="C7" s="10"/>
      <c r="D7" s="31"/>
    </row>
    <row r="8" spans="1:4" s="10" customFormat="1" ht="13.05" customHeight="1" x14ac:dyDescent="0.2">
      <c r="A8" s="21"/>
      <c r="D8" s="31"/>
    </row>
    <row r="9" spans="1:4" s="10" customFormat="1" ht="13.05" customHeight="1" x14ac:dyDescent="0.2">
      <c r="A9" s="40" t="s">
        <v>97</v>
      </c>
      <c r="D9" s="31"/>
    </row>
    <row r="10" spans="1:4" s="10" customFormat="1" ht="13.05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3.05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3.05" hidden="1" customHeight="1" x14ac:dyDescent="0.2">
      <c r="A12" s="21" t="s">
        <v>134</v>
      </c>
      <c r="C12" s="20"/>
      <c r="D12" s="11">
        <v>0</v>
      </c>
    </row>
    <row r="13" spans="1:4" s="10" customFormat="1" ht="13.05" hidden="1" customHeight="1" x14ac:dyDescent="0.2">
      <c r="A13" s="21" t="s">
        <v>135</v>
      </c>
      <c r="C13" s="20"/>
      <c r="D13" s="11">
        <v>0</v>
      </c>
    </row>
    <row r="14" spans="1:4" s="10" customFormat="1" ht="13.05" hidden="1" customHeight="1" x14ac:dyDescent="0.2">
      <c r="A14" s="21" t="s">
        <v>99</v>
      </c>
      <c r="C14" s="20"/>
      <c r="D14" s="11">
        <v>0</v>
      </c>
    </row>
    <row r="15" spans="1:4" s="10" customFormat="1" ht="13.05" customHeight="1" x14ac:dyDescent="0.2">
      <c r="A15" s="40" t="s">
        <v>100</v>
      </c>
      <c r="C15" s="20"/>
      <c r="D15" s="17" t="e">
        <f>SUM(C9:C13)</f>
        <v>#REF!</v>
      </c>
    </row>
    <row r="16" spans="1:4" s="10" customFormat="1" ht="13.05" customHeight="1" x14ac:dyDescent="0.2">
      <c r="A16" s="21"/>
      <c r="C16" s="20"/>
      <c r="D16" s="11"/>
    </row>
    <row r="17" spans="1:4" s="10" customFormat="1" ht="12.75" customHeight="1" x14ac:dyDescent="0.2">
      <c r="A17" s="40" t="s">
        <v>7</v>
      </c>
      <c r="C17" s="20"/>
      <c r="D17" s="11"/>
    </row>
    <row r="18" spans="1:4" s="10" customFormat="1" ht="13.05" hidden="1" customHeight="1" x14ac:dyDescent="0.2">
      <c r="A18" s="21" t="s">
        <v>101</v>
      </c>
      <c r="C18" s="20"/>
      <c r="D18" s="11">
        <v>0</v>
      </c>
    </row>
    <row r="19" spans="1:4" s="10" customFormat="1" ht="13.05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3.05" customHeight="1" x14ac:dyDescent="0.2">
      <c r="A20" s="40" t="s">
        <v>102</v>
      </c>
      <c r="C20" s="20"/>
      <c r="D20" s="17" t="e">
        <f>SUM(C18:C19)</f>
        <v>#REF!</v>
      </c>
    </row>
    <row r="21" spans="1:4" s="10" customFormat="1" ht="13.05" customHeight="1" x14ac:dyDescent="0.2">
      <c r="C21" s="20"/>
      <c r="D21" s="20"/>
    </row>
    <row r="22" spans="1:4" s="10" customFormat="1" ht="13.05" customHeight="1" x14ac:dyDescent="0.2">
      <c r="A22" s="40" t="s">
        <v>103</v>
      </c>
      <c r="C22" s="20"/>
      <c r="D22" s="11"/>
    </row>
    <row r="23" spans="1:4" s="10" customFormat="1" ht="13.05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3.05" customHeight="1" x14ac:dyDescent="0.2">
      <c r="A24" s="16" t="s">
        <v>104</v>
      </c>
      <c r="C24" s="20"/>
      <c r="D24" s="50" t="e">
        <f>SUM(C23)</f>
        <v>#REF!</v>
      </c>
    </row>
    <row r="25" spans="1:4" s="10" customFormat="1" ht="13.05" customHeight="1" x14ac:dyDescent="0.2">
      <c r="A25" s="21" t="s">
        <v>105</v>
      </c>
      <c r="C25" s="20"/>
      <c r="D25" s="11"/>
    </row>
    <row r="26" spans="1:4" s="10" customFormat="1" ht="13.05" customHeight="1" thickBot="1" x14ac:dyDescent="0.25">
      <c r="A26" s="30" t="s">
        <v>106</v>
      </c>
      <c r="C26" s="20"/>
      <c r="D26" s="55" t="e">
        <f>+D15+D20+D24</f>
        <v>#REF!</v>
      </c>
    </row>
    <row r="27" spans="1:4" s="10" customFormat="1" ht="13.05" customHeight="1" thickTop="1" x14ac:dyDescent="0.2">
      <c r="A27" s="9" t="s">
        <v>105</v>
      </c>
      <c r="C27" s="20"/>
      <c r="D27" s="11"/>
    </row>
    <row r="28" spans="1:4" s="10" customFormat="1" ht="13.05" customHeight="1" x14ac:dyDescent="0.2">
      <c r="A28" s="9"/>
      <c r="C28" s="20"/>
      <c r="D28" s="11"/>
    </row>
    <row r="29" spans="1:4" s="10" customFormat="1" ht="13.05" customHeight="1" x14ac:dyDescent="0.2">
      <c r="A29" s="40" t="s">
        <v>132</v>
      </c>
      <c r="C29" s="20"/>
      <c r="D29" s="11"/>
    </row>
    <row r="30" spans="1:4" s="10" customFormat="1" ht="13.05" customHeight="1" x14ac:dyDescent="0.2">
      <c r="A30" s="9"/>
      <c r="C30" s="20"/>
      <c r="D30" s="11"/>
    </row>
    <row r="31" spans="1:4" s="10" customFormat="1" ht="13.05" customHeight="1" x14ac:dyDescent="0.2">
      <c r="A31" s="30" t="s">
        <v>107</v>
      </c>
      <c r="C31" s="20"/>
      <c r="D31" s="11"/>
    </row>
    <row r="32" spans="1:4" s="10" customFormat="1" ht="13.05" hidden="1" customHeight="1" x14ac:dyDescent="0.2">
      <c r="A32" s="9" t="s">
        <v>108</v>
      </c>
      <c r="C32" s="20"/>
      <c r="D32" s="11">
        <v>0</v>
      </c>
    </row>
    <row r="33" spans="1:4" s="10" customFormat="1" ht="13.05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3.05" hidden="1" customHeight="1" x14ac:dyDescent="0.2">
      <c r="A34" s="21" t="s">
        <v>110</v>
      </c>
      <c r="C34" s="20"/>
      <c r="D34" s="11">
        <v>0</v>
      </c>
    </row>
    <row r="35" spans="1:4" s="10" customFormat="1" ht="13.05" hidden="1" customHeight="1" x14ac:dyDescent="0.2">
      <c r="A35" s="21" t="s">
        <v>111</v>
      </c>
      <c r="C35" s="20"/>
      <c r="D35" s="11">
        <v>0</v>
      </c>
    </row>
    <row r="36" spans="1:4" s="10" customFormat="1" ht="13.05" hidden="1" customHeight="1" x14ac:dyDescent="0.2">
      <c r="A36" s="10" t="s">
        <v>112</v>
      </c>
      <c r="C36" s="20"/>
      <c r="D36" s="20">
        <v>0</v>
      </c>
    </row>
    <row r="37" spans="1:4" s="10" customFormat="1" ht="13.05" customHeight="1" x14ac:dyDescent="0.2">
      <c r="A37" s="16" t="s">
        <v>113</v>
      </c>
      <c r="C37" s="20"/>
      <c r="D37" s="47" t="e">
        <f>SUM(C32:C36)</f>
        <v>#REF!</v>
      </c>
    </row>
    <row r="38" spans="1:4" s="10" customFormat="1" ht="13.05" customHeight="1" x14ac:dyDescent="0.2">
      <c r="C38" s="20"/>
      <c r="D38" s="20"/>
    </row>
    <row r="39" spans="1:4" s="10" customFormat="1" ht="13.05" customHeight="1" x14ac:dyDescent="0.2">
      <c r="A39" s="16" t="s">
        <v>114</v>
      </c>
      <c r="C39" s="20"/>
      <c r="D39" s="20"/>
    </row>
    <row r="40" spans="1:4" s="10" customFormat="1" ht="13.05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3.05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3.05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25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21875" defaultRowHeight="14.4" x14ac:dyDescent="0.3"/>
  <cols>
    <col min="1" max="1" width="15.5546875" customWidth="1"/>
    <col min="2" max="2" width="44" customWidth="1"/>
    <col min="3" max="3" width="12.77734375" customWidth="1"/>
    <col min="4" max="4" width="7.77734375" customWidth="1"/>
    <col min="5" max="5" width="15.5546875" customWidth="1"/>
    <col min="6" max="6" width="44" customWidth="1"/>
    <col min="7" max="8" width="12.77734375" customWidth="1"/>
    <col min="12" max="13" width="13.21875" customWidth="1"/>
    <col min="257" max="257" width="15.5546875" customWidth="1"/>
    <col min="258" max="258" width="44" customWidth="1"/>
    <col min="259" max="259" width="12.77734375" customWidth="1"/>
    <col min="260" max="260" width="7.77734375" customWidth="1"/>
    <col min="261" max="261" width="15.5546875" customWidth="1"/>
    <col min="262" max="262" width="44" customWidth="1"/>
    <col min="263" max="264" width="12.77734375" customWidth="1"/>
    <col min="268" max="269" width="13.21875" customWidth="1"/>
    <col min="513" max="513" width="15.5546875" customWidth="1"/>
    <col min="514" max="514" width="44" customWidth="1"/>
    <col min="515" max="515" width="12.77734375" customWidth="1"/>
    <col min="516" max="516" width="7.77734375" customWidth="1"/>
    <col min="517" max="517" width="15.5546875" customWidth="1"/>
    <col min="518" max="518" width="44" customWidth="1"/>
    <col min="519" max="520" width="12.77734375" customWidth="1"/>
    <col min="524" max="525" width="13.21875" customWidth="1"/>
    <col min="769" max="769" width="15.5546875" customWidth="1"/>
    <col min="770" max="770" width="44" customWidth="1"/>
    <col min="771" max="771" width="12.77734375" customWidth="1"/>
    <col min="772" max="772" width="7.77734375" customWidth="1"/>
    <col min="773" max="773" width="15.5546875" customWidth="1"/>
    <col min="774" max="774" width="44" customWidth="1"/>
    <col min="775" max="776" width="12.77734375" customWidth="1"/>
    <col min="780" max="781" width="13.21875" customWidth="1"/>
    <col min="1025" max="1025" width="15.5546875" customWidth="1"/>
    <col min="1026" max="1026" width="44" customWidth="1"/>
    <col min="1027" max="1027" width="12.77734375" customWidth="1"/>
    <col min="1028" max="1028" width="7.77734375" customWidth="1"/>
    <col min="1029" max="1029" width="15.5546875" customWidth="1"/>
    <col min="1030" max="1030" width="44" customWidth="1"/>
    <col min="1031" max="1032" width="12.77734375" customWidth="1"/>
    <col min="1036" max="1037" width="13.21875" customWidth="1"/>
    <col min="1281" max="1281" width="15.5546875" customWidth="1"/>
    <col min="1282" max="1282" width="44" customWidth="1"/>
    <col min="1283" max="1283" width="12.77734375" customWidth="1"/>
    <col min="1284" max="1284" width="7.77734375" customWidth="1"/>
    <col min="1285" max="1285" width="15.5546875" customWidth="1"/>
    <col min="1286" max="1286" width="44" customWidth="1"/>
    <col min="1287" max="1288" width="12.77734375" customWidth="1"/>
    <col min="1292" max="1293" width="13.21875" customWidth="1"/>
    <col min="1537" max="1537" width="15.5546875" customWidth="1"/>
    <col min="1538" max="1538" width="44" customWidth="1"/>
    <col min="1539" max="1539" width="12.77734375" customWidth="1"/>
    <col min="1540" max="1540" width="7.77734375" customWidth="1"/>
    <col min="1541" max="1541" width="15.5546875" customWidth="1"/>
    <col min="1542" max="1542" width="44" customWidth="1"/>
    <col min="1543" max="1544" width="12.77734375" customWidth="1"/>
    <col min="1548" max="1549" width="13.21875" customWidth="1"/>
    <col min="1793" max="1793" width="15.5546875" customWidth="1"/>
    <col min="1794" max="1794" width="44" customWidth="1"/>
    <col min="1795" max="1795" width="12.77734375" customWidth="1"/>
    <col min="1796" max="1796" width="7.77734375" customWidth="1"/>
    <col min="1797" max="1797" width="15.5546875" customWidth="1"/>
    <col min="1798" max="1798" width="44" customWidth="1"/>
    <col min="1799" max="1800" width="12.77734375" customWidth="1"/>
    <col min="1804" max="1805" width="13.21875" customWidth="1"/>
    <col min="2049" max="2049" width="15.5546875" customWidth="1"/>
    <col min="2050" max="2050" width="44" customWidth="1"/>
    <col min="2051" max="2051" width="12.77734375" customWidth="1"/>
    <col min="2052" max="2052" width="7.77734375" customWidth="1"/>
    <col min="2053" max="2053" width="15.5546875" customWidth="1"/>
    <col min="2054" max="2054" width="44" customWidth="1"/>
    <col min="2055" max="2056" width="12.77734375" customWidth="1"/>
    <col min="2060" max="2061" width="13.21875" customWidth="1"/>
    <col min="2305" max="2305" width="15.5546875" customWidth="1"/>
    <col min="2306" max="2306" width="44" customWidth="1"/>
    <col min="2307" max="2307" width="12.77734375" customWidth="1"/>
    <col min="2308" max="2308" width="7.77734375" customWidth="1"/>
    <col min="2309" max="2309" width="15.5546875" customWidth="1"/>
    <col min="2310" max="2310" width="44" customWidth="1"/>
    <col min="2311" max="2312" width="12.77734375" customWidth="1"/>
    <col min="2316" max="2317" width="13.21875" customWidth="1"/>
    <col min="2561" max="2561" width="15.5546875" customWidth="1"/>
    <col min="2562" max="2562" width="44" customWidth="1"/>
    <col min="2563" max="2563" width="12.77734375" customWidth="1"/>
    <col min="2564" max="2564" width="7.77734375" customWidth="1"/>
    <col min="2565" max="2565" width="15.5546875" customWidth="1"/>
    <col min="2566" max="2566" width="44" customWidth="1"/>
    <col min="2567" max="2568" width="12.77734375" customWidth="1"/>
    <col min="2572" max="2573" width="13.21875" customWidth="1"/>
    <col min="2817" max="2817" width="15.5546875" customWidth="1"/>
    <col min="2818" max="2818" width="44" customWidth="1"/>
    <col min="2819" max="2819" width="12.77734375" customWidth="1"/>
    <col min="2820" max="2820" width="7.77734375" customWidth="1"/>
    <col min="2821" max="2821" width="15.5546875" customWidth="1"/>
    <col min="2822" max="2822" width="44" customWidth="1"/>
    <col min="2823" max="2824" width="12.77734375" customWidth="1"/>
    <col min="2828" max="2829" width="13.21875" customWidth="1"/>
    <col min="3073" max="3073" width="15.5546875" customWidth="1"/>
    <col min="3074" max="3074" width="44" customWidth="1"/>
    <col min="3075" max="3075" width="12.77734375" customWidth="1"/>
    <col min="3076" max="3076" width="7.77734375" customWidth="1"/>
    <col min="3077" max="3077" width="15.5546875" customWidth="1"/>
    <col min="3078" max="3078" width="44" customWidth="1"/>
    <col min="3079" max="3080" width="12.77734375" customWidth="1"/>
    <col min="3084" max="3085" width="13.21875" customWidth="1"/>
    <col min="3329" max="3329" width="15.5546875" customWidth="1"/>
    <col min="3330" max="3330" width="44" customWidth="1"/>
    <col min="3331" max="3331" width="12.77734375" customWidth="1"/>
    <col min="3332" max="3332" width="7.77734375" customWidth="1"/>
    <col min="3333" max="3333" width="15.5546875" customWidth="1"/>
    <col min="3334" max="3334" width="44" customWidth="1"/>
    <col min="3335" max="3336" width="12.77734375" customWidth="1"/>
    <col min="3340" max="3341" width="13.21875" customWidth="1"/>
    <col min="3585" max="3585" width="15.5546875" customWidth="1"/>
    <col min="3586" max="3586" width="44" customWidth="1"/>
    <col min="3587" max="3587" width="12.77734375" customWidth="1"/>
    <col min="3588" max="3588" width="7.77734375" customWidth="1"/>
    <col min="3589" max="3589" width="15.5546875" customWidth="1"/>
    <col min="3590" max="3590" width="44" customWidth="1"/>
    <col min="3591" max="3592" width="12.77734375" customWidth="1"/>
    <col min="3596" max="3597" width="13.21875" customWidth="1"/>
    <col min="3841" max="3841" width="15.5546875" customWidth="1"/>
    <col min="3842" max="3842" width="44" customWidth="1"/>
    <col min="3843" max="3843" width="12.77734375" customWidth="1"/>
    <col min="3844" max="3844" width="7.77734375" customWidth="1"/>
    <col min="3845" max="3845" width="15.5546875" customWidth="1"/>
    <col min="3846" max="3846" width="44" customWidth="1"/>
    <col min="3847" max="3848" width="12.77734375" customWidth="1"/>
    <col min="3852" max="3853" width="13.21875" customWidth="1"/>
    <col min="4097" max="4097" width="15.5546875" customWidth="1"/>
    <col min="4098" max="4098" width="44" customWidth="1"/>
    <col min="4099" max="4099" width="12.77734375" customWidth="1"/>
    <col min="4100" max="4100" width="7.77734375" customWidth="1"/>
    <col min="4101" max="4101" width="15.5546875" customWidth="1"/>
    <col min="4102" max="4102" width="44" customWidth="1"/>
    <col min="4103" max="4104" width="12.77734375" customWidth="1"/>
    <col min="4108" max="4109" width="13.21875" customWidth="1"/>
    <col min="4353" max="4353" width="15.5546875" customWidth="1"/>
    <col min="4354" max="4354" width="44" customWidth="1"/>
    <col min="4355" max="4355" width="12.77734375" customWidth="1"/>
    <col min="4356" max="4356" width="7.77734375" customWidth="1"/>
    <col min="4357" max="4357" width="15.5546875" customWidth="1"/>
    <col min="4358" max="4358" width="44" customWidth="1"/>
    <col min="4359" max="4360" width="12.77734375" customWidth="1"/>
    <col min="4364" max="4365" width="13.21875" customWidth="1"/>
    <col min="4609" max="4609" width="15.5546875" customWidth="1"/>
    <col min="4610" max="4610" width="44" customWidth="1"/>
    <col min="4611" max="4611" width="12.77734375" customWidth="1"/>
    <col min="4612" max="4612" width="7.77734375" customWidth="1"/>
    <col min="4613" max="4613" width="15.5546875" customWidth="1"/>
    <col min="4614" max="4614" width="44" customWidth="1"/>
    <col min="4615" max="4616" width="12.77734375" customWidth="1"/>
    <col min="4620" max="4621" width="13.21875" customWidth="1"/>
    <col min="4865" max="4865" width="15.5546875" customWidth="1"/>
    <col min="4866" max="4866" width="44" customWidth="1"/>
    <col min="4867" max="4867" width="12.77734375" customWidth="1"/>
    <col min="4868" max="4868" width="7.77734375" customWidth="1"/>
    <col min="4869" max="4869" width="15.5546875" customWidth="1"/>
    <col min="4870" max="4870" width="44" customWidth="1"/>
    <col min="4871" max="4872" width="12.77734375" customWidth="1"/>
    <col min="4876" max="4877" width="13.21875" customWidth="1"/>
    <col min="5121" max="5121" width="15.5546875" customWidth="1"/>
    <col min="5122" max="5122" width="44" customWidth="1"/>
    <col min="5123" max="5123" width="12.77734375" customWidth="1"/>
    <col min="5124" max="5124" width="7.77734375" customWidth="1"/>
    <col min="5125" max="5125" width="15.5546875" customWidth="1"/>
    <col min="5126" max="5126" width="44" customWidth="1"/>
    <col min="5127" max="5128" width="12.77734375" customWidth="1"/>
    <col min="5132" max="5133" width="13.21875" customWidth="1"/>
    <col min="5377" max="5377" width="15.5546875" customWidth="1"/>
    <col min="5378" max="5378" width="44" customWidth="1"/>
    <col min="5379" max="5379" width="12.77734375" customWidth="1"/>
    <col min="5380" max="5380" width="7.77734375" customWidth="1"/>
    <col min="5381" max="5381" width="15.5546875" customWidth="1"/>
    <col min="5382" max="5382" width="44" customWidth="1"/>
    <col min="5383" max="5384" width="12.77734375" customWidth="1"/>
    <col min="5388" max="5389" width="13.21875" customWidth="1"/>
    <col min="5633" max="5633" width="15.5546875" customWidth="1"/>
    <col min="5634" max="5634" width="44" customWidth="1"/>
    <col min="5635" max="5635" width="12.77734375" customWidth="1"/>
    <col min="5636" max="5636" width="7.77734375" customWidth="1"/>
    <col min="5637" max="5637" width="15.5546875" customWidth="1"/>
    <col min="5638" max="5638" width="44" customWidth="1"/>
    <col min="5639" max="5640" width="12.77734375" customWidth="1"/>
    <col min="5644" max="5645" width="13.21875" customWidth="1"/>
    <col min="5889" max="5889" width="15.5546875" customWidth="1"/>
    <col min="5890" max="5890" width="44" customWidth="1"/>
    <col min="5891" max="5891" width="12.77734375" customWidth="1"/>
    <col min="5892" max="5892" width="7.77734375" customWidth="1"/>
    <col min="5893" max="5893" width="15.5546875" customWidth="1"/>
    <col min="5894" max="5894" width="44" customWidth="1"/>
    <col min="5895" max="5896" width="12.77734375" customWidth="1"/>
    <col min="5900" max="5901" width="13.21875" customWidth="1"/>
    <col min="6145" max="6145" width="15.5546875" customWidth="1"/>
    <col min="6146" max="6146" width="44" customWidth="1"/>
    <col min="6147" max="6147" width="12.77734375" customWidth="1"/>
    <col min="6148" max="6148" width="7.77734375" customWidth="1"/>
    <col min="6149" max="6149" width="15.5546875" customWidth="1"/>
    <col min="6150" max="6150" width="44" customWidth="1"/>
    <col min="6151" max="6152" width="12.77734375" customWidth="1"/>
    <col min="6156" max="6157" width="13.21875" customWidth="1"/>
    <col min="6401" max="6401" width="15.5546875" customWidth="1"/>
    <col min="6402" max="6402" width="44" customWidth="1"/>
    <col min="6403" max="6403" width="12.77734375" customWidth="1"/>
    <col min="6404" max="6404" width="7.77734375" customWidth="1"/>
    <col min="6405" max="6405" width="15.5546875" customWidth="1"/>
    <col min="6406" max="6406" width="44" customWidth="1"/>
    <col min="6407" max="6408" width="12.77734375" customWidth="1"/>
    <col min="6412" max="6413" width="13.21875" customWidth="1"/>
    <col min="6657" max="6657" width="15.5546875" customWidth="1"/>
    <col min="6658" max="6658" width="44" customWidth="1"/>
    <col min="6659" max="6659" width="12.77734375" customWidth="1"/>
    <col min="6660" max="6660" width="7.77734375" customWidth="1"/>
    <col min="6661" max="6661" width="15.5546875" customWidth="1"/>
    <col min="6662" max="6662" width="44" customWidth="1"/>
    <col min="6663" max="6664" width="12.77734375" customWidth="1"/>
    <col min="6668" max="6669" width="13.21875" customWidth="1"/>
    <col min="6913" max="6913" width="15.5546875" customWidth="1"/>
    <col min="6914" max="6914" width="44" customWidth="1"/>
    <col min="6915" max="6915" width="12.77734375" customWidth="1"/>
    <col min="6916" max="6916" width="7.77734375" customWidth="1"/>
    <col min="6917" max="6917" width="15.5546875" customWidth="1"/>
    <col min="6918" max="6918" width="44" customWidth="1"/>
    <col min="6919" max="6920" width="12.77734375" customWidth="1"/>
    <col min="6924" max="6925" width="13.21875" customWidth="1"/>
    <col min="7169" max="7169" width="15.5546875" customWidth="1"/>
    <col min="7170" max="7170" width="44" customWidth="1"/>
    <col min="7171" max="7171" width="12.77734375" customWidth="1"/>
    <col min="7172" max="7172" width="7.77734375" customWidth="1"/>
    <col min="7173" max="7173" width="15.5546875" customWidth="1"/>
    <col min="7174" max="7174" width="44" customWidth="1"/>
    <col min="7175" max="7176" width="12.77734375" customWidth="1"/>
    <col min="7180" max="7181" width="13.21875" customWidth="1"/>
    <col min="7425" max="7425" width="15.5546875" customWidth="1"/>
    <col min="7426" max="7426" width="44" customWidth="1"/>
    <col min="7427" max="7427" width="12.77734375" customWidth="1"/>
    <col min="7428" max="7428" width="7.77734375" customWidth="1"/>
    <col min="7429" max="7429" width="15.5546875" customWidth="1"/>
    <col min="7430" max="7430" width="44" customWidth="1"/>
    <col min="7431" max="7432" width="12.77734375" customWidth="1"/>
    <col min="7436" max="7437" width="13.21875" customWidth="1"/>
    <col min="7681" max="7681" width="15.5546875" customWidth="1"/>
    <col min="7682" max="7682" width="44" customWidth="1"/>
    <col min="7683" max="7683" width="12.77734375" customWidth="1"/>
    <col min="7684" max="7684" width="7.77734375" customWidth="1"/>
    <col min="7685" max="7685" width="15.5546875" customWidth="1"/>
    <col min="7686" max="7686" width="44" customWidth="1"/>
    <col min="7687" max="7688" width="12.77734375" customWidth="1"/>
    <col min="7692" max="7693" width="13.21875" customWidth="1"/>
    <col min="7937" max="7937" width="15.5546875" customWidth="1"/>
    <col min="7938" max="7938" width="44" customWidth="1"/>
    <col min="7939" max="7939" width="12.77734375" customWidth="1"/>
    <col min="7940" max="7940" width="7.77734375" customWidth="1"/>
    <col min="7941" max="7941" width="15.5546875" customWidth="1"/>
    <col min="7942" max="7942" width="44" customWidth="1"/>
    <col min="7943" max="7944" width="12.77734375" customWidth="1"/>
    <col min="7948" max="7949" width="13.21875" customWidth="1"/>
    <col min="8193" max="8193" width="15.5546875" customWidth="1"/>
    <col min="8194" max="8194" width="44" customWidth="1"/>
    <col min="8195" max="8195" width="12.77734375" customWidth="1"/>
    <col min="8196" max="8196" width="7.77734375" customWidth="1"/>
    <col min="8197" max="8197" width="15.5546875" customWidth="1"/>
    <col min="8198" max="8198" width="44" customWidth="1"/>
    <col min="8199" max="8200" width="12.77734375" customWidth="1"/>
    <col min="8204" max="8205" width="13.21875" customWidth="1"/>
    <col min="8449" max="8449" width="15.5546875" customWidth="1"/>
    <col min="8450" max="8450" width="44" customWidth="1"/>
    <col min="8451" max="8451" width="12.77734375" customWidth="1"/>
    <col min="8452" max="8452" width="7.77734375" customWidth="1"/>
    <col min="8453" max="8453" width="15.5546875" customWidth="1"/>
    <col min="8454" max="8454" width="44" customWidth="1"/>
    <col min="8455" max="8456" width="12.77734375" customWidth="1"/>
    <col min="8460" max="8461" width="13.21875" customWidth="1"/>
    <col min="8705" max="8705" width="15.5546875" customWidth="1"/>
    <col min="8706" max="8706" width="44" customWidth="1"/>
    <col min="8707" max="8707" width="12.77734375" customWidth="1"/>
    <col min="8708" max="8708" width="7.77734375" customWidth="1"/>
    <col min="8709" max="8709" width="15.5546875" customWidth="1"/>
    <col min="8710" max="8710" width="44" customWidth="1"/>
    <col min="8711" max="8712" width="12.77734375" customWidth="1"/>
    <col min="8716" max="8717" width="13.21875" customWidth="1"/>
    <col min="8961" max="8961" width="15.5546875" customWidth="1"/>
    <col min="8962" max="8962" width="44" customWidth="1"/>
    <col min="8963" max="8963" width="12.77734375" customWidth="1"/>
    <col min="8964" max="8964" width="7.77734375" customWidth="1"/>
    <col min="8965" max="8965" width="15.5546875" customWidth="1"/>
    <col min="8966" max="8966" width="44" customWidth="1"/>
    <col min="8967" max="8968" width="12.77734375" customWidth="1"/>
    <col min="8972" max="8973" width="13.21875" customWidth="1"/>
    <col min="9217" max="9217" width="15.5546875" customWidth="1"/>
    <col min="9218" max="9218" width="44" customWidth="1"/>
    <col min="9219" max="9219" width="12.77734375" customWidth="1"/>
    <col min="9220" max="9220" width="7.77734375" customWidth="1"/>
    <col min="9221" max="9221" width="15.5546875" customWidth="1"/>
    <col min="9222" max="9222" width="44" customWidth="1"/>
    <col min="9223" max="9224" width="12.77734375" customWidth="1"/>
    <col min="9228" max="9229" width="13.21875" customWidth="1"/>
    <col min="9473" max="9473" width="15.5546875" customWidth="1"/>
    <col min="9474" max="9474" width="44" customWidth="1"/>
    <col min="9475" max="9475" width="12.77734375" customWidth="1"/>
    <col min="9476" max="9476" width="7.77734375" customWidth="1"/>
    <col min="9477" max="9477" width="15.5546875" customWidth="1"/>
    <col min="9478" max="9478" width="44" customWidth="1"/>
    <col min="9479" max="9480" width="12.77734375" customWidth="1"/>
    <col min="9484" max="9485" width="13.21875" customWidth="1"/>
    <col min="9729" max="9729" width="15.5546875" customWidth="1"/>
    <col min="9730" max="9730" width="44" customWidth="1"/>
    <col min="9731" max="9731" width="12.77734375" customWidth="1"/>
    <col min="9732" max="9732" width="7.77734375" customWidth="1"/>
    <col min="9733" max="9733" width="15.5546875" customWidth="1"/>
    <col min="9734" max="9734" width="44" customWidth="1"/>
    <col min="9735" max="9736" width="12.77734375" customWidth="1"/>
    <col min="9740" max="9741" width="13.21875" customWidth="1"/>
    <col min="9985" max="9985" width="15.5546875" customWidth="1"/>
    <col min="9986" max="9986" width="44" customWidth="1"/>
    <col min="9987" max="9987" width="12.77734375" customWidth="1"/>
    <col min="9988" max="9988" width="7.77734375" customWidth="1"/>
    <col min="9989" max="9989" width="15.5546875" customWidth="1"/>
    <col min="9990" max="9990" width="44" customWidth="1"/>
    <col min="9991" max="9992" width="12.77734375" customWidth="1"/>
    <col min="9996" max="9997" width="13.21875" customWidth="1"/>
    <col min="10241" max="10241" width="15.5546875" customWidth="1"/>
    <col min="10242" max="10242" width="44" customWidth="1"/>
    <col min="10243" max="10243" width="12.77734375" customWidth="1"/>
    <col min="10244" max="10244" width="7.77734375" customWidth="1"/>
    <col min="10245" max="10245" width="15.5546875" customWidth="1"/>
    <col min="10246" max="10246" width="44" customWidth="1"/>
    <col min="10247" max="10248" width="12.77734375" customWidth="1"/>
    <col min="10252" max="10253" width="13.21875" customWidth="1"/>
    <col min="10497" max="10497" width="15.5546875" customWidth="1"/>
    <col min="10498" max="10498" width="44" customWidth="1"/>
    <col min="10499" max="10499" width="12.77734375" customWidth="1"/>
    <col min="10500" max="10500" width="7.77734375" customWidth="1"/>
    <col min="10501" max="10501" width="15.5546875" customWidth="1"/>
    <col min="10502" max="10502" width="44" customWidth="1"/>
    <col min="10503" max="10504" width="12.77734375" customWidth="1"/>
    <col min="10508" max="10509" width="13.21875" customWidth="1"/>
    <col min="10753" max="10753" width="15.5546875" customWidth="1"/>
    <col min="10754" max="10754" width="44" customWidth="1"/>
    <col min="10755" max="10755" width="12.77734375" customWidth="1"/>
    <col min="10756" max="10756" width="7.77734375" customWidth="1"/>
    <col min="10757" max="10757" width="15.5546875" customWidth="1"/>
    <col min="10758" max="10758" width="44" customWidth="1"/>
    <col min="10759" max="10760" width="12.77734375" customWidth="1"/>
    <col min="10764" max="10765" width="13.21875" customWidth="1"/>
    <col min="11009" max="11009" width="15.5546875" customWidth="1"/>
    <col min="11010" max="11010" width="44" customWidth="1"/>
    <col min="11011" max="11011" width="12.77734375" customWidth="1"/>
    <col min="11012" max="11012" width="7.77734375" customWidth="1"/>
    <col min="11013" max="11013" width="15.5546875" customWidth="1"/>
    <col min="11014" max="11014" width="44" customWidth="1"/>
    <col min="11015" max="11016" width="12.77734375" customWidth="1"/>
    <col min="11020" max="11021" width="13.21875" customWidth="1"/>
    <col min="11265" max="11265" width="15.5546875" customWidth="1"/>
    <col min="11266" max="11266" width="44" customWidth="1"/>
    <col min="11267" max="11267" width="12.77734375" customWidth="1"/>
    <col min="11268" max="11268" width="7.77734375" customWidth="1"/>
    <col min="11269" max="11269" width="15.5546875" customWidth="1"/>
    <col min="11270" max="11270" width="44" customWidth="1"/>
    <col min="11271" max="11272" width="12.77734375" customWidth="1"/>
    <col min="11276" max="11277" width="13.21875" customWidth="1"/>
    <col min="11521" max="11521" width="15.5546875" customWidth="1"/>
    <col min="11522" max="11522" width="44" customWidth="1"/>
    <col min="11523" max="11523" width="12.77734375" customWidth="1"/>
    <col min="11524" max="11524" width="7.77734375" customWidth="1"/>
    <col min="11525" max="11525" width="15.5546875" customWidth="1"/>
    <col min="11526" max="11526" width="44" customWidth="1"/>
    <col min="11527" max="11528" width="12.77734375" customWidth="1"/>
    <col min="11532" max="11533" width="13.21875" customWidth="1"/>
    <col min="11777" max="11777" width="15.5546875" customWidth="1"/>
    <col min="11778" max="11778" width="44" customWidth="1"/>
    <col min="11779" max="11779" width="12.77734375" customWidth="1"/>
    <col min="11780" max="11780" width="7.77734375" customWidth="1"/>
    <col min="11781" max="11781" width="15.5546875" customWidth="1"/>
    <col min="11782" max="11782" width="44" customWidth="1"/>
    <col min="11783" max="11784" width="12.77734375" customWidth="1"/>
    <col min="11788" max="11789" width="13.21875" customWidth="1"/>
    <col min="12033" max="12033" width="15.5546875" customWidth="1"/>
    <col min="12034" max="12034" width="44" customWidth="1"/>
    <col min="12035" max="12035" width="12.77734375" customWidth="1"/>
    <col min="12036" max="12036" width="7.77734375" customWidth="1"/>
    <col min="12037" max="12037" width="15.5546875" customWidth="1"/>
    <col min="12038" max="12038" width="44" customWidth="1"/>
    <col min="12039" max="12040" width="12.77734375" customWidth="1"/>
    <col min="12044" max="12045" width="13.21875" customWidth="1"/>
    <col min="12289" max="12289" width="15.5546875" customWidth="1"/>
    <col min="12290" max="12290" width="44" customWidth="1"/>
    <col min="12291" max="12291" width="12.77734375" customWidth="1"/>
    <col min="12292" max="12292" width="7.77734375" customWidth="1"/>
    <col min="12293" max="12293" width="15.5546875" customWidth="1"/>
    <col min="12294" max="12294" width="44" customWidth="1"/>
    <col min="12295" max="12296" width="12.77734375" customWidth="1"/>
    <col min="12300" max="12301" width="13.21875" customWidth="1"/>
    <col min="12545" max="12545" width="15.5546875" customWidth="1"/>
    <col min="12546" max="12546" width="44" customWidth="1"/>
    <col min="12547" max="12547" width="12.77734375" customWidth="1"/>
    <col min="12548" max="12548" width="7.77734375" customWidth="1"/>
    <col min="12549" max="12549" width="15.5546875" customWidth="1"/>
    <col min="12550" max="12550" width="44" customWidth="1"/>
    <col min="12551" max="12552" width="12.77734375" customWidth="1"/>
    <col min="12556" max="12557" width="13.21875" customWidth="1"/>
    <col min="12801" max="12801" width="15.5546875" customWidth="1"/>
    <col min="12802" max="12802" width="44" customWidth="1"/>
    <col min="12803" max="12803" width="12.77734375" customWidth="1"/>
    <col min="12804" max="12804" width="7.77734375" customWidth="1"/>
    <col min="12805" max="12805" width="15.5546875" customWidth="1"/>
    <col min="12806" max="12806" width="44" customWidth="1"/>
    <col min="12807" max="12808" width="12.77734375" customWidth="1"/>
    <col min="12812" max="12813" width="13.21875" customWidth="1"/>
    <col min="13057" max="13057" width="15.5546875" customWidth="1"/>
    <col min="13058" max="13058" width="44" customWidth="1"/>
    <col min="13059" max="13059" width="12.77734375" customWidth="1"/>
    <col min="13060" max="13060" width="7.77734375" customWidth="1"/>
    <col min="13061" max="13061" width="15.5546875" customWidth="1"/>
    <col min="13062" max="13062" width="44" customWidth="1"/>
    <col min="13063" max="13064" width="12.77734375" customWidth="1"/>
    <col min="13068" max="13069" width="13.21875" customWidth="1"/>
    <col min="13313" max="13313" width="15.5546875" customWidth="1"/>
    <col min="13314" max="13314" width="44" customWidth="1"/>
    <col min="13315" max="13315" width="12.77734375" customWidth="1"/>
    <col min="13316" max="13316" width="7.77734375" customWidth="1"/>
    <col min="13317" max="13317" width="15.5546875" customWidth="1"/>
    <col min="13318" max="13318" width="44" customWidth="1"/>
    <col min="13319" max="13320" width="12.77734375" customWidth="1"/>
    <col min="13324" max="13325" width="13.21875" customWidth="1"/>
    <col min="13569" max="13569" width="15.5546875" customWidth="1"/>
    <col min="13570" max="13570" width="44" customWidth="1"/>
    <col min="13571" max="13571" width="12.77734375" customWidth="1"/>
    <col min="13572" max="13572" width="7.77734375" customWidth="1"/>
    <col min="13573" max="13573" width="15.5546875" customWidth="1"/>
    <col min="13574" max="13574" width="44" customWidth="1"/>
    <col min="13575" max="13576" width="12.77734375" customWidth="1"/>
    <col min="13580" max="13581" width="13.21875" customWidth="1"/>
    <col min="13825" max="13825" width="15.5546875" customWidth="1"/>
    <col min="13826" max="13826" width="44" customWidth="1"/>
    <col min="13827" max="13827" width="12.77734375" customWidth="1"/>
    <col min="13828" max="13828" width="7.77734375" customWidth="1"/>
    <col min="13829" max="13829" width="15.5546875" customWidth="1"/>
    <col min="13830" max="13830" width="44" customWidth="1"/>
    <col min="13831" max="13832" width="12.77734375" customWidth="1"/>
    <col min="13836" max="13837" width="13.21875" customWidth="1"/>
    <col min="14081" max="14081" width="15.5546875" customWidth="1"/>
    <col min="14082" max="14082" width="44" customWidth="1"/>
    <col min="14083" max="14083" width="12.77734375" customWidth="1"/>
    <col min="14084" max="14084" width="7.77734375" customWidth="1"/>
    <col min="14085" max="14085" width="15.5546875" customWidth="1"/>
    <col min="14086" max="14086" width="44" customWidth="1"/>
    <col min="14087" max="14088" width="12.77734375" customWidth="1"/>
    <col min="14092" max="14093" width="13.21875" customWidth="1"/>
    <col min="14337" max="14337" width="15.5546875" customWidth="1"/>
    <col min="14338" max="14338" width="44" customWidth="1"/>
    <col min="14339" max="14339" width="12.77734375" customWidth="1"/>
    <col min="14340" max="14340" width="7.77734375" customWidth="1"/>
    <col min="14341" max="14341" width="15.5546875" customWidth="1"/>
    <col min="14342" max="14342" width="44" customWidth="1"/>
    <col min="14343" max="14344" width="12.77734375" customWidth="1"/>
    <col min="14348" max="14349" width="13.21875" customWidth="1"/>
    <col min="14593" max="14593" width="15.5546875" customWidth="1"/>
    <col min="14594" max="14594" width="44" customWidth="1"/>
    <col min="14595" max="14595" width="12.77734375" customWidth="1"/>
    <col min="14596" max="14596" width="7.77734375" customWidth="1"/>
    <col min="14597" max="14597" width="15.5546875" customWidth="1"/>
    <col min="14598" max="14598" width="44" customWidth="1"/>
    <col min="14599" max="14600" width="12.77734375" customWidth="1"/>
    <col min="14604" max="14605" width="13.21875" customWidth="1"/>
    <col min="14849" max="14849" width="15.5546875" customWidth="1"/>
    <col min="14850" max="14850" width="44" customWidth="1"/>
    <col min="14851" max="14851" width="12.77734375" customWidth="1"/>
    <col min="14852" max="14852" width="7.77734375" customWidth="1"/>
    <col min="14853" max="14853" width="15.5546875" customWidth="1"/>
    <col min="14854" max="14854" width="44" customWidth="1"/>
    <col min="14855" max="14856" width="12.77734375" customWidth="1"/>
    <col min="14860" max="14861" width="13.21875" customWidth="1"/>
    <col min="15105" max="15105" width="15.5546875" customWidth="1"/>
    <col min="15106" max="15106" width="44" customWidth="1"/>
    <col min="15107" max="15107" width="12.77734375" customWidth="1"/>
    <col min="15108" max="15108" width="7.77734375" customWidth="1"/>
    <col min="15109" max="15109" width="15.5546875" customWidth="1"/>
    <col min="15110" max="15110" width="44" customWidth="1"/>
    <col min="15111" max="15112" width="12.77734375" customWidth="1"/>
    <col min="15116" max="15117" width="13.21875" customWidth="1"/>
    <col min="15361" max="15361" width="15.5546875" customWidth="1"/>
    <col min="15362" max="15362" width="44" customWidth="1"/>
    <col min="15363" max="15363" width="12.77734375" customWidth="1"/>
    <col min="15364" max="15364" width="7.77734375" customWidth="1"/>
    <col min="15365" max="15365" width="15.5546875" customWidth="1"/>
    <col min="15366" max="15366" width="44" customWidth="1"/>
    <col min="15367" max="15368" width="12.77734375" customWidth="1"/>
    <col min="15372" max="15373" width="13.21875" customWidth="1"/>
    <col min="15617" max="15617" width="15.5546875" customWidth="1"/>
    <col min="15618" max="15618" width="44" customWidth="1"/>
    <col min="15619" max="15619" width="12.77734375" customWidth="1"/>
    <col min="15620" max="15620" width="7.77734375" customWidth="1"/>
    <col min="15621" max="15621" width="15.5546875" customWidth="1"/>
    <col min="15622" max="15622" width="44" customWidth="1"/>
    <col min="15623" max="15624" width="12.77734375" customWidth="1"/>
    <col min="15628" max="15629" width="13.21875" customWidth="1"/>
    <col min="15873" max="15873" width="15.5546875" customWidth="1"/>
    <col min="15874" max="15874" width="44" customWidth="1"/>
    <col min="15875" max="15875" width="12.77734375" customWidth="1"/>
    <col min="15876" max="15876" width="7.77734375" customWidth="1"/>
    <col min="15877" max="15877" width="15.5546875" customWidth="1"/>
    <col min="15878" max="15878" width="44" customWidth="1"/>
    <col min="15879" max="15880" width="12.77734375" customWidth="1"/>
    <col min="15884" max="15885" width="13.21875" customWidth="1"/>
    <col min="16129" max="16129" width="15.5546875" customWidth="1"/>
    <col min="16130" max="16130" width="44" customWidth="1"/>
    <col min="16131" max="16131" width="12.77734375" customWidth="1"/>
    <col min="16132" max="16132" width="7.77734375" customWidth="1"/>
    <col min="16133" max="16133" width="15.5546875" customWidth="1"/>
    <col min="16134" max="16134" width="44" customWidth="1"/>
    <col min="16135" max="16136" width="12.77734375" customWidth="1"/>
    <col min="16140" max="16141" width="13.21875" customWidth="1"/>
  </cols>
  <sheetData>
    <row r="1" spans="1:7" ht="15" customHeight="1" x14ac:dyDescent="0.3">
      <c r="A1" s="3"/>
      <c r="B1" s="3"/>
      <c r="C1" s="24"/>
      <c r="D1" s="3" t="s">
        <v>78</v>
      </c>
    </row>
    <row r="2" spans="1:7" ht="15" customHeight="1" x14ac:dyDescent="0.3">
      <c r="A2" s="6"/>
      <c r="B2" s="6"/>
      <c r="C2" s="24"/>
      <c r="D2" s="6" t="s">
        <v>149</v>
      </c>
    </row>
    <row r="3" spans="1:7" ht="15" customHeight="1" x14ac:dyDescent="0.3">
      <c r="A3" s="6"/>
      <c r="B3" s="6"/>
      <c r="C3" s="24"/>
      <c r="D3" s="6" t="s">
        <v>79</v>
      </c>
    </row>
    <row r="4" spans="1:7" ht="15" customHeight="1" x14ac:dyDescent="0.3">
      <c r="A4" s="6"/>
      <c r="B4" s="6"/>
      <c r="C4" s="24"/>
      <c r="D4" s="6"/>
    </row>
    <row r="5" spans="1:7" ht="13.05" customHeight="1" x14ac:dyDescent="0.3">
      <c r="A5" s="6"/>
      <c r="B5" s="6"/>
      <c r="C5" s="24"/>
      <c r="D5" s="6"/>
    </row>
    <row r="6" spans="1:7" ht="13.05" customHeight="1" x14ac:dyDescent="0.3">
      <c r="A6" s="6"/>
      <c r="B6" s="6"/>
      <c r="C6" s="24"/>
      <c r="D6" s="6"/>
    </row>
    <row r="7" spans="1:7" ht="13.05" customHeight="1" x14ac:dyDescent="0.3"/>
    <row r="8" spans="1:7" s="10" customFormat="1" ht="13.05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3.05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3.05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3.05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3.05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3.05" customHeight="1" x14ac:dyDescent="0.25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3.05" customHeight="1" x14ac:dyDescent="0.25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3.05" customHeight="1" x14ac:dyDescent="0.25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3.05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3.05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3.05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3.05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3.05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3.05" customHeight="1" x14ac:dyDescent="0.2">
      <c r="E21" s="9"/>
      <c r="G21" s="11"/>
    </row>
    <row r="22" spans="1:7" s="10" customFormat="1" ht="13.05" customHeight="1" x14ac:dyDescent="0.2">
      <c r="A22" s="9"/>
      <c r="C22" s="11"/>
      <c r="E22" s="9"/>
      <c r="G22" s="11"/>
    </row>
    <row r="23" spans="1:7" s="10" customFormat="1" ht="13.05" customHeight="1" x14ac:dyDescent="0.2">
      <c r="A23" s="9"/>
      <c r="C23" s="11"/>
      <c r="E23" s="9"/>
      <c r="G23" s="13"/>
    </row>
    <row r="24" spans="1:7" s="10" customFormat="1" ht="13.05" customHeight="1" x14ac:dyDescent="0.3">
      <c r="A24" s="9"/>
      <c r="C24" s="11"/>
      <c r="F24" s="26"/>
    </row>
    <row r="25" spans="1:7" s="10" customFormat="1" ht="13.05" customHeight="1" x14ac:dyDescent="0.2">
      <c r="A25" s="9"/>
      <c r="C25" s="11"/>
    </row>
    <row r="26" spans="1:7" s="10" customFormat="1" ht="13.05" customHeight="1" x14ac:dyDescent="0.2"/>
    <row r="27" spans="1:7" s="10" customFormat="1" ht="13.05" customHeight="1" x14ac:dyDescent="0.2"/>
    <row r="28" spans="1:7" s="10" customFormat="1" ht="13.05" customHeight="1" thickBot="1" x14ac:dyDescent="0.25">
      <c r="E28" s="27" t="s">
        <v>87</v>
      </c>
      <c r="G28" s="28">
        <f>+G8-C8</f>
        <v>0</v>
      </c>
    </row>
    <row r="44" spans="2:6" s="10" customFormat="1" ht="13.05" customHeight="1" x14ac:dyDescent="0.2">
      <c r="B44" s="18" t="s">
        <v>82</v>
      </c>
      <c r="F44" s="18" t="s">
        <v>145</v>
      </c>
    </row>
    <row r="45" spans="2:6" s="10" customFormat="1" ht="13.05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Balanza</vt:lpstr>
      <vt:lpstr>PRIMER BC QUE SE REGISTRO MAR</vt:lpstr>
      <vt:lpstr>BC MANDE A HN MAR</vt:lpstr>
      <vt:lpstr>BG1</vt:lpstr>
      <vt:lpstr>BG</vt:lpstr>
      <vt:lpstr>BGv3</vt:lpstr>
      <vt:lpstr>BGvM</vt:lpstr>
      <vt:lpstr>BGvM2</vt:lpstr>
      <vt:lpstr>ER1</vt:lpstr>
      <vt:lpstr>ER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Zuleyma Flores</cp:lastModifiedBy>
  <cp:lastPrinted>2026-05-09T06:04:43Z</cp:lastPrinted>
  <dcterms:created xsi:type="dcterms:W3CDTF">2019-01-14T16:31:03Z</dcterms:created>
  <dcterms:modified xsi:type="dcterms:W3CDTF">2026-06-08T15:31:28Z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