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837" documentId="8_{1C45253B-57BC-464C-9611-7DFD7FF000DA}" xr6:coauthVersionLast="47" xr6:coauthVersionMax="47" xr10:uidLastSave="{B79BA873-7F6E-4A95-8602-964A128F15DA}"/>
  <bookViews>
    <workbookView xWindow="-120" yWindow="-120" windowWidth="29040" windowHeight="15720" xr2:uid="{00000000-000D-0000-FFFF-FFFF00000000}"/>
  </bookViews>
  <sheets>
    <sheet name="BG y ER" sheetId="7" r:id="rId1"/>
    <sheet name="Anexos" sheetId="6" state="hidden" r:id="rId2"/>
  </sheets>
  <externalReferences>
    <externalReference r:id="rId3"/>
  </externalReferences>
  <definedNames>
    <definedName name="_xlnm.Print_Area" localSheetId="0">'BG y ER'!$B$5:$D$119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9" i="7" l="1"/>
  <c r="D96" i="7"/>
  <c r="D100" i="7" s="1"/>
  <c r="D55" i="7"/>
  <c r="D62" i="7" s="1"/>
  <c r="D28" i="7"/>
  <c r="D43" i="7" s="1"/>
  <c r="D71" i="7"/>
  <c r="D106" i="7" l="1"/>
  <c r="D109" i="7" s="1"/>
  <c r="D72" i="7"/>
  <c r="H116" i="6"/>
  <c r="F117" i="6" l="1"/>
  <c r="D73" i="7" l="1"/>
  <c r="I116" i="6"/>
  <c r="I125" i="6" l="1"/>
  <c r="B125" i="6" l="1"/>
  <c r="C125" i="6" l="1"/>
  <c r="C126" i="6"/>
</calcChain>
</file>

<file path=xl/sharedStrings.xml><?xml version="1.0" encoding="utf-8"?>
<sst xmlns="http://schemas.openxmlformats.org/spreadsheetml/2006/main" count="91" uniqueCount="78">
  <si>
    <t>ACTIVO</t>
  </si>
  <si>
    <t>Activo corriente</t>
  </si>
  <si>
    <t>Efectivo y equivalentes de efectivo</t>
  </si>
  <si>
    <t>$</t>
  </si>
  <si>
    <t>Cuentas por cobrar comerciales</t>
  </si>
  <si>
    <t>Cuentas por cobrar a partes relacionadas</t>
  </si>
  <si>
    <t>Préstamos por cobrar a partes relacionadas</t>
  </si>
  <si>
    <t>Otras cuentas por cobrar</t>
  </si>
  <si>
    <t>Impuesto sobre la renta pagado por anticipado</t>
  </si>
  <si>
    <t>Inventarios para la venta</t>
  </si>
  <si>
    <t>Gastos pagados por anticipado</t>
  </si>
  <si>
    <t xml:space="preserve">Activos por contrato </t>
  </si>
  <si>
    <t xml:space="preserve">Activos por costos de obtención de contratos </t>
  </si>
  <si>
    <t>Suma el activo corriente</t>
  </si>
  <si>
    <t>Propiedades, planta y equipo</t>
  </si>
  <si>
    <t xml:space="preserve">Inventario para la planta </t>
  </si>
  <si>
    <t>Activos intangibles</t>
  </si>
  <si>
    <t>Activo por impuesto sobre la renta diferido</t>
  </si>
  <si>
    <t xml:space="preserve">Cuentas por cobrar comerciales </t>
  </si>
  <si>
    <t>Depósito en garantía</t>
  </si>
  <si>
    <t>Inversiones en instrumentos patrimoniales</t>
  </si>
  <si>
    <t>Activos por derecho de uso</t>
  </si>
  <si>
    <t>Activo total</t>
  </si>
  <si>
    <t>PASIVO Y PATRIMONIO</t>
  </si>
  <si>
    <t>Pasivo corriente</t>
  </si>
  <si>
    <t>Cuentas por pagar comerciales</t>
  </si>
  <si>
    <t xml:space="preserve">Gastos acumulados y otros pasivos por pagar </t>
  </si>
  <si>
    <t>Otros impuestos por pagar</t>
  </si>
  <si>
    <t>Cuentas y dividendos por pagar a partes relacionadas</t>
  </si>
  <si>
    <t>Impuesto sobre la renta por pagar</t>
  </si>
  <si>
    <t>Ingresos diferidos</t>
  </si>
  <si>
    <t>Provisiones</t>
  </si>
  <si>
    <t xml:space="preserve">Pasivo por arrendamiento </t>
  </si>
  <si>
    <t>Suma el pasivo corriente</t>
  </si>
  <si>
    <t>Pasivo por impuesto sobre la renta diferido</t>
  </si>
  <si>
    <t>Pasivo por arrendamiento</t>
  </si>
  <si>
    <t>Pasivo total</t>
  </si>
  <si>
    <t>Patrimonio</t>
  </si>
  <si>
    <t>Capital social pagado</t>
  </si>
  <si>
    <t>Reserva legal</t>
  </si>
  <si>
    <t>Utilidades acumuladas</t>
  </si>
  <si>
    <t>Efecto de conversión de entidades en el extranjero</t>
  </si>
  <si>
    <t>Patrimonio atribuible a los accionistas de la controladora</t>
  </si>
  <si>
    <t xml:space="preserve">Participación no controladora </t>
  </si>
  <si>
    <t>Suma el patrimonio</t>
  </si>
  <si>
    <t>Pasivo y patrimonio total</t>
  </si>
  <si>
    <t>Ingresos provenientes de contratos con clientes</t>
  </si>
  <si>
    <t>Costos de servicios, venta de productos y accesorios</t>
  </si>
  <si>
    <t>Utilidad bruta</t>
  </si>
  <si>
    <t>Gastos comerciales, administrativos y generales</t>
  </si>
  <si>
    <t>Gasto por depreciación, amortización y deterioro de activos</t>
  </si>
  <si>
    <t>Utilidad en operaciones</t>
  </si>
  <si>
    <t>Ingresos financieros</t>
  </si>
  <si>
    <t>Gastos financieros</t>
  </si>
  <si>
    <t>Diferencial cambiario, neto</t>
  </si>
  <si>
    <t>Otros ingresos (gastos), neto</t>
  </si>
  <si>
    <t>Utilidad antes de impuesto sobre la renta</t>
  </si>
  <si>
    <t xml:space="preserve">Impuesto sobre la renta </t>
  </si>
  <si>
    <t xml:space="preserve">Utilidad neta del ejercicio </t>
  </si>
  <si>
    <t>(Compañía salvadoreña subsidiaria de Sercotel, S.A. de C.V.)</t>
  </si>
  <si>
    <t>Pasivo Neto Actuarial</t>
  </si>
  <si>
    <t>Obligaciones Laborales</t>
  </si>
  <si>
    <t>GASTOS ANTICIPADOS POR COMISIONES IFRS 15</t>
  </si>
  <si>
    <t>AMORT. GASTOS ANTICIPADOS POR COMISIONES IFRS 15</t>
  </si>
  <si>
    <t xml:space="preserve">Se consulta la BT en la AJ el codigo de "Activos por costos de obtención de contratos" 1060.1 en este codigo me salen las siguientes cuentas </t>
  </si>
  <si>
    <t xml:space="preserve">se consultan en SAP esas cuentas </t>
  </si>
  <si>
    <t>Tiene que cuadrar</t>
  </si>
  <si>
    <t>PROV DE CONTINGENCIAS</t>
  </si>
  <si>
    <t>PROVISIÓN DESMANTELAMIENTO</t>
  </si>
  <si>
    <t>CONSULTAR MES</t>
  </si>
  <si>
    <t>Contigencias fiscales</t>
  </si>
  <si>
    <t>Estado de Situación Financiera</t>
  </si>
  <si>
    <t>Compañía de Telecomunicaciones de El Salvador, S.A. de C.V.</t>
  </si>
  <si>
    <t>Estado de Resultados Integral</t>
  </si>
  <si>
    <t>Al 28 de Febrero 2026</t>
  </si>
  <si>
    <t>Febrero</t>
  </si>
  <si>
    <t>28 de Febrero</t>
  </si>
  <si>
    <t>Por el período que terminó al 28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</si>
</sst>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_);_(* \(#,##0\);_(* &quot;-&quot;_);_(@_)"/>
    <numFmt numFmtId="165" formatCode="_-* #,##0_-;\-* #,##0_-;_-* &quot;-&quot;??_-;_-@_-"/>
    <numFmt numFmtId="166" formatCode="_-&quot;$&quot;* #,##0_-;\-&quot;$&quot;* #,##0_-;_-&quot;$&quot;* &quot;-&quot;??_-;_-@_-"/>
  </numFmts>
  <fonts count="16" x14ac:knownFonts="1">
    <font>
      <sz val="11"/>
      <color theme="1"/>
      <name val="Calibri"/>
      <family val="2"/>
      <scheme val="minor"/>
    </font>
    <font>
      <sz val="8.5"/>
      <color theme="1"/>
      <name val="Arial"/>
      <family val="2"/>
    </font>
    <font>
      <sz val="10"/>
      <color theme="1"/>
      <name val="Arial"/>
      <family val="2"/>
    </font>
    <font>
      <sz val="5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u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 indent="2"/>
    </xf>
    <xf numFmtId="43" fontId="0" fillId="0" borderId="0" xfId="1" applyFont="1"/>
    <xf numFmtId="9" fontId="0" fillId="0" borderId="0" xfId="0" applyNumberFormat="1"/>
    <xf numFmtId="3" fontId="2" fillId="0" borderId="0" xfId="0" applyNumberFormat="1" applyFont="1" applyAlignment="1">
      <alignment horizontal="right" vertical="center" wrapText="1"/>
    </xf>
    <xf numFmtId="43" fontId="0" fillId="0" borderId="0" xfId="1" applyFont="1" applyFill="1"/>
    <xf numFmtId="0" fontId="7" fillId="0" borderId="0" xfId="0" applyFont="1"/>
    <xf numFmtId="0" fontId="8" fillId="0" borderId="3" xfId="0" applyFont="1" applyBorder="1" applyAlignment="1">
      <alignment horizontal="center"/>
    </xf>
    <xf numFmtId="0" fontId="8" fillId="0" borderId="3" xfId="0" applyFont="1" applyBorder="1"/>
    <xf numFmtId="4" fontId="0" fillId="0" borderId="0" xfId="0" applyNumberFormat="1"/>
    <xf numFmtId="4" fontId="0" fillId="3" borderId="0" xfId="0" applyNumberFormat="1" applyFill="1"/>
    <xf numFmtId="44" fontId="0" fillId="0" borderId="0" xfId="5" applyFont="1"/>
    <xf numFmtId="44" fontId="0" fillId="3" borderId="0" xfId="5" applyFont="1" applyFill="1"/>
    <xf numFmtId="43" fontId="0" fillId="0" borderId="2" xfId="1" applyFont="1" applyFill="1" applyBorder="1"/>
    <xf numFmtId="0" fontId="4" fillId="0" borderId="0" xfId="0" applyFont="1" applyAlignment="1">
      <alignment vertical="center"/>
    </xf>
    <xf numFmtId="165" fontId="2" fillId="0" borderId="0" xfId="1" applyNumberFormat="1" applyFont="1" applyFill="1" applyBorder="1" applyAlignment="1">
      <alignment horizontal="right" vertical="center" wrapText="1"/>
    </xf>
    <xf numFmtId="4" fontId="0" fillId="2" borderId="0" xfId="0" applyNumberFormat="1" applyFill="1"/>
    <xf numFmtId="44" fontId="0" fillId="2" borderId="0" xfId="5" applyFont="1" applyFill="1"/>
    <xf numFmtId="17" fontId="0" fillId="0" borderId="0" xfId="0" applyNumberFormat="1" applyAlignment="1">
      <alignment horizontal="right"/>
    </xf>
    <xf numFmtId="0" fontId="0" fillId="4" borderId="0" xfId="0" applyFill="1"/>
    <xf numFmtId="44" fontId="0" fillId="4" borderId="0" xfId="5" applyFont="1" applyFill="1"/>
    <xf numFmtId="0" fontId="0" fillId="5" borderId="0" xfId="0" applyFill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4" fontId="0" fillId="0" borderId="0" xfId="0" applyNumberFormat="1"/>
    <xf numFmtId="0" fontId="9" fillId="0" borderId="0" xfId="0" applyFont="1"/>
    <xf numFmtId="17" fontId="2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horizontal="justify" vertical="center" wrapText="1"/>
    </xf>
    <xf numFmtId="0" fontId="12" fillId="0" borderId="0" xfId="0" applyFont="1" applyAlignment="1">
      <alignment horizontal="justify" vertical="center" wrapText="1"/>
    </xf>
    <xf numFmtId="43" fontId="14" fillId="0" borderId="0" xfId="1" applyFont="1" applyFill="1"/>
    <xf numFmtId="166" fontId="14" fillId="0" borderId="0" xfId="5" applyNumberFormat="1" applyFont="1" applyFill="1"/>
    <xf numFmtId="166" fontId="15" fillId="0" borderId="0" xfId="5" applyNumberFormat="1" applyFont="1" applyFill="1"/>
    <xf numFmtId="0" fontId="2" fillId="0" borderId="0" xfId="0" applyFont="1"/>
    <xf numFmtId="0" fontId="4" fillId="0" borderId="0" xfId="0" applyFont="1" applyAlignment="1">
      <alignment horizontal="left"/>
    </xf>
    <xf numFmtId="164" fontId="2" fillId="0" borderId="0" xfId="1" applyNumberFormat="1" applyFont="1" applyFill="1"/>
    <xf numFmtId="0" fontId="12" fillId="0" borderId="0" xfId="0" applyFont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/>
    </xf>
    <xf numFmtId="17" fontId="9" fillId="0" borderId="0" xfId="0" applyNumberFormat="1" applyFont="1" applyAlignment="1">
      <alignment horizontal="right"/>
    </xf>
    <xf numFmtId="3" fontId="9" fillId="0" borderId="0" xfId="1" applyNumberFormat="1" applyFont="1" applyAlignment="1">
      <alignment horizontal="right"/>
    </xf>
    <xf numFmtId="43" fontId="9" fillId="0" borderId="0" xfId="1" applyFont="1" applyAlignment="1">
      <alignment horizontal="right"/>
    </xf>
    <xf numFmtId="0" fontId="9" fillId="0" borderId="0" xfId="1" applyNumberFormat="1" applyFont="1" applyAlignment="1">
      <alignment horizontal="right"/>
    </xf>
    <xf numFmtId="165" fontId="9" fillId="0" borderId="0" xfId="1" applyNumberFormat="1" applyFont="1" applyAlignment="1">
      <alignment horizontal="right"/>
    </xf>
    <xf numFmtId="3" fontId="9" fillId="0" borderId="0" xfId="1" applyNumberFormat="1" applyFont="1" applyFill="1" applyAlignment="1">
      <alignment horizontal="right"/>
    </xf>
    <xf numFmtId="3" fontId="13" fillId="0" borderId="0" xfId="1" applyNumberFormat="1" applyFont="1" applyFill="1" applyAlignment="1">
      <alignment horizontal="right" vertical="center"/>
    </xf>
    <xf numFmtId="3" fontId="13" fillId="0" borderId="0" xfId="1" applyNumberFormat="1" applyFont="1" applyAlignment="1">
      <alignment horizontal="right" vertical="center"/>
    </xf>
    <xf numFmtId="43" fontId="9" fillId="0" borderId="0" xfId="0" applyNumberFormat="1" applyFont="1" applyAlignment="1">
      <alignment horizontal="right"/>
    </xf>
    <xf numFmtId="166" fontId="9" fillId="0" borderId="0" xfId="0" applyNumberFormat="1" applyFont="1" applyAlignment="1">
      <alignment horizontal="right"/>
    </xf>
    <xf numFmtId="164" fontId="9" fillId="0" borderId="0" xfId="1" applyNumberFormat="1" applyFont="1" applyAlignment="1">
      <alignment horizontal="right"/>
    </xf>
    <xf numFmtId="3" fontId="9" fillId="0" borderId="0" xfId="0" applyNumberFormat="1" applyFont="1"/>
    <xf numFmtId="0" fontId="11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3" fontId="12" fillId="0" borderId="0" xfId="0" applyNumberFormat="1" applyFont="1" applyAlignment="1">
      <alignment horizontal="right" vertical="center" wrapText="1" indent="2"/>
    </xf>
    <xf numFmtId="43" fontId="12" fillId="0" borderId="0" xfId="1" applyFont="1" applyAlignment="1">
      <alignment horizontal="right" vertical="center" wrapText="1" indent="2"/>
    </xf>
    <xf numFmtId="3" fontId="12" fillId="0" borderId="2" xfId="0" applyNumberFormat="1" applyFont="1" applyBorder="1" applyAlignment="1">
      <alignment horizontal="right" vertical="center" wrapText="1" indent="2"/>
    </xf>
    <xf numFmtId="3" fontId="11" fillId="0" borderId="0" xfId="0" applyNumberFormat="1" applyFont="1" applyAlignment="1">
      <alignment horizontal="right" vertical="center" wrapText="1" indent="2"/>
    </xf>
    <xf numFmtId="0" fontId="12" fillId="0" borderId="0" xfId="0" applyFont="1" applyAlignment="1">
      <alignment horizontal="right" vertical="center" wrapText="1" indent="2"/>
    </xf>
    <xf numFmtId="165" fontId="12" fillId="0" borderId="0" xfId="1" applyNumberFormat="1" applyFont="1" applyFill="1" applyAlignment="1">
      <alignment horizontal="right" vertical="center" wrapText="1" indent="2"/>
    </xf>
    <xf numFmtId="3" fontId="11" fillId="0" borderId="1" xfId="0" applyNumberFormat="1" applyFont="1" applyBorder="1" applyAlignment="1">
      <alignment horizontal="right" vertical="center" wrapText="1" indent="2"/>
    </xf>
    <xf numFmtId="43" fontId="12" fillId="0" borderId="4" xfId="1" applyFont="1" applyBorder="1" applyAlignment="1">
      <alignment horizontal="right" vertical="center" wrapText="1" indent="2"/>
    </xf>
    <xf numFmtId="43" fontId="12" fillId="0" borderId="2" xfId="1" applyFont="1" applyBorder="1" applyAlignment="1">
      <alignment horizontal="right" vertical="center" wrapText="1" indent="2"/>
    </xf>
    <xf numFmtId="164" fontId="12" fillId="0" borderId="0" xfId="0" applyNumberFormat="1" applyFont="1" applyAlignment="1">
      <alignment horizontal="right" vertical="center" wrapText="1" indent="2"/>
    </xf>
    <xf numFmtId="164" fontId="12" fillId="0" borderId="2" xfId="0" applyNumberFormat="1" applyFont="1" applyBorder="1" applyAlignment="1">
      <alignment horizontal="right" vertical="center" wrapText="1" indent="2"/>
    </xf>
    <xf numFmtId="3" fontId="11" fillId="0" borderId="4" xfId="0" applyNumberFormat="1" applyFont="1" applyBorder="1" applyAlignment="1">
      <alignment horizontal="right" vertical="center" wrapText="1" indent="2"/>
    </xf>
    <xf numFmtId="165" fontId="2" fillId="0" borderId="0" xfId="1" applyNumberFormat="1" applyFont="1" applyFill="1" applyAlignment="1">
      <alignment horizontal="right" indent="2"/>
    </xf>
  </cellXfs>
  <cellStyles count="6">
    <cellStyle name="Millares" xfId="1" builtinId="3"/>
    <cellStyle name="Moneda" xfId="5" builtinId="4"/>
    <cellStyle name="Normal" xfId="0" builtinId="0"/>
    <cellStyle name="Normal 10" xfId="2" xr:uid="{00000000-0005-0000-0000-000003000000}"/>
    <cellStyle name="Porcentaje 10" xfId="4" xr:uid="{00000000-0005-0000-0000-000005000000}"/>
    <cellStyle name="Porcentaje 2" xfId="3" xr:uid="{00000000-0005-0000-0000-000006000000}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88901</xdr:colOff>
      <xdr:row>4</xdr:row>
      <xdr:rowOff>149006</xdr:rowOff>
    </xdr:from>
    <xdr:to>
      <xdr:col>1</xdr:col>
      <xdr:colOff>603251</xdr:colOff>
      <xdr:row>7</xdr:row>
      <xdr:rowOff>98544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BDA9710-A5AD-D6BD-9D16-6110CFAF4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4526" y="847506"/>
          <a:ext cx="514350" cy="473413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80</xdr:row>
      <xdr:rowOff>0</xdr:rowOff>
    </xdr:from>
    <xdr:to>
      <xdr:col>1</xdr:col>
      <xdr:colOff>581025</xdr:colOff>
      <xdr:row>82</xdr:row>
      <xdr:rowOff>130513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2848E2-EF02-45D4-B90B-E96AD044E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2300" y="11874500"/>
          <a:ext cx="514350" cy="4797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85726</xdr:colOff>
      <xdr:row>31</xdr:row>
      <xdr:rowOff>114300</xdr:rowOff>
    </xdr:from>
    <xdr:to>
      <xdr:col>8</xdr:col>
      <xdr:colOff>951544</xdr:colOff>
      <xdr:row>63</xdr:row>
      <xdr:rowOff>192767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5473"/>
        <a:stretch/>
      </xdr:blipFill>
      <xdr:spPr>
        <a:xfrm>
          <a:off x="849238" y="5821740"/>
          <a:ext cx="12016116" cy="5872843"/>
        </a:xfrm>
        <a:prstGeom prst="rect">
          <a:avLst/>
        </a:prstGeom>
      </xdr:spPr>
    </xdr:pic>
    <xdr:clientData/>
  </xdr:twoCellAnchor>
  <xdr:twoCellAnchor editAs="oneCell">
    <xdr:from>
      <xdr:col>1</xdr:col>
      <xdr:colOff>1723572</xdr:colOff>
      <xdr:row>99</xdr:row>
      <xdr:rowOff>11338</xdr:rowOff>
    </xdr:from>
    <xdr:to>
      <xdr:col>5</xdr:col>
      <xdr:colOff>398630</xdr:colOff>
      <xdr:row>109</xdr:row>
      <xdr:rowOff>46083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9DC5CF-E1E0-00C1-4B36-80989648E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83304" y="14162767"/>
          <a:ext cx="6068272" cy="1962424"/>
        </a:xfrm>
        <a:prstGeom prst="rect">
          <a:avLst/>
        </a:prstGeom>
      </xdr:spPr>
    </xdr:pic>
    <xdr:clientData/>
  </xdr:twoCellAnchor>
  <xdr:twoCellAnchor editAs="oneCell">
    <xdr:from>
      <xdr:col>1</xdr:col>
      <xdr:colOff>1746250</xdr:colOff>
      <xdr:row>127</xdr:row>
      <xdr:rowOff>34018</xdr:rowOff>
    </xdr:from>
    <xdr:to>
      <xdr:col>5</xdr:col>
      <xdr:colOff>392729</xdr:colOff>
      <xdr:row>137</xdr:row>
      <xdr:rowOff>49710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605C49C-0950-37BC-FF31-2E1F2FACB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05982" y="19605625"/>
          <a:ext cx="6039693" cy="19433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lina.cesar\AppData\Local\Microsoft\Windows\INetCache\Content.Outlook\5WYSDGP7\HT%20Informe%20SV%20Consolidado%20Ener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idades"/>
      <sheetName val="Carátulas"/>
      <sheetName val="Registros 2023"/>
      <sheetName val="BT"/>
      <sheetName val="Balanzas"/>
      <sheetName val="Mapeo"/>
      <sheetName val="Registros 2022"/>
      <sheetName val="Registros 2021"/>
      <sheetName val="Mapeo PR"/>
      <sheetName val="Rev EF"/>
      <sheetName val="Flujo de Efectivo"/>
      <sheetName val="Patrimonio"/>
      <sheetName val="Notas"/>
      <sheetName val="Rev Ntas"/>
      <sheetName val="PR"/>
      <sheetName val="Rev Ntas PR"/>
      <sheetName val="Provisiones"/>
      <sheetName val="Contratos Laborales"/>
      <sheetName val="Re expresión ISR 2021-CTE"/>
      <sheetName val="ISR"/>
      <sheetName val="Rev ISR"/>
      <sheetName val="ADU Conso"/>
      <sheetName val="AI Conso"/>
      <sheetName val="AI SV02"/>
      <sheetName val="AI SV03"/>
      <sheetName val="AI GT09"/>
      <sheetName val="AF Conso"/>
      <sheetName val="AF SV02"/>
      <sheetName val="AF SV03"/>
      <sheetName val="AF SV08"/>
      <sheetName val="AF GT09"/>
      <sheetName val="Liquidez"/>
      <sheetName val="Mov Préstamos"/>
      <sheetName val="Préstamos"/>
      <sheetName val="Flujos por var"/>
      <sheetName val="Segmentos"/>
      <sheetName val="Cobros EFe CTE"/>
      <sheetName val="Contingencias pdte paga"/>
      <sheetName val="Propocionalidad DUSO-SV02"/>
      <sheetName val="Hoja1"/>
      <sheetName val="Sensibilidad y tipo de cambio"/>
      <sheetName val="Propocionalidad DUSO-SV01"/>
      <sheetName val="Antiguedades"/>
      <sheetName val="PP part. del incobrable 2021"/>
      <sheetName val="Posición monet"/>
      <sheetName val="ORI Beneficios laborales SV02"/>
      <sheetName val="ORI Beneficios laborales SV06"/>
    </sheetNames>
    <sheetDataSet>
      <sheetData sheetId="0"/>
      <sheetData sheetId="1">
        <row r="12">
          <cell r="Q12">
            <v>6102773</v>
          </cell>
        </row>
        <row r="54">
          <cell r="Q54">
            <v>2824250</v>
          </cell>
        </row>
      </sheetData>
      <sheetData sheetId="2"/>
      <sheetData sheetId="3">
        <row r="3280">
          <cell r="AL3280">
            <v>9254.1200000001118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49061-7E95-4F91-A3F2-5E6D414E86B6}">
  <dimension ref="B5:F119"/>
  <sheetViews>
    <sheetView showGridLines="0" tabSelected="1" zoomScaleNormal="100" workbookViewId="0">
      <selection activeCell="B16" sqref="B16"/>
    </sheetView>
  </sheetViews>
  <sheetFormatPr baseColWidth="10" defaultColWidth="9.140625" defaultRowHeight="14.25" x14ac:dyDescent="0.2"/>
  <cols>
    <col min="1" max="1" width="8.42578125" style="32" customWidth="1"/>
    <col min="2" max="2" width="49.85546875" style="32" customWidth="1"/>
    <col min="3" max="3" width="1.85546875" style="32" bestFit="1" customWidth="1"/>
    <col min="4" max="4" width="16.7109375" style="32" bestFit="1" customWidth="1"/>
    <col min="5" max="5" width="18.7109375" style="48" customWidth="1"/>
    <col min="6" max="6" width="15" style="32" bestFit="1" customWidth="1"/>
    <col min="7" max="16384" width="9.140625" style="32"/>
  </cols>
  <sheetData>
    <row r="5" spans="2:5" x14ac:dyDescent="0.2">
      <c r="B5" s="21"/>
      <c r="C5" s="45"/>
    </row>
    <row r="6" spans="2:5" x14ac:dyDescent="0.2">
      <c r="B6" s="21"/>
      <c r="C6" s="45"/>
    </row>
    <row r="7" spans="2:5" x14ac:dyDescent="0.2">
      <c r="B7" s="21"/>
      <c r="C7" s="45"/>
    </row>
    <row r="8" spans="2:5" x14ac:dyDescent="0.2">
      <c r="B8" s="21"/>
      <c r="C8" s="45"/>
    </row>
    <row r="9" spans="2:5" x14ac:dyDescent="0.2">
      <c r="B9" s="21" t="s">
        <v>72</v>
      </c>
      <c r="C9" s="45"/>
    </row>
    <row r="10" spans="2:5" x14ac:dyDescent="0.2">
      <c r="B10" s="21" t="s">
        <v>59</v>
      </c>
      <c r="C10" s="45"/>
    </row>
    <row r="11" spans="2:5" x14ac:dyDescent="0.2">
      <c r="B11" s="21" t="s">
        <v>71</v>
      </c>
      <c r="C11" s="45"/>
    </row>
    <row r="12" spans="2:5" x14ac:dyDescent="0.2">
      <c r="B12" s="21" t="s">
        <v>74</v>
      </c>
      <c r="C12" s="45"/>
    </row>
    <row r="13" spans="2:5" x14ac:dyDescent="0.2">
      <c r="C13" s="45"/>
    </row>
    <row r="14" spans="2:5" x14ac:dyDescent="0.2">
      <c r="C14" s="45"/>
      <c r="D14" s="33" t="s">
        <v>75</v>
      </c>
      <c r="E14" s="49"/>
    </row>
    <row r="15" spans="2:5" x14ac:dyDescent="0.2">
      <c r="B15" s="1"/>
      <c r="C15" s="46"/>
      <c r="D15" s="34">
        <v>2026</v>
      </c>
    </row>
    <row r="16" spans="2:5" x14ac:dyDescent="0.2">
      <c r="B16" s="35" t="s">
        <v>0</v>
      </c>
      <c r="C16" s="2"/>
      <c r="D16" s="2"/>
    </row>
    <row r="17" spans="2:6" x14ac:dyDescent="0.2">
      <c r="B17" s="35" t="s">
        <v>1</v>
      </c>
      <c r="C17" s="2"/>
      <c r="D17" s="2"/>
    </row>
    <row r="18" spans="2:6" x14ac:dyDescent="0.2">
      <c r="B18" s="36" t="s">
        <v>2</v>
      </c>
      <c r="C18" s="47" t="s">
        <v>3</v>
      </c>
      <c r="D18" s="63">
        <v>7277568</v>
      </c>
      <c r="E18" s="50"/>
      <c r="F18" s="60"/>
    </row>
    <row r="19" spans="2:6" x14ac:dyDescent="0.2">
      <c r="B19" s="36" t="s">
        <v>4</v>
      </c>
      <c r="C19" s="47"/>
      <c r="D19" s="63">
        <v>19742523</v>
      </c>
      <c r="E19" s="50"/>
      <c r="F19" s="60"/>
    </row>
    <row r="20" spans="2:6" x14ac:dyDescent="0.2">
      <c r="B20" s="36" t="s">
        <v>5</v>
      </c>
      <c r="C20" s="47"/>
      <c r="D20" s="63">
        <v>8270440</v>
      </c>
      <c r="E20" s="50"/>
      <c r="F20" s="60"/>
    </row>
    <row r="21" spans="2:6" x14ac:dyDescent="0.2">
      <c r="B21" s="36" t="s">
        <v>6</v>
      </c>
      <c r="C21" s="47"/>
      <c r="D21" s="63">
        <v>155762369</v>
      </c>
      <c r="E21" s="50"/>
      <c r="F21" s="60"/>
    </row>
    <row r="22" spans="2:6" x14ac:dyDescent="0.2">
      <c r="B22" s="36" t="s">
        <v>7</v>
      </c>
      <c r="C22" s="47"/>
      <c r="D22" s="63">
        <v>1997680</v>
      </c>
      <c r="E22" s="50"/>
      <c r="F22" s="60"/>
    </row>
    <row r="23" spans="2:6" x14ac:dyDescent="0.2">
      <c r="B23" s="36" t="s">
        <v>8</v>
      </c>
      <c r="C23" s="47"/>
      <c r="D23" s="63">
        <v>5181127</v>
      </c>
      <c r="E23" s="50"/>
      <c r="F23" s="60"/>
    </row>
    <row r="24" spans="2:6" x14ac:dyDescent="0.2">
      <c r="B24" s="36" t="s">
        <v>9</v>
      </c>
      <c r="C24" s="47"/>
      <c r="D24" s="63">
        <v>3103568</v>
      </c>
      <c r="E24" s="50"/>
      <c r="F24" s="60"/>
    </row>
    <row r="25" spans="2:6" x14ac:dyDescent="0.2">
      <c r="B25" s="36" t="s">
        <v>10</v>
      </c>
      <c r="C25" s="47"/>
      <c r="D25" s="63">
        <v>3472986</v>
      </c>
      <c r="E25" s="50"/>
      <c r="F25" s="60"/>
    </row>
    <row r="26" spans="2:6" hidden="1" x14ac:dyDescent="0.2">
      <c r="B26" s="36" t="s">
        <v>11</v>
      </c>
      <c r="C26" s="47"/>
      <c r="D26" s="64">
        <v>0</v>
      </c>
      <c r="E26" s="51"/>
      <c r="F26" s="60"/>
    </row>
    <row r="27" spans="2:6" x14ac:dyDescent="0.2">
      <c r="B27" s="36" t="s">
        <v>12</v>
      </c>
      <c r="C27" s="47"/>
      <c r="D27" s="65">
        <v>8407468</v>
      </c>
      <c r="E27" s="50"/>
      <c r="F27" s="60"/>
    </row>
    <row r="28" spans="2:6" x14ac:dyDescent="0.2">
      <c r="B28" s="37" t="s">
        <v>13</v>
      </c>
      <c r="C28" s="47"/>
      <c r="D28" s="66">
        <f>SUM(D18:D27)</f>
        <v>213215729</v>
      </c>
      <c r="E28" s="50"/>
      <c r="F28" s="60"/>
    </row>
    <row r="29" spans="2:6" x14ac:dyDescent="0.2">
      <c r="B29" s="36"/>
      <c r="C29" s="47"/>
      <c r="D29" s="67"/>
      <c r="E29" s="52"/>
      <c r="F29" s="60"/>
    </row>
    <row r="30" spans="2:6" x14ac:dyDescent="0.2">
      <c r="B30" s="36" t="s">
        <v>14</v>
      </c>
      <c r="C30" s="47"/>
      <c r="D30" s="63">
        <v>406948438</v>
      </c>
      <c r="E30" s="50"/>
      <c r="F30" s="60"/>
    </row>
    <row r="31" spans="2:6" hidden="1" x14ac:dyDescent="0.2">
      <c r="B31" s="36" t="s">
        <v>15</v>
      </c>
      <c r="C31" s="47"/>
      <c r="D31" s="64">
        <v>0</v>
      </c>
      <c r="E31" s="51"/>
      <c r="F31" s="60"/>
    </row>
    <row r="32" spans="2:6" x14ac:dyDescent="0.2">
      <c r="B32" s="36" t="s">
        <v>16</v>
      </c>
      <c r="C32" s="47"/>
      <c r="D32" s="63">
        <v>59175329</v>
      </c>
      <c r="E32" s="50"/>
      <c r="F32" s="60"/>
    </row>
    <row r="33" spans="2:6" hidden="1" x14ac:dyDescent="0.2">
      <c r="B33" s="36" t="s">
        <v>17</v>
      </c>
      <c r="C33" s="47"/>
      <c r="D33" s="64">
        <v>0</v>
      </c>
      <c r="E33" s="51"/>
      <c r="F33" s="60"/>
    </row>
    <row r="34" spans="2:6" x14ac:dyDescent="0.2">
      <c r="B34" s="36" t="s">
        <v>18</v>
      </c>
      <c r="C34" s="47"/>
      <c r="D34" s="63">
        <v>1180639</v>
      </c>
      <c r="E34" s="50"/>
      <c r="F34" s="60"/>
    </row>
    <row r="35" spans="2:6" hidden="1" x14ac:dyDescent="0.2">
      <c r="B35" s="36" t="s">
        <v>5</v>
      </c>
      <c r="C35" s="47"/>
      <c r="D35" s="64">
        <v>0</v>
      </c>
      <c r="E35" s="51"/>
      <c r="F35" s="60"/>
    </row>
    <row r="36" spans="2:6" hidden="1" x14ac:dyDescent="0.2">
      <c r="B36" s="36" t="s">
        <v>6</v>
      </c>
      <c r="C36" s="47"/>
      <c r="D36" s="64">
        <v>0</v>
      </c>
      <c r="E36" s="51"/>
      <c r="F36" s="60"/>
    </row>
    <row r="37" spans="2:6" hidden="1" x14ac:dyDescent="0.2">
      <c r="B37" s="36" t="s">
        <v>7</v>
      </c>
      <c r="C37" s="47"/>
      <c r="D37" s="64">
        <v>0</v>
      </c>
      <c r="E37" s="51"/>
      <c r="F37" s="60"/>
    </row>
    <row r="38" spans="2:6" x14ac:dyDescent="0.2">
      <c r="B38" s="36" t="s">
        <v>19</v>
      </c>
      <c r="C38" s="47"/>
      <c r="D38" s="63">
        <v>95722</v>
      </c>
      <c r="E38" s="50"/>
      <c r="F38" s="60"/>
    </row>
    <row r="39" spans="2:6" hidden="1" x14ac:dyDescent="0.2">
      <c r="B39" s="36" t="s">
        <v>11</v>
      </c>
      <c r="C39" s="47"/>
      <c r="D39" s="64">
        <v>0</v>
      </c>
      <c r="E39" s="51"/>
      <c r="F39" s="60"/>
    </row>
    <row r="40" spans="2:6" x14ac:dyDescent="0.2">
      <c r="B40" s="36" t="s">
        <v>12</v>
      </c>
      <c r="C40" s="47"/>
      <c r="D40" s="63">
        <v>581964</v>
      </c>
      <c r="E40" s="50"/>
      <c r="F40" s="60"/>
    </row>
    <row r="41" spans="2:6" x14ac:dyDescent="0.2">
      <c r="B41" s="36" t="s">
        <v>20</v>
      </c>
      <c r="C41" s="47"/>
      <c r="D41" s="68">
        <v>134277347</v>
      </c>
      <c r="E41" s="53"/>
      <c r="F41" s="60"/>
    </row>
    <row r="42" spans="2:6" x14ac:dyDescent="0.2">
      <c r="B42" s="36" t="s">
        <v>21</v>
      </c>
      <c r="C42" s="47"/>
      <c r="D42" s="65">
        <v>3667957</v>
      </c>
      <c r="E42" s="50"/>
      <c r="F42" s="60"/>
    </row>
    <row r="43" spans="2:6" ht="15" thickBot="1" x14ac:dyDescent="0.25">
      <c r="B43" s="35" t="s">
        <v>22</v>
      </c>
      <c r="C43" s="47"/>
      <c r="D43" s="69">
        <f>SUM(D30:D42)+D28</f>
        <v>819143125</v>
      </c>
      <c r="E43" s="50"/>
      <c r="F43" s="60"/>
    </row>
    <row r="44" spans="2:6" ht="15" thickTop="1" x14ac:dyDescent="0.2">
      <c r="B44" s="35"/>
      <c r="C44" s="47"/>
      <c r="D44" s="67"/>
      <c r="E44" s="52"/>
      <c r="F44" s="60"/>
    </row>
    <row r="45" spans="2:6" x14ac:dyDescent="0.2">
      <c r="B45" s="37" t="s">
        <v>23</v>
      </c>
      <c r="C45" s="47"/>
      <c r="D45" s="63"/>
      <c r="E45" s="50"/>
      <c r="F45" s="60"/>
    </row>
    <row r="46" spans="2:6" x14ac:dyDescent="0.2">
      <c r="B46" s="37" t="s">
        <v>24</v>
      </c>
      <c r="C46" s="47"/>
      <c r="D46" s="67"/>
      <c r="E46" s="52"/>
      <c r="F46" s="60"/>
    </row>
    <row r="47" spans="2:6" x14ac:dyDescent="0.2">
      <c r="B47" s="38" t="s">
        <v>25</v>
      </c>
      <c r="C47" s="47"/>
      <c r="D47" s="63">
        <v>28913358</v>
      </c>
      <c r="E47" s="50"/>
      <c r="F47" s="60"/>
    </row>
    <row r="48" spans="2:6" x14ac:dyDescent="0.2">
      <c r="B48" s="38" t="s">
        <v>26</v>
      </c>
      <c r="C48" s="47"/>
      <c r="D48" s="63">
        <v>11598199</v>
      </c>
      <c r="E48" s="50"/>
      <c r="F48" s="60"/>
    </row>
    <row r="49" spans="2:6" x14ac:dyDescent="0.2">
      <c r="B49" s="38" t="s">
        <v>27</v>
      </c>
      <c r="C49" s="47"/>
      <c r="D49" s="63">
        <v>1070177</v>
      </c>
      <c r="E49" s="50"/>
      <c r="F49" s="60"/>
    </row>
    <row r="50" spans="2:6" x14ac:dyDescent="0.2">
      <c r="B50" s="38" t="s">
        <v>28</v>
      </c>
      <c r="C50" s="47"/>
      <c r="D50" s="63">
        <v>175364410</v>
      </c>
      <c r="E50" s="50"/>
      <c r="F50" s="60"/>
    </row>
    <row r="51" spans="2:6" x14ac:dyDescent="0.2">
      <c r="B51" s="38" t="s">
        <v>29</v>
      </c>
      <c r="C51" s="47"/>
      <c r="D51" s="64">
        <v>7047227</v>
      </c>
      <c r="E51" s="51"/>
      <c r="F51" s="60"/>
    </row>
    <row r="52" spans="2:6" hidden="1" x14ac:dyDescent="0.2">
      <c r="B52" s="38" t="s">
        <v>30</v>
      </c>
      <c r="C52" s="47"/>
      <c r="D52" s="64">
        <v>0</v>
      </c>
      <c r="E52" s="50"/>
      <c r="F52" s="60"/>
    </row>
    <row r="53" spans="2:6" x14ac:dyDescent="0.2">
      <c r="B53" s="36" t="s">
        <v>31</v>
      </c>
      <c r="C53" s="47"/>
      <c r="D53" s="63">
        <v>2422239</v>
      </c>
      <c r="E53" s="50"/>
      <c r="F53" s="60"/>
    </row>
    <row r="54" spans="2:6" x14ac:dyDescent="0.2">
      <c r="B54" s="36" t="s">
        <v>32</v>
      </c>
      <c r="C54" s="47"/>
      <c r="D54" s="65">
        <v>1716390</v>
      </c>
      <c r="E54" s="50"/>
      <c r="F54" s="60"/>
    </row>
    <row r="55" spans="2:6" x14ac:dyDescent="0.2">
      <c r="B55" s="37" t="s">
        <v>33</v>
      </c>
      <c r="C55" s="47"/>
      <c r="D55" s="66">
        <f>SUM(D47:D54)</f>
        <v>228132000</v>
      </c>
      <c r="E55" s="50"/>
      <c r="F55" s="60"/>
    </row>
    <row r="56" spans="2:6" x14ac:dyDescent="0.2">
      <c r="B56" s="38"/>
      <c r="C56" s="47"/>
      <c r="D56" s="67"/>
      <c r="E56" s="52"/>
      <c r="F56" s="60"/>
    </row>
    <row r="57" spans="2:6" x14ac:dyDescent="0.2">
      <c r="B57" s="36" t="s">
        <v>34</v>
      </c>
      <c r="C57" s="47"/>
      <c r="D57" s="63">
        <v>65684752</v>
      </c>
      <c r="E57" s="50"/>
      <c r="F57" s="60"/>
    </row>
    <row r="58" spans="2:6" x14ac:dyDescent="0.2">
      <c r="B58" s="36" t="s">
        <v>31</v>
      </c>
      <c r="C58" s="47"/>
      <c r="D58" s="63">
        <v>4297250</v>
      </c>
      <c r="E58" s="50"/>
      <c r="F58" s="60"/>
    </row>
    <row r="59" spans="2:6" hidden="1" x14ac:dyDescent="0.2">
      <c r="B59" s="38" t="s">
        <v>60</v>
      </c>
      <c r="C59" s="47"/>
      <c r="D59" s="64">
        <v>0</v>
      </c>
      <c r="E59" s="51"/>
      <c r="F59" s="60"/>
    </row>
    <row r="60" spans="2:6" x14ac:dyDescent="0.2">
      <c r="B60" s="38" t="s">
        <v>35</v>
      </c>
      <c r="C60" s="47"/>
      <c r="D60" s="63">
        <v>2332419</v>
      </c>
      <c r="E60" s="50"/>
      <c r="F60" s="60"/>
    </row>
    <row r="61" spans="2:6" x14ac:dyDescent="0.2">
      <c r="B61" s="38" t="s">
        <v>61</v>
      </c>
      <c r="C61" s="47"/>
      <c r="D61" s="65">
        <v>5808664</v>
      </c>
      <c r="E61" s="50"/>
      <c r="F61" s="60"/>
    </row>
    <row r="62" spans="2:6" ht="15" thickBot="1" x14ac:dyDescent="0.25">
      <c r="B62" s="37" t="s">
        <v>36</v>
      </c>
      <c r="C62" s="47"/>
      <c r="D62" s="69">
        <f>SUM(D57:D61)+D55</f>
        <v>306255085</v>
      </c>
      <c r="E62" s="50"/>
      <c r="F62" s="60"/>
    </row>
    <row r="63" spans="2:6" ht="15" thickTop="1" x14ac:dyDescent="0.2">
      <c r="B63" s="37"/>
      <c r="C63" s="47"/>
      <c r="D63" s="67"/>
      <c r="E63" s="52"/>
      <c r="F63" s="60"/>
    </row>
    <row r="64" spans="2:6" x14ac:dyDescent="0.2">
      <c r="B64" s="37" t="s">
        <v>37</v>
      </c>
      <c r="C64" s="47"/>
      <c r="D64" s="67"/>
      <c r="E64" s="52"/>
      <c r="F64" s="60"/>
    </row>
    <row r="65" spans="2:6" x14ac:dyDescent="0.2">
      <c r="B65" s="38" t="s">
        <v>38</v>
      </c>
      <c r="C65" s="47"/>
      <c r="D65" s="63">
        <v>322841400</v>
      </c>
      <c r="E65" s="54"/>
      <c r="F65" s="60"/>
    </row>
    <row r="66" spans="2:6" x14ac:dyDescent="0.2">
      <c r="B66" s="38" t="s">
        <v>39</v>
      </c>
      <c r="C66" s="47"/>
      <c r="D66" s="63">
        <v>81446258</v>
      </c>
      <c r="E66" s="55"/>
      <c r="F66" s="60"/>
    </row>
    <row r="67" spans="2:6" x14ac:dyDescent="0.2">
      <c r="B67" s="38" t="s">
        <v>40</v>
      </c>
      <c r="C67" s="47"/>
      <c r="D67" s="65">
        <v>108600382</v>
      </c>
      <c r="E67" s="56"/>
      <c r="F67" s="60"/>
    </row>
    <row r="68" spans="2:6" hidden="1" x14ac:dyDescent="0.2">
      <c r="B68" s="38" t="s">
        <v>41</v>
      </c>
      <c r="C68" s="47"/>
      <c r="D68" s="70">
        <v>0</v>
      </c>
      <c r="E68" s="51"/>
      <c r="F68" s="60"/>
    </row>
    <row r="69" spans="2:6" hidden="1" x14ac:dyDescent="0.2">
      <c r="B69" s="38" t="s">
        <v>42</v>
      </c>
      <c r="C69" s="47"/>
      <c r="D69" s="63">
        <f>SUM(D65:D68)</f>
        <v>512888040</v>
      </c>
      <c r="E69" s="50"/>
      <c r="F69" s="60"/>
    </row>
    <row r="70" spans="2:6" hidden="1" x14ac:dyDescent="0.2">
      <c r="B70" s="38" t="s">
        <v>43</v>
      </c>
      <c r="C70" s="47"/>
      <c r="D70" s="71">
        <v>0</v>
      </c>
      <c r="E70" s="51"/>
      <c r="F70" s="60"/>
    </row>
    <row r="71" spans="2:6" x14ac:dyDescent="0.2">
      <c r="B71" s="37" t="s">
        <v>44</v>
      </c>
      <c r="C71" s="47"/>
      <c r="D71" s="65">
        <f>SUM(D65:D67)</f>
        <v>512888040</v>
      </c>
      <c r="E71" s="50"/>
      <c r="F71" s="60"/>
    </row>
    <row r="72" spans="2:6" ht="15" thickBot="1" x14ac:dyDescent="0.25">
      <c r="B72" s="37" t="s">
        <v>45</v>
      </c>
      <c r="C72" s="61" t="s">
        <v>3</v>
      </c>
      <c r="D72" s="69">
        <f>+D71+D62</f>
        <v>819143125</v>
      </c>
      <c r="E72" s="50"/>
      <c r="F72" s="60"/>
    </row>
    <row r="73" spans="2:6" ht="15" thickTop="1" x14ac:dyDescent="0.2">
      <c r="C73" s="45"/>
      <c r="D73" s="39">
        <f>+D72-D43</f>
        <v>0</v>
      </c>
      <c r="E73" s="57"/>
      <c r="F73" s="60"/>
    </row>
    <row r="74" spans="2:6" x14ac:dyDescent="0.2">
      <c r="C74" s="45"/>
      <c r="D74" s="40">
        <v>0</v>
      </c>
      <c r="E74" s="58"/>
      <c r="F74" s="60"/>
    </row>
    <row r="75" spans="2:6" x14ac:dyDescent="0.2">
      <c r="C75" s="45"/>
      <c r="D75" s="41"/>
      <c r="E75" s="58"/>
    </row>
    <row r="76" spans="2:6" x14ac:dyDescent="0.2">
      <c r="B76" s="29"/>
      <c r="C76" s="45"/>
      <c r="D76" s="42"/>
    </row>
    <row r="77" spans="2:6" x14ac:dyDescent="0.2">
      <c r="B77" s="29"/>
      <c r="C77" s="45"/>
      <c r="D77" s="42"/>
    </row>
    <row r="78" spans="2:6" x14ac:dyDescent="0.2">
      <c r="C78" s="45"/>
    </row>
    <row r="79" spans="2:6" x14ac:dyDescent="0.2">
      <c r="C79" s="45"/>
    </row>
    <row r="80" spans="2:6" x14ac:dyDescent="0.2">
      <c r="C80" s="45"/>
    </row>
    <row r="81" spans="2:5" x14ac:dyDescent="0.2">
      <c r="C81" s="45"/>
    </row>
    <row r="82" spans="2:5" x14ac:dyDescent="0.2">
      <c r="C82" s="45"/>
    </row>
    <row r="83" spans="2:5" x14ac:dyDescent="0.2">
      <c r="C83" s="45"/>
    </row>
    <row r="84" spans="2:5" x14ac:dyDescent="0.2">
      <c r="B84" s="43" t="s">
        <v>72</v>
      </c>
      <c r="C84" s="45"/>
    </row>
    <row r="85" spans="2:5" x14ac:dyDescent="0.2">
      <c r="B85" s="43" t="s">
        <v>59</v>
      </c>
      <c r="C85" s="45"/>
    </row>
    <row r="86" spans="2:5" x14ac:dyDescent="0.2">
      <c r="B86" s="43" t="s">
        <v>73</v>
      </c>
      <c r="C86" s="45"/>
    </row>
    <row r="87" spans="2:5" x14ac:dyDescent="0.2">
      <c r="B87" s="43" t="s">
        <v>77</v>
      </c>
      <c r="C87" s="45"/>
    </row>
    <row r="91" spans="2:5" x14ac:dyDescent="0.2">
      <c r="D91" s="30" t="s">
        <v>76</v>
      </c>
    </row>
    <row r="92" spans="2:5" x14ac:dyDescent="0.2">
      <c r="B92" s="3"/>
      <c r="C92" s="4"/>
      <c r="D92" s="34">
        <v>2026</v>
      </c>
    </row>
    <row r="93" spans="2:5" x14ac:dyDescent="0.2">
      <c r="B93" s="5"/>
      <c r="C93" s="6"/>
      <c r="D93" s="6"/>
    </row>
    <row r="94" spans="2:5" x14ac:dyDescent="0.2">
      <c r="B94" s="3" t="s">
        <v>46</v>
      </c>
      <c r="C94" s="4" t="s">
        <v>3</v>
      </c>
      <c r="D94" s="63">
        <v>44704647</v>
      </c>
      <c r="E94" s="59"/>
    </row>
    <row r="95" spans="2:5" x14ac:dyDescent="0.2">
      <c r="B95" s="3" t="s">
        <v>47</v>
      </c>
      <c r="C95" s="4"/>
      <c r="D95" s="73">
        <v>-13890421</v>
      </c>
      <c r="E95" s="59"/>
    </row>
    <row r="96" spans="2:5" x14ac:dyDescent="0.2">
      <c r="B96" s="7" t="s">
        <v>48</v>
      </c>
      <c r="C96" s="4"/>
      <c r="D96" s="74">
        <f>SUM(D94:D95)</f>
        <v>30814226</v>
      </c>
      <c r="E96" s="59"/>
    </row>
    <row r="97" spans="2:5" x14ac:dyDescent="0.2">
      <c r="B97" s="3"/>
      <c r="C97" s="4"/>
      <c r="D97" s="75"/>
      <c r="E97" s="59"/>
    </row>
    <row r="98" spans="2:5" x14ac:dyDescent="0.2">
      <c r="B98" s="3" t="s">
        <v>49</v>
      </c>
      <c r="C98" s="4"/>
      <c r="D98" s="72">
        <v>-14511999</v>
      </c>
      <c r="E98" s="59"/>
    </row>
    <row r="99" spans="2:5" ht="15.75" customHeight="1" x14ac:dyDescent="0.2">
      <c r="B99" s="3" t="s">
        <v>50</v>
      </c>
      <c r="C99" s="4"/>
      <c r="D99" s="73">
        <v>-14194482</v>
      </c>
      <c r="E99" s="59"/>
    </row>
    <row r="100" spans="2:5" x14ac:dyDescent="0.2">
      <c r="B100" s="7" t="s">
        <v>51</v>
      </c>
      <c r="C100" s="4"/>
      <c r="D100" s="74">
        <f>SUM(D98:D99)+D96</f>
        <v>2107745</v>
      </c>
      <c r="E100" s="59"/>
    </row>
    <row r="101" spans="2:5" x14ac:dyDescent="0.2">
      <c r="B101" s="7"/>
      <c r="C101" s="4"/>
      <c r="D101" s="75"/>
      <c r="E101" s="59"/>
    </row>
    <row r="102" spans="2:5" x14ac:dyDescent="0.2">
      <c r="B102" s="3" t="s">
        <v>52</v>
      </c>
      <c r="C102" s="4"/>
      <c r="D102" s="63">
        <v>1051793</v>
      </c>
      <c r="E102" s="59"/>
    </row>
    <row r="103" spans="2:5" x14ac:dyDescent="0.2">
      <c r="B103" s="3" t="s">
        <v>53</v>
      </c>
      <c r="C103" s="4"/>
      <c r="D103" s="72">
        <v>-41050</v>
      </c>
      <c r="E103" s="59"/>
    </row>
    <row r="104" spans="2:5" x14ac:dyDescent="0.2">
      <c r="B104" s="3" t="s">
        <v>54</v>
      </c>
      <c r="C104" s="4"/>
      <c r="D104" s="72">
        <v>-3450</v>
      </c>
      <c r="E104" s="59"/>
    </row>
    <row r="105" spans="2:5" x14ac:dyDescent="0.2">
      <c r="B105" s="3" t="s">
        <v>55</v>
      </c>
      <c r="C105" s="4"/>
      <c r="D105" s="65">
        <v>1463544</v>
      </c>
      <c r="E105" s="59"/>
    </row>
    <row r="106" spans="2:5" x14ac:dyDescent="0.2">
      <c r="B106" s="7" t="s">
        <v>56</v>
      </c>
      <c r="C106" s="4"/>
      <c r="D106" s="74">
        <f>SUM(D102:D105)+D100</f>
        <v>4578582</v>
      </c>
      <c r="E106" s="59"/>
    </row>
    <row r="107" spans="2:5" x14ac:dyDescent="0.2">
      <c r="B107" s="3"/>
      <c r="C107" s="8"/>
      <c r="D107" s="75"/>
      <c r="E107" s="59"/>
    </row>
    <row r="108" spans="2:5" x14ac:dyDescent="0.2">
      <c r="B108" s="3" t="s">
        <v>57</v>
      </c>
      <c r="C108" s="8"/>
      <c r="D108" s="73">
        <v>-1044552</v>
      </c>
      <c r="E108" s="59"/>
    </row>
    <row r="109" spans="2:5" ht="15" thickBot="1" x14ac:dyDescent="0.25">
      <c r="B109" s="7" t="s">
        <v>58</v>
      </c>
      <c r="C109" s="62" t="s">
        <v>3</v>
      </c>
      <c r="D109" s="69">
        <f>+D106+D108</f>
        <v>3534030</v>
      </c>
      <c r="E109" s="59"/>
    </row>
    <row r="110" spans="2:5" ht="15" thickTop="1" x14ac:dyDescent="0.2">
      <c r="B110" s="7"/>
      <c r="C110" s="4"/>
      <c r="D110" s="44"/>
    </row>
    <row r="111" spans="2:5" x14ac:dyDescent="0.2">
      <c r="B111" s="7"/>
      <c r="C111" s="4"/>
      <c r="D111" s="44"/>
    </row>
    <row r="112" spans="2:5" x14ac:dyDescent="0.2">
      <c r="B112" s="7"/>
      <c r="C112" s="4"/>
      <c r="D112" s="44"/>
    </row>
    <row r="113" spans="2:4" x14ac:dyDescent="0.2">
      <c r="B113" s="7"/>
      <c r="C113" s="4"/>
      <c r="D113" s="44"/>
    </row>
    <row r="114" spans="2:4" x14ac:dyDescent="0.2">
      <c r="B114" s="7"/>
      <c r="C114" s="4"/>
      <c r="D114" s="11"/>
    </row>
    <row r="115" spans="2:4" x14ac:dyDescent="0.2">
      <c r="B115" s="7"/>
      <c r="C115" s="4"/>
      <c r="D115" s="22"/>
    </row>
    <row r="116" spans="2:4" x14ac:dyDescent="0.2">
      <c r="B116" s="29"/>
      <c r="C116" s="42"/>
      <c r="D116" s="42"/>
    </row>
    <row r="117" spans="2:4" x14ac:dyDescent="0.2">
      <c r="B117" s="29"/>
      <c r="C117" s="42"/>
      <c r="D117" s="42"/>
    </row>
    <row r="118" spans="2:4" x14ac:dyDescent="0.2">
      <c r="B118" s="29"/>
      <c r="C118" s="29"/>
      <c r="D118" s="29"/>
    </row>
    <row r="119" spans="2:4" x14ac:dyDescent="0.2">
      <c r="B119" s="29"/>
      <c r="C119" s="29"/>
      <c r="D119" s="29"/>
    </row>
  </sheetData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rowBreaks count="1" manualBreakCount="1">
    <brk id="79" min="1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J149"/>
  <sheetViews>
    <sheetView showGridLines="0" topLeftCell="A21" zoomScale="84" zoomScaleNormal="84" workbookViewId="0">
      <selection activeCell="E31" sqref="E31"/>
    </sheetView>
  </sheetViews>
  <sheetFormatPr baseColWidth="10" defaultRowHeight="15" x14ac:dyDescent="0.25"/>
  <cols>
    <col min="2" max="2" width="28.28515625" customWidth="1"/>
    <col min="3" max="3" width="19.140625" customWidth="1"/>
    <col min="4" max="4" width="26" customWidth="1"/>
    <col min="5" max="5" width="37.42578125" customWidth="1"/>
    <col min="6" max="6" width="23.7109375" customWidth="1"/>
    <col min="8" max="8" width="14.140625" bestFit="1" customWidth="1"/>
    <col min="9" max="9" width="49" bestFit="1" customWidth="1"/>
    <col min="10" max="10" width="15.42578125" customWidth="1"/>
    <col min="11" max="11" width="15.5703125" customWidth="1"/>
  </cols>
  <sheetData>
    <row r="1" spans="2:2" ht="21" hidden="1" customHeight="1" x14ac:dyDescent="0.25"/>
    <row r="2" spans="2:2" hidden="1" x14ac:dyDescent="0.25">
      <c r="B2" s="13"/>
    </row>
    <row r="3" spans="2:2" hidden="1" x14ac:dyDescent="0.25"/>
    <row r="4" spans="2:2" hidden="1" x14ac:dyDescent="0.25"/>
    <row r="5" spans="2:2" hidden="1" x14ac:dyDescent="0.25"/>
    <row r="6" spans="2:2" hidden="1" x14ac:dyDescent="0.25"/>
    <row r="7" spans="2:2" hidden="1" x14ac:dyDescent="0.25"/>
    <row r="8" spans="2:2" hidden="1" x14ac:dyDescent="0.25"/>
    <row r="9" spans="2:2" hidden="1" x14ac:dyDescent="0.25"/>
    <row r="10" spans="2:2" hidden="1" x14ac:dyDescent="0.25"/>
    <row r="11" spans="2:2" hidden="1" x14ac:dyDescent="0.25"/>
    <row r="12" spans="2:2" hidden="1" x14ac:dyDescent="0.25"/>
    <row r="13" spans="2:2" hidden="1" x14ac:dyDescent="0.25"/>
    <row r="14" spans="2:2" hidden="1" x14ac:dyDescent="0.25"/>
    <row r="15" spans="2:2" hidden="1" x14ac:dyDescent="0.25"/>
    <row r="16" spans="2:2" hidden="1" x14ac:dyDescent="0.25"/>
    <row r="17" spans="2:3" hidden="1" x14ac:dyDescent="0.25"/>
    <row r="18" spans="2:3" hidden="1" x14ac:dyDescent="0.25">
      <c r="B18" s="25"/>
      <c r="C18" s="12"/>
    </row>
    <row r="19" spans="2:3" hidden="1" x14ac:dyDescent="0.25">
      <c r="C19" s="20"/>
    </row>
    <row r="20" spans="2:3" hidden="1" x14ac:dyDescent="0.25">
      <c r="C20" s="12"/>
    </row>
    <row r="24" spans="2:3" x14ac:dyDescent="0.25">
      <c r="B24" t="s">
        <v>12</v>
      </c>
    </row>
    <row r="25" spans="2:3" x14ac:dyDescent="0.25">
      <c r="B25" t="s">
        <v>64</v>
      </c>
    </row>
    <row r="27" spans="2:3" x14ac:dyDescent="0.25">
      <c r="B27">
        <v>1107000000</v>
      </c>
      <c r="C27" t="s">
        <v>62</v>
      </c>
    </row>
    <row r="28" spans="2:3" x14ac:dyDescent="0.25">
      <c r="B28">
        <v>1107010000</v>
      </c>
      <c r="C28" t="s">
        <v>63</v>
      </c>
    </row>
    <row r="30" spans="2:3" x14ac:dyDescent="0.25">
      <c r="B30" t="s">
        <v>65</v>
      </c>
    </row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6:6" hidden="1" x14ac:dyDescent="0.25"/>
    <row r="98" spans="6:6" s="28" customFormat="1" x14ac:dyDescent="0.25"/>
    <row r="110" spans="6:6" x14ac:dyDescent="0.25">
      <c r="F110" s="16"/>
    </row>
    <row r="111" spans="6:6" x14ac:dyDescent="0.25">
      <c r="F111" s="16"/>
    </row>
    <row r="112" spans="6:6" x14ac:dyDescent="0.25">
      <c r="F112" s="16"/>
    </row>
    <row r="113" spans="1:10" x14ac:dyDescent="0.25">
      <c r="F113" s="16"/>
    </row>
    <row r="114" spans="1:10" x14ac:dyDescent="0.25">
      <c r="F114" s="16"/>
    </row>
    <row r="115" spans="1:10" x14ac:dyDescent="0.25">
      <c r="B115" s="16"/>
      <c r="C115" s="16"/>
      <c r="D115" s="16"/>
      <c r="E115" s="16"/>
      <c r="F115" s="16"/>
    </row>
    <row r="116" spans="1:10" x14ac:dyDescent="0.25">
      <c r="A116" t="s">
        <v>69</v>
      </c>
      <c r="B116">
        <v>3</v>
      </c>
      <c r="C116" s="16"/>
      <c r="D116" s="16"/>
      <c r="E116" s="16"/>
      <c r="F116" s="23">
        <v>8253463.2800000003</v>
      </c>
      <c r="H116" s="16">
        <f>F116</f>
        <v>8253463.2800000003</v>
      </c>
      <c r="I116" s="17">
        <f>+F116-H116</f>
        <v>0</v>
      </c>
      <c r="J116" t="s">
        <v>66</v>
      </c>
    </row>
    <row r="117" spans="1:10" x14ac:dyDescent="0.25">
      <c r="F117" s="24">
        <f>+F116*40%</f>
        <v>3301385.3120000004</v>
      </c>
    </row>
    <row r="118" spans="1:10" s="28" customFormat="1" x14ac:dyDescent="0.25"/>
    <row r="119" spans="1:10" x14ac:dyDescent="0.25">
      <c r="B119" t="s">
        <v>31</v>
      </c>
    </row>
    <row r="120" spans="1:10" ht="15.75" x14ac:dyDescent="0.25">
      <c r="B120" s="14">
        <v>2103030378</v>
      </c>
      <c r="C120" s="15" t="s">
        <v>67</v>
      </c>
    </row>
    <row r="121" spans="1:10" ht="15.75" x14ac:dyDescent="0.25">
      <c r="B121" s="14">
        <v>2207010000</v>
      </c>
      <c r="C121" s="15" t="s">
        <v>68</v>
      </c>
    </row>
    <row r="123" spans="1:10" x14ac:dyDescent="0.25">
      <c r="C123" s="16"/>
      <c r="D123" s="16"/>
      <c r="F123" s="9"/>
    </row>
    <row r="124" spans="1:10" x14ac:dyDescent="0.25">
      <c r="C124" s="18"/>
    </row>
    <row r="125" spans="1:10" x14ac:dyDescent="0.25">
      <c r="B125" s="18">
        <f>+[1]Carátulas!$Q$54</f>
        <v>2824250</v>
      </c>
      <c r="C125" s="19">
        <f>ROUND(+B125*90%,2)</f>
        <v>2541825</v>
      </c>
      <c r="E125" s="10">
        <v>0.9</v>
      </c>
      <c r="G125" s="26" t="s">
        <v>70</v>
      </c>
      <c r="H125" s="26"/>
      <c r="I125" s="27">
        <f>-[1]BT!$AL$3280</f>
        <v>-9254.1200000001118</v>
      </c>
      <c r="J125" s="31"/>
    </row>
    <row r="126" spans="1:10" x14ac:dyDescent="0.25">
      <c r="C126" s="18">
        <f>ROUND(+B125*10%,2)</f>
        <v>282425</v>
      </c>
      <c r="E126" s="10">
        <v>0.1</v>
      </c>
    </row>
    <row r="149" s="28" customFormat="1" x14ac:dyDescent="0.25"/>
  </sheetData>
  <conditionalFormatting sqref="B120:B121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BG y ER</vt:lpstr>
      <vt:lpstr>Anexos</vt:lpstr>
      <vt:lpstr>'BG y ER'!Área_de_impresión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2026-05-14T16:53:40Z</dcterms:modified>
</cp:coreProperties>
</file>