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.carballo\Documents\Inversiones y conciliaciones - 2026\15. EF\4. Abril 2026\"/>
    </mc:Choice>
  </mc:AlternateContent>
  <xr:revisionPtr revIDLastSave="0" documentId="13_ncr:1_{DDB91794-7CEB-4BA0-A9C8-24F9ECFD63F9}" xr6:coauthVersionLast="47" xr6:coauthVersionMax="47" xr10:uidLastSave="{00000000-0000-0000-0000-000000000000}"/>
  <bookViews>
    <workbookView xWindow="-120" yWindow="-120" windowWidth="29040" windowHeight="15720" xr2:uid="{A26A5ECD-0C86-41A9-BA97-0EFB67A4B47E}"/>
  </bookViews>
  <sheets>
    <sheet name="E. S. Financiera MILES" sheetId="1" r:id="rId1"/>
  </sheets>
  <definedNames>
    <definedName name="_xlnm.Print_Area" localSheetId="0">'E. S. Financiera MILES'!$A$1:$E$119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C111" i="1"/>
  <c r="C109" i="1"/>
  <c r="C93" i="1"/>
  <c r="C77" i="1"/>
  <c r="C83" i="1"/>
  <c r="E30" i="1"/>
  <c r="C30" i="1"/>
  <c r="C38" i="1" s="1"/>
  <c r="E13" i="1"/>
  <c r="C13" i="1"/>
  <c r="E97" i="1"/>
  <c r="C97" i="1"/>
  <c r="E47" i="1"/>
  <c r="C44" i="1"/>
  <c r="C49" i="1"/>
  <c r="C47" i="1"/>
  <c r="C42" i="1"/>
  <c r="E44" i="1"/>
  <c r="E42" i="1"/>
  <c r="C51" i="1" l="1"/>
  <c r="E83" i="1"/>
  <c r="E49" i="1"/>
  <c r="C52" i="1" l="1"/>
  <c r="E38" i="1" l="1"/>
  <c r="C17" i="1" l="1"/>
  <c r="C27" i="1" s="1"/>
  <c r="E51" i="1" l="1"/>
  <c r="E52" i="1" s="1"/>
  <c r="E17" i="1" l="1"/>
  <c r="E27" i="1" s="1"/>
  <c r="C89" i="1" l="1"/>
  <c r="C101" i="1" s="1"/>
  <c r="C107" i="1" s="1"/>
  <c r="E89" i="1" l="1"/>
  <c r="E93" i="1" s="1"/>
  <c r="E101" i="1" s="1"/>
  <c r="E107" i="1" s="1"/>
  <c r="E109" i="1" s="1"/>
  <c r="E111" i="1" s="1"/>
</calcChain>
</file>

<file path=xl/sharedStrings.xml><?xml version="1.0" encoding="utf-8"?>
<sst xmlns="http://schemas.openxmlformats.org/spreadsheetml/2006/main" count="80" uniqueCount="78">
  <si>
    <t>BANCO HIPOTECARIO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</si>
  <si>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</si>
  <si>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</si>
  <si>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</si>
  <si>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</si>
  <si>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de Inversión (neto)</t>
  </si>
  <si>
    <t xml:space="preserve">     A valor razonable con cambios en otro resultado integral (VRORI)</t>
  </si>
  <si>
    <t xml:space="preserve">     A Costo amortizado</t>
  </si>
  <si>
    <t>Cartera de Crédito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</si>
  <si>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</si>
  <si>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</si>
  <si>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</si>
  <si>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deterioro)</t>
  </si>
  <si>
    <t>Cuentas por cobrar (neto)</t>
  </si>
  <si>
    <t>Activos Fisicos e Intangibles (neto)</t>
  </si>
  <si>
    <t>Activos Extraordinarios (neto)</t>
  </si>
  <si>
    <t>Inversiones en Acciones (neto)</t>
  </si>
  <si>
    <t>Otros Activos</t>
  </si>
  <si>
    <t>Total Activos</t>
  </si>
  <si>
    <t>PASIVO</t>
  </si>
  <si>
    <t>Pasivos financieros a costo amortizado (neto)</t>
  </si>
  <si>
    <t xml:space="preserve">     Depósitos</t>
  </si>
  <si>
    <t xml:space="preserve">     Préstamos</t>
  </si>
  <si>
    <t xml:space="preserve">     Títulos de Emisión Propia</t>
  </si>
  <si>
    <t>Obligaciones a la Vista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</si>
  <si>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</si>
  <si>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</si>
  <si>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</si>
  <si>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</si>
  <si>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</si>
  <si>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</si>
  <si>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</si>
  <si>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 xml:space="preserve">     De capital</t>
  </si>
  <si>
    <t>Resultados por Aplicar</t>
  </si>
  <si>
    <t xml:space="preserve">     Utilidades de ejercicios anteriores</t>
  </si>
  <si>
    <t xml:space="preserve">     Utilidades del presente ejercicio</t>
  </si>
  <si>
    <t>Patrimonio Restringido</t>
  </si>
  <si>
    <t xml:space="preserve">     Utilidades no distribuibles</t>
  </si>
  <si>
    <t>Otro Resultado Integral Acumulado</t>
  </si>
  <si>
    <t xml:space="preserve">     Elementos que no se reclasificarán en resultados</t>
  </si>
  <si>
    <t>Total Patrimonio</t>
  </si>
  <si>
    <t xml:space="preserve">Total pasivo y patrimonio </t>
  </si>
  <si>
    <t>ESTADO DE RESULTADOS INTEGRAL</t>
  </si>
  <si>
    <t>2025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</si>
  <si>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</si>
  <si>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</si>
  <si>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</si>
  <si>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</si>
  <si>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intereseses</t>
  </si>
  <si>
    <t>Depósitos</t>
  </si>
  <si>
    <t>Titulos de emisión propia</t>
  </si>
  <si>
    <t>Préstamos</t>
  </si>
  <si>
    <t>Otros Gastos por intereses</t>
  </si>
  <si>
    <t>Ingresos por intereses netos</t>
  </si>
  <si>
    <t>Ganancia (Pérdida) por deterioro de activos financieros de riesgo crediticio, Neta</t>
  </si>
  <si>
    <t>Ganancia o (pérdida) por reversiones de deterioro de valor de activos</t>
  </si>
  <si>
    <t>Ganancia o (pérdida) por reversión de deterioro de valor por propiedades y equipo, neta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</si>
  <si>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</si>
  <si>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</si>
  <si>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</si>
  <si>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</si>
  <si>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 (Pérdida) por ventas de activos y operaciones discontinuadas</t>
  </si>
  <si>
    <t>Otros ingresos (Gastos) financieros</t>
  </si>
  <si>
    <t>Total ingresos netos</t>
  </si>
  <si>
    <t>Gastos de funcionarios y empleados</t>
  </si>
  <si>
    <t>Gastos generales</t>
  </si>
  <si>
    <t>Gastos de depreciación y amortización</t>
  </si>
  <si>
    <t>Gastos por provisiones</t>
  </si>
  <si>
    <t>Utilidad antes de impuestos</t>
  </si>
  <si>
    <t>Gastos por impuestos sobre las ganancias</t>
  </si>
  <si>
    <t>Utilidad del ejercicio</t>
  </si>
  <si>
    <t>Otro resultado integral</t>
  </si>
  <si>
    <t>Resultado integral total del ejercicio</t>
  </si>
  <si>
    <t>2026</t>
  </si>
  <si>
    <t xml:space="preserve">     A Valor razonable con cambios en resultados</t>
  </si>
  <si>
    <t>SALDOS AL 30 DE ABRIL DE 2026 Y  2025</t>
  </si>
  <si>
    <t>DEL 01 DE ENERO AL 30 DE ABRIL DE 2026 Y 2025</t>
  </si>
  <si>
    <t>Activos Financieros a valor razonable con cambios en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</si>
</sst>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_ ;_-[$$-409]* \-#,##0.0\ ;_-[$$-409]* &quot;-&quot;??_ ;_-@_ "/>
    <numFmt numFmtId="165" formatCode="_([$$-409]* #,##0.0_);_([$$-409]* \(#,##0.0\);_([$$-409]* &quot;-&quot;??_);_(@_)"/>
    <numFmt numFmtId="166" formatCode="_-[$$-409]* #,##0.00_ ;_-[$$-409]* \-#,##0.00\ ;_-[$$-409]* &quot;-&quot;??_ ;_-@_ "/>
    <numFmt numFmtId="167" formatCode="_-&quot;$&quot;* #,##0.0_-;\-&quot;$&quot;* #,##0.0_-;_-&quot;$&quot;* &quot;-&quot;??_-;_-@_-"/>
    <numFmt numFmtId="168" formatCode="_-[$$-409]* #,##0.0_ ;_-[$$-409]* \-#,##0.0\ ;_-[$$-409]* &quot;-&quot;?_ ;_-@_ "/>
    <numFmt numFmtId="169" formatCode="_(&quot;$&quot;* #,##0.0_);_(&quot;$&quot;* \(#,##0.0\);_(&quot;$&quot;* &quot;-&quot;??_);_(@_)"/>
    <numFmt numFmtId="170" formatCode="_([$$-409]* #,##0.00_);_([$$-409]* \(#,##0.00\);_([$$-409]* &quot;-&quot;??_);_(@_)"/>
    <numFmt numFmtId="171" formatCode="_-[$$-409]* #,##0.0_ ;_-[$$-409]* \-#,##0.0\ ;_-[$$-409]* &quot;-&quot;????_ ;_-@_ "/>
    <numFmt numFmtId="172" formatCode="_-&quot;$&quot;* #,##0.0000_-;\-&quot;$&quot;* #,##0.0000_-;_-&quot;$&quot;* &quot;-&quot;??_-;_-@_-"/>
    <numFmt numFmtId="173" formatCode="_-&quot;$&quot;* #,##0.000000_-;\-&quot;$&quot;* #,##0.000000_-;_-&quot;$&quot;* &quot;-&quot;??_-;_-@_-"/>
    <numFmt numFmtId="174" formatCode="_-* #,##0.000000_-;\-* #,##0.000000_-;_-* &quot;-&quot;??_-;_-@_-"/>
    <numFmt numFmtId="175" formatCode="0.000000"/>
    <numFmt numFmtId="176" formatCode="_-&quot;$&quot;* #,##0.000_-;\-&quot;$&quot;* #,##0.000_-;_-&quot;$&quot;* &quot;-&quot;??_-;_-@_-"/>
    <numFmt numFmtId="177" formatCode="_-[$$-409]* #,##0.000_ ;_-[$$-409]* \-#,##0.000\ ;_-[$$-409]* &quot;-&quot;??_ ;_-@_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164" fontId="11" fillId="0" borderId="0" xfId="2" applyNumberFormat="1" applyFont="1"/>
    <xf numFmtId="164" fontId="12" fillId="0" borderId="0" xfId="2" applyNumberFormat="1" applyFont="1"/>
    <xf numFmtId="44" fontId="0" fillId="0" borderId="0" xfId="3" applyFont="1"/>
    <xf numFmtId="166" fontId="2" fillId="0" borderId="0" xfId="2" applyNumberFormat="1"/>
    <xf numFmtId="167" fontId="0" fillId="0" borderId="0" xfId="3" applyNumberFormat="1" applyFont="1"/>
    <xf numFmtId="168" fontId="2" fillId="0" borderId="0" xfId="2" applyNumberFormat="1"/>
    <xf numFmtId="0" fontId="10" fillId="0" borderId="0" xfId="2" applyFont="1" applyAlignment="1">
      <alignment vertical="center" wrapText="1"/>
    </xf>
    <xf numFmtId="44" fontId="10" fillId="0" borderId="0" xfId="3" applyFont="1"/>
    <xf numFmtId="170" fontId="2" fillId="0" borderId="0" xfId="2" applyNumberFormat="1"/>
    <xf numFmtId="0" fontId="10" fillId="0" borderId="0" xfId="2" applyFont="1" applyAlignment="1">
      <alignment vertical="center"/>
    </xf>
    <xf numFmtId="0" fontId="13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justify" vertical="center" wrapText="1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170" fontId="15" fillId="0" borderId="0" xfId="2" applyNumberFormat="1" applyFont="1"/>
    <xf numFmtId="0" fontId="16" fillId="0" borderId="0" xfId="2" applyFont="1" applyAlignment="1">
      <alignment vertical="center" wrapText="1"/>
    </xf>
    <xf numFmtId="49" fontId="10" fillId="0" borderId="0" xfId="2" applyNumberFormat="1" applyFont="1" applyAlignment="1">
      <alignment horizontal="center" vertical="center"/>
    </xf>
    <xf numFmtId="167" fontId="10" fillId="0" borderId="3" xfId="2" applyNumberFormat="1" applyFont="1" applyBorder="1"/>
    <xf numFmtId="171" fontId="2" fillId="0" borderId="0" xfId="2" applyNumberFormat="1"/>
    <xf numFmtId="171" fontId="10" fillId="0" borderId="0" xfId="2" applyNumberFormat="1" applyFont="1"/>
    <xf numFmtId="0" fontId="14" fillId="0" borderId="0" xfId="2" applyFont="1" applyAlignment="1">
      <alignment vertical="top" wrapText="1"/>
    </xf>
    <xf numFmtId="0" fontId="17" fillId="0" borderId="0" xfId="2" applyFont="1" applyAlignment="1">
      <alignment vertical="top" wrapText="1"/>
    </xf>
    <xf numFmtId="0" fontId="13" fillId="0" borderId="0" xfId="0" applyFont="1" applyAlignment="1">
      <alignment vertical="center" wrapText="1"/>
    </xf>
    <xf numFmtId="171" fontId="11" fillId="0" borderId="0" xfId="2" applyNumberFormat="1" applyFont="1"/>
    <xf numFmtId="167" fontId="2" fillId="0" borderId="0" xfId="1" applyNumberFormat="1" applyFont="1"/>
    <xf numFmtId="44" fontId="2" fillId="0" borderId="0" xfId="1" applyFont="1"/>
    <xf numFmtId="44" fontId="0" fillId="0" borderId="0" xfId="1" applyFont="1"/>
    <xf numFmtId="172" fontId="2" fillId="0" borderId="0" xfId="1" applyNumberFormat="1" applyFont="1"/>
    <xf numFmtId="167" fontId="10" fillId="0" borderId="0" xfId="2" applyNumberFormat="1" applyFont="1"/>
    <xf numFmtId="167" fontId="10" fillId="0" borderId="4" xfId="2" applyNumberFormat="1" applyFont="1" applyBorder="1"/>
    <xf numFmtId="167" fontId="10" fillId="0" borderId="2" xfId="2" applyNumberFormat="1" applyFont="1" applyBorder="1"/>
    <xf numFmtId="173" fontId="2" fillId="0" borderId="0" xfId="1" applyNumberFormat="1" applyFont="1"/>
    <xf numFmtId="174" fontId="2" fillId="0" borderId="0" xfId="4" applyNumberFormat="1" applyFont="1"/>
    <xf numFmtId="175" fontId="2" fillId="0" borderId="0" xfId="2" applyNumberFormat="1"/>
    <xf numFmtId="176" fontId="2" fillId="0" borderId="0" xfId="1" applyNumberFormat="1" applyFont="1"/>
    <xf numFmtId="166" fontId="11" fillId="0" borderId="0" xfId="2" applyNumberFormat="1" applyFont="1"/>
    <xf numFmtId="177" fontId="2" fillId="0" borderId="0" xfId="1" applyNumberFormat="1" applyFont="1"/>
    <xf numFmtId="171" fontId="10" fillId="0" borderId="3" xfId="2" applyNumberFormat="1" applyFont="1" applyBorder="1"/>
    <xf numFmtId="0" fontId="19" fillId="0" borderId="0" xfId="0" applyFont="1" applyAlignment="1">
      <alignment horizontal="right" vertical="center" wrapText="1"/>
    </xf>
    <xf numFmtId="4" fontId="18" fillId="0" borderId="0" xfId="0" applyNumberFormat="1" applyFont="1" applyAlignment="1">
      <alignment horizontal="right" vertical="center" wrapText="1"/>
    </xf>
    <xf numFmtId="164" fontId="10" fillId="0" borderId="0" xfId="2" applyNumberFormat="1" applyFont="1"/>
    <xf numFmtId="164" fontId="2" fillId="0" borderId="0" xfId="2" applyNumberFormat="1"/>
    <xf numFmtId="169" fontId="2" fillId="0" borderId="0" xfId="2" applyNumberFormat="1"/>
    <xf numFmtId="164" fontId="10" fillId="0" borderId="2" xfId="2" applyNumberFormat="1" applyFont="1" applyBorder="1"/>
    <xf numFmtId="164" fontId="10" fillId="0" borderId="3" xfId="2" applyNumberFormat="1" applyFont="1" applyBorder="1"/>
    <xf numFmtId="167" fontId="2" fillId="0" borderId="0" xfId="2" applyNumberFormat="1"/>
    <xf numFmtId="165" fontId="2" fillId="0" borderId="0" xfId="2" applyNumberFormat="1"/>
    <xf numFmtId="0" fontId="7" fillId="0" borderId="1" xfId="2" applyFont="1" applyBorder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167" fontId="2" fillId="0" borderId="0" xfId="2" applyNumberFormat="1" applyFont="1" applyBorder="1"/>
  </cellXfs>
  <cellStyles count="5">
    <cellStyle name="Millares" xfId="4" builtinId="3"/>
    <cellStyle name="Moneda" xfId="1" builtinId="4"/>
    <cellStyle name="Moneda 2" xfId="3" xr:uid="{D32201D0-61B9-4F85-9E06-73C24B9448A8}"/>
    <cellStyle name="Normal" xfId="0" builtinId="0"/>
    <cellStyle name="Normal 2" xfId="2" xr:uid="{60BF22C9-A770-4192-99DD-7B7FCD909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161925</xdr:rowOff>
    </xdr:from>
    <xdr:to>
      <xdr:col>1</xdr:col>
      <xdr:colOff>3153555</xdr:colOff>
      <xdr:row>5</xdr:row>
      <xdr:rowOff>30908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9D54485F-6BBF-4464-B01D-8E31655A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847725" y="3429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19050</xdr:colOff>
      <xdr:row>56</xdr:row>
      <xdr:rowOff>9525</xdr:rowOff>
    </xdr:from>
    <xdr:to>
      <xdr:col>1</xdr:col>
      <xdr:colOff>2066924</xdr:colOff>
      <xdr:row>58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8473D5-8240-4083-9D95-6DF9FF6EBF7D}"/>
            </a:ext>
          </a:extLst>
        </xdr:cNvPr>
        <xdr:cNvSpPr txBox="1"/>
      </xdr:nvSpPr>
      <xdr:spPr>
        <a:xfrm>
          <a:off x="847725" y="9601200"/>
          <a:ext cx="2047874" cy="4667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2676525</xdr:colOff>
      <xdr:row>56</xdr:row>
      <xdr:rowOff>9525</xdr:rowOff>
    </xdr:from>
    <xdr:to>
      <xdr:col>2</xdr:col>
      <xdr:colOff>561975</xdr:colOff>
      <xdr:row>60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8F45FAC-139F-41CF-930D-C6660A9F0388}"/>
            </a:ext>
          </a:extLst>
        </xdr:cNvPr>
        <xdr:cNvSpPr txBox="1"/>
      </xdr:nvSpPr>
      <xdr:spPr>
        <a:xfrm>
          <a:off x="3505200" y="10544175"/>
          <a:ext cx="2314575" cy="6572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</a:t>
          </a:r>
        </a:p>
        <a:p>
          <a:pPr algn="ctr"/>
          <a:r>
            <a:rPr lang="es-MX" sz="1100" b="1"/>
            <a:t> y Aministración</a:t>
          </a:r>
        </a:p>
      </xdr:txBody>
    </xdr:sp>
    <xdr:clientData/>
  </xdr:twoCellAnchor>
  <xdr:twoCellAnchor>
    <xdr:from>
      <xdr:col>2</xdr:col>
      <xdr:colOff>787400</xdr:colOff>
      <xdr:row>56</xdr:row>
      <xdr:rowOff>25401</xdr:rowOff>
    </xdr:from>
    <xdr:to>
      <xdr:col>5</xdr:col>
      <xdr:colOff>38101</xdr:colOff>
      <xdr:row>59</xdr:row>
      <xdr:rowOff>73025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D02E28F-6941-4371-A10B-DE5D68C714DB}"/>
            </a:ext>
          </a:extLst>
        </xdr:cNvPr>
        <xdr:cNvSpPr txBox="1"/>
      </xdr:nvSpPr>
      <xdr:spPr>
        <a:xfrm>
          <a:off x="6045200" y="10560051"/>
          <a:ext cx="2089151" cy="53339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47625</xdr:colOff>
      <xdr:row>56</xdr:row>
      <xdr:rowOff>0</xdr:rowOff>
    </xdr:from>
    <xdr:to>
      <xdr:col>1</xdr:col>
      <xdr:colOff>2000250</xdr:colOff>
      <xdr:row>56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8DD7118-5A9A-47C0-96E4-920FDBC5859F}"/>
            </a:ext>
          </a:extLst>
        </xdr:cNvPr>
        <xdr:cNvCxnSpPr/>
      </xdr:nvCxnSpPr>
      <xdr:spPr bwMode="auto">
        <a:xfrm>
          <a:off x="876300" y="959167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2819400</xdr:colOff>
      <xdr:row>56</xdr:row>
      <xdr:rowOff>0</xdr:rowOff>
    </xdr:from>
    <xdr:to>
      <xdr:col>2</xdr:col>
      <xdr:colOff>342900</xdr:colOff>
      <xdr:row>56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04528DD-3C50-45F3-A37C-BE7FEB2AB4A0}"/>
            </a:ext>
          </a:extLst>
        </xdr:cNvPr>
        <xdr:cNvCxnSpPr/>
      </xdr:nvCxnSpPr>
      <xdr:spPr bwMode="auto">
        <a:xfrm>
          <a:off x="3648075" y="10534650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38100</xdr:colOff>
      <xdr:row>65</xdr:row>
      <xdr:rowOff>38100</xdr:rowOff>
    </xdr:from>
    <xdr:to>
      <xdr:col>1</xdr:col>
      <xdr:colOff>3172605</xdr:colOff>
      <xdr:row>68</xdr:row>
      <xdr:rowOff>145208</xdr:rowOff>
    </xdr:to>
    <xdr:pic>
      <xdr:nvPicPr>
        <xdr:cNvPr id="9" name="Imagen 8" descr="Icono&#10;&#10;Descripción generada automáticamente">
          <a:extLst>
            <a:ext uri="{FF2B5EF4-FFF2-40B4-BE49-F238E27FC236}">
              <a16:creationId xmlns:a16="http://schemas.microsoft.com/office/drawing/2014/main" id="{8F65D6DC-81A0-4BBD-8119-74253B279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38100" y="3810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114</xdr:row>
      <xdr:rowOff>76200</xdr:rowOff>
    </xdr:from>
    <xdr:to>
      <xdr:col>1</xdr:col>
      <xdr:colOff>1857375</xdr:colOff>
      <xdr:row>117</xdr:row>
      <xdr:rowOff>142874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A812BEF-7BA1-4EDC-97C8-F57B0F712F4A}"/>
            </a:ext>
          </a:extLst>
        </xdr:cNvPr>
        <xdr:cNvSpPr txBox="1"/>
      </xdr:nvSpPr>
      <xdr:spPr>
        <a:xfrm>
          <a:off x="0" y="9763125"/>
          <a:ext cx="1857375" cy="5524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3009902</xdr:colOff>
      <xdr:row>114</xdr:row>
      <xdr:rowOff>85726</xdr:rowOff>
    </xdr:from>
    <xdr:to>
      <xdr:col>2</xdr:col>
      <xdr:colOff>0</xdr:colOff>
      <xdr:row>118</xdr:row>
      <xdr:rowOff>57149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3F9F1608-E579-4DDC-878E-6089593054AC}"/>
            </a:ext>
          </a:extLst>
        </xdr:cNvPr>
        <xdr:cNvSpPr txBox="1"/>
      </xdr:nvSpPr>
      <xdr:spPr>
        <a:xfrm>
          <a:off x="3009902" y="9772651"/>
          <a:ext cx="1419223" cy="61912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 y Aministración</a:t>
          </a:r>
        </a:p>
      </xdr:txBody>
    </xdr:sp>
    <xdr:clientData/>
  </xdr:twoCellAnchor>
  <xdr:twoCellAnchor>
    <xdr:from>
      <xdr:col>2</xdr:col>
      <xdr:colOff>733425</xdr:colOff>
      <xdr:row>114</xdr:row>
      <xdr:rowOff>114301</xdr:rowOff>
    </xdr:from>
    <xdr:to>
      <xdr:col>4</xdr:col>
      <xdr:colOff>1143000</xdr:colOff>
      <xdr:row>118</xdr:row>
      <xdr:rowOff>66675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57C53CA-13CE-464A-AFD0-F9D8AAAC04CB}"/>
            </a:ext>
          </a:extLst>
        </xdr:cNvPr>
        <xdr:cNvSpPr txBox="1"/>
      </xdr:nvSpPr>
      <xdr:spPr>
        <a:xfrm>
          <a:off x="5988050" y="21021676"/>
          <a:ext cx="2076450" cy="5873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104776</xdr:colOff>
      <xdr:row>114</xdr:row>
      <xdr:rowOff>85725</xdr:rowOff>
    </xdr:from>
    <xdr:to>
      <xdr:col>1</xdr:col>
      <xdr:colOff>1781176</xdr:colOff>
      <xdr:row>114</xdr:row>
      <xdr:rowOff>85725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799BD318-0C38-443C-AA8D-AE12D73979A9}"/>
            </a:ext>
          </a:extLst>
        </xdr:cNvPr>
        <xdr:cNvCxnSpPr/>
      </xdr:nvCxnSpPr>
      <xdr:spPr bwMode="auto">
        <a:xfrm>
          <a:off x="104776" y="9772650"/>
          <a:ext cx="16764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3105150</xdr:colOff>
      <xdr:row>114</xdr:row>
      <xdr:rowOff>85725</xdr:rowOff>
    </xdr:from>
    <xdr:to>
      <xdr:col>2</xdr:col>
      <xdr:colOff>0</xdr:colOff>
      <xdr:row>114</xdr:row>
      <xdr:rowOff>85725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B077550-1DC2-4856-863C-29EB5DB21719}"/>
            </a:ext>
          </a:extLst>
        </xdr:cNvPr>
        <xdr:cNvCxnSpPr/>
      </xdr:nvCxnSpPr>
      <xdr:spPr bwMode="auto">
        <a:xfrm>
          <a:off x="3105150" y="9772650"/>
          <a:ext cx="13239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746125</xdr:colOff>
      <xdr:row>114</xdr:row>
      <xdr:rowOff>85725</xdr:rowOff>
    </xdr:from>
    <xdr:to>
      <xdr:col>5</xdr:col>
      <xdr:colOff>31750</xdr:colOff>
      <xdr:row>114</xdr:row>
      <xdr:rowOff>85725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71CB890-6F7F-40E2-B22E-718BC8AFD361}"/>
            </a:ext>
          </a:extLst>
        </xdr:cNvPr>
        <xdr:cNvCxnSpPr/>
      </xdr:nvCxnSpPr>
      <xdr:spPr bwMode="auto">
        <a:xfrm>
          <a:off x="6000750" y="20993100"/>
          <a:ext cx="21272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885825</xdr:colOff>
      <xdr:row>56</xdr:row>
      <xdr:rowOff>0</xdr:rowOff>
    </xdr:from>
    <xdr:to>
      <xdr:col>5</xdr:col>
      <xdr:colOff>0</xdr:colOff>
      <xdr:row>56</xdr:row>
      <xdr:rowOff>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91F9C034-C45F-4E89-9685-972C7D0B16E9}"/>
            </a:ext>
          </a:extLst>
        </xdr:cNvPr>
        <xdr:cNvCxnSpPr/>
      </xdr:nvCxnSpPr>
      <xdr:spPr bwMode="auto">
        <a:xfrm>
          <a:off x="6143625" y="10534650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3B90-B3A8-4C75-B9A8-3C26614CCB21}">
  <sheetPr>
    <tabColor rgb="FF0070C0"/>
  </sheetPr>
  <dimension ref="A1:Q119"/>
  <sheetViews>
    <sheetView showGridLines="0" tabSelected="1" zoomScaleNormal="100" workbookViewId="0">
      <selection activeCell="B72" sqref="B72"/>
    </sheetView>
  </sheetViews>
  <sheetFormatPr baseColWidth="10" defaultRowHeight="12.75" x14ac:dyDescent="0.2"/>
  <cols>
    <col min="1" max="1" width="12.42578125" style="1" customWidth="1"/>
    <col min="2" max="2" width="66.42578125" style="1" customWidth="1"/>
    <col min="3" max="3" width="18.85546875" style="1" customWidth="1"/>
    <col min="4" max="4" width="6.140625" style="1" customWidth="1"/>
    <col min="5" max="5" width="17.5703125" style="1" customWidth="1"/>
    <col min="6" max="6" width="13.85546875" style="1" bestFit="1" customWidth="1"/>
    <col min="7" max="7" width="21.5703125" style="1" customWidth="1"/>
    <col min="8" max="8" width="18.5703125" style="1" bestFit="1" customWidth="1"/>
    <col min="9" max="9" width="17" style="1" bestFit="1" customWidth="1"/>
    <col min="10" max="10" width="11.42578125" style="1"/>
    <col min="11" max="11" width="13.85546875" style="1" bestFit="1" customWidth="1"/>
    <col min="12" max="16384" width="11.42578125" style="1"/>
  </cols>
  <sheetData>
    <row r="1" spans="1:13" ht="14.25" x14ac:dyDescent="0.2">
      <c r="F1" s="2"/>
      <c r="G1" s="2"/>
      <c r="H1" s="2"/>
      <c r="I1" s="2"/>
      <c r="J1" s="2"/>
      <c r="K1" s="2"/>
      <c r="L1" s="2"/>
    </row>
    <row r="2" spans="1:13" ht="14.25" x14ac:dyDescent="0.2">
      <c r="F2" s="2"/>
      <c r="G2" s="2"/>
      <c r="H2" s="2"/>
      <c r="I2" s="2"/>
      <c r="J2" s="2"/>
      <c r="K2" s="2"/>
      <c r="L2" s="2"/>
    </row>
    <row r="3" spans="1:13" ht="14.25" x14ac:dyDescent="0.2">
      <c r="F3" s="2"/>
      <c r="G3" s="2"/>
      <c r="H3" s="2"/>
      <c r="I3" s="2"/>
      <c r="J3" s="2"/>
      <c r="K3" s="2"/>
      <c r="L3" s="2"/>
    </row>
    <row r="4" spans="1:13" ht="14.25" x14ac:dyDescent="0.2">
      <c r="F4" s="2"/>
      <c r="G4" s="2"/>
      <c r="H4" s="2"/>
      <c r="I4" s="2"/>
      <c r="J4" s="2"/>
      <c r="K4" s="2"/>
      <c r="L4" s="2"/>
    </row>
    <row r="5" spans="1:13" ht="14.25" x14ac:dyDescent="0.2">
      <c r="F5" s="2"/>
      <c r="G5" s="2"/>
      <c r="H5" s="2"/>
      <c r="I5" s="2"/>
      <c r="J5" s="2"/>
      <c r="K5" s="2"/>
      <c r="L5" s="2"/>
    </row>
    <row r="6" spans="1:13" ht="18.75" x14ac:dyDescent="0.3">
      <c r="A6" s="3"/>
      <c r="B6" s="4" t="s">
        <v>0</v>
      </c>
      <c r="C6" s="5"/>
      <c r="F6" s="6"/>
      <c r="G6" s="7"/>
      <c r="H6" s="7"/>
      <c r="I6" s="7"/>
    </row>
    <row r="7" spans="1:13" ht="18.75" x14ac:dyDescent="0.3">
      <c r="A7" s="3"/>
      <c r="B7" s="6" t="s">
        <v>1</v>
      </c>
      <c r="C7" s="5"/>
      <c r="F7" s="6"/>
      <c r="G7" s="7"/>
      <c r="H7" s="7"/>
      <c r="I7" s="7"/>
    </row>
    <row r="8" spans="1:13" ht="18.75" customHeight="1" x14ac:dyDescent="0.3">
      <c r="A8" s="3"/>
      <c r="B8" s="8" t="s">
        <v>75</v>
      </c>
      <c r="C8" s="5"/>
      <c r="F8" s="6"/>
      <c r="G8" s="7"/>
      <c r="H8" s="7"/>
      <c r="I8" s="7"/>
    </row>
    <row r="9" spans="1:13" ht="15" customHeight="1" x14ac:dyDescent="0.2">
      <c r="B9" s="9" t="s">
        <v>2</v>
      </c>
      <c r="C9" s="10"/>
      <c r="D9" s="10"/>
      <c r="E9" s="10"/>
      <c r="F9" s="11"/>
      <c r="G9" s="7"/>
      <c r="H9" s="7"/>
      <c r="I9" s="7"/>
      <c r="J9" s="7"/>
      <c r="K9" s="7"/>
      <c r="L9" s="7"/>
      <c r="M9" s="7"/>
    </row>
    <row r="10" spans="1:13" ht="18.75" x14ac:dyDescent="0.3">
      <c r="F10" s="3"/>
      <c r="G10" s="12"/>
      <c r="H10" s="13"/>
      <c r="I10" s="13"/>
      <c r="J10" s="13"/>
      <c r="K10" s="13"/>
      <c r="L10" s="13"/>
      <c r="M10" s="13"/>
    </row>
    <row r="11" spans="1:13" x14ac:dyDescent="0.2">
      <c r="B11" s="13" t="s">
        <v>3</v>
      </c>
      <c r="C11" s="14">
        <v>2026</v>
      </c>
      <c r="D11" s="14"/>
      <c r="E11" s="14">
        <v>2025</v>
      </c>
      <c r="F11" s="13"/>
      <c r="G11" s="13"/>
      <c r="H11" s="13"/>
      <c r="J11" s="13"/>
      <c r="L11" s="13"/>
    </row>
    <row r="12" spans="1:13" ht="15" x14ac:dyDescent="0.25">
      <c r="B12" s="13" t="s">
        <v>4</v>
      </c>
      <c r="C12" s="56">
        <v>312680.09999999998</v>
      </c>
      <c r="D12" s="54"/>
      <c r="E12" s="56">
        <v>408308.15029999998</v>
      </c>
      <c r="F12" s="17"/>
      <c r="G12" s="15"/>
      <c r="H12" s="42"/>
      <c r="I12" s="43"/>
      <c r="K12" s="19"/>
      <c r="L12" s="20"/>
    </row>
    <row r="13" spans="1:13" ht="15" x14ac:dyDescent="0.25">
      <c r="B13" s="13" t="s">
        <v>5</v>
      </c>
      <c r="C13" s="56">
        <f>+C14+C15+C16</f>
        <v>770570.8</v>
      </c>
      <c r="D13" s="57"/>
      <c r="E13" s="56">
        <f>+E14+E15+E16</f>
        <v>878779.78972999996</v>
      </c>
      <c r="F13" s="17"/>
      <c r="G13" s="15"/>
      <c r="H13" s="42"/>
      <c r="I13" s="43"/>
      <c r="K13" s="19"/>
      <c r="L13" s="20"/>
    </row>
    <row r="14" spans="1:13" ht="15" x14ac:dyDescent="0.25">
      <c r="B14" s="1" t="s">
        <v>74</v>
      </c>
      <c r="C14" s="57">
        <v>198.3</v>
      </c>
      <c r="D14" s="57"/>
      <c r="E14" s="57">
        <v>0</v>
      </c>
      <c r="F14" s="17"/>
      <c r="G14" s="15"/>
      <c r="H14" s="42"/>
      <c r="I14" s="43"/>
      <c r="K14" s="19"/>
      <c r="L14" s="20"/>
    </row>
    <row r="15" spans="1:13" ht="15" x14ac:dyDescent="0.25">
      <c r="B15" s="1" t="s">
        <v>6</v>
      </c>
      <c r="C15" s="57">
        <v>744053.4</v>
      </c>
      <c r="D15" s="57"/>
      <c r="E15" s="57">
        <v>851798.07002999994</v>
      </c>
      <c r="F15" s="17"/>
      <c r="G15" s="16"/>
      <c r="H15" s="42"/>
      <c r="I15" s="43"/>
      <c r="K15" s="19"/>
      <c r="L15" s="20"/>
    </row>
    <row r="16" spans="1:13" ht="15" x14ac:dyDescent="0.25">
      <c r="B16" s="1" t="s">
        <v>7</v>
      </c>
      <c r="C16" s="57">
        <v>26319.1</v>
      </c>
      <c r="D16" s="57"/>
      <c r="E16" s="57">
        <v>26981.719699999998</v>
      </c>
      <c r="F16" s="17"/>
      <c r="G16" s="16"/>
      <c r="H16" s="42"/>
      <c r="I16" s="43"/>
      <c r="K16" s="19"/>
      <c r="L16" s="20"/>
    </row>
    <row r="17" spans="1:12" ht="15" x14ac:dyDescent="0.25">
      <c r="B17" s="13" t="s">
        <v>8</v>
      </c>
      <c r="C17" s="56">
        <f>C18+C19+C20+C21</f>
        <v>1073819.3</v>
      </c>
      <c r="D17" s="57"/>
      <c r="E17" s="56">
        <f>E18+E19+E20+E21</f>
        <v>984118.4043099999</v>
      </c>
      <c r="F17" s="17"/>
      <c r="G17" s="15"/>
      <c r="H17" s="42"/>
      <c r="I17" s="43"/>
      <c r="K17" s="19"/>
      <c r="L17" s="20"/>
    </row>
    <row r="18" spans="1:12" ht="15" x14ac:dyDescent="0.25">
      <c r="B18" s="1" t="s">
        <v>9</v>
      </c>
      <c r="C18" s="58">
        <v>89197.5</v>
      </c>
      <c r="D18" s="57"/>
      <c r="E18" s="58">
        <v>67514.418059999996</v>
      </c>
      <c r="F18" s="17"/>
      <c r="G18" s="16"/>
      <c r="H18" s="42"/>
      <c r="I18" s="43"/>
      <c r="K18" s="19"/>
      <c r="L18" s="20"/>
    </row>
    <row r="19" spans="1:12" ht="15" x14ac:dyDescent="0.25">
      <c r="B19" s="1" t="s">
        <v>10</v>
      </c>
      <c r="C19" s="58">
        <v>990003.5</v>
      </c>
      <c r="D19" s="57"/>
      <c r="E19" s="58">
        <v>927741.15758</v>
      </c>
      <c r="F19" s="17"/>
      <c r="G19" s="16"/>
      <c r="H19" s="42"/>
      <c r="I19" s="43"/>
      <c r="K19" s="19"/>
      <c r="L19" s="20"/>
    </row>
    <row r="20" spans="1:12" ht="15" x14ac:dyDescent="0.25">
      <c r="B20" s="1" t="s">
        <v>11</v>
      </c>
      <c r="C20" s="58">
        <v>39092.1</v>
      </c>
      <c r="D20" s="57"/>
      <c r="E20" s="58">
        <v>36638.760670000003</v>
      </c>
      <c r="F20" s="17"/>
      <c r="G20" s="16"/>
      <c r="H20" s="42"/>
      <c r="I20" s="43"/>
      <c r="K20" s="19"/>
      <c r="L20" s="20"/>
    </row>
    <row r="21" spans="1:12" ht="15" x14ac:dyDescent="0.25">
      <c r="B21" s="1" t="s">
        <v>12</v>
      </c>
      <c r="C21" s="58">
        <v>-44473.8</v>
      </c>
      <c r="D21" s="57"/>
      <c r="E21" s="58">
        <v>-47775.932000000001</v>
      </c>
      <c r="F21" s="17"/>
      <c r="G21" s="16"/>
      <c r="H21" s="42"/>
      <c r="I21" s="43"/>
      <c r="K21" s="19"/>
      <c r="L21" s="20"/>
    </row>
    <row r="22" spans="1:12" ht="15" x14ac:dyDescent="0.25">
      <c r="B22" s="13" t="s">
        <v>13</v>
      </c>
      <c r="C22" s="56">
        <v>16126.52975</v>
      </c>
      <c r="D22" s="57"/>
      <c r="E22" s="56">
        <v>16833.15554</v>
      </c>
      <c r="F22" s="17"/>
      <c r="G22" s="51"/>
      <c r="H22" s="42"/>
      <c r="I22" s="43"/>
      <c r="K22" s="19"/>
      <c r="L22" s="20"/>
    </row>
    <row r="23" spans="1:12" ht="15" x14ac:dyDescent="0.25">
      <c r="B23" s="13" t="s">
        <v>14</v>
      </c>
      <c r="C23" s="56">
        <v>20991.001920000002</v>
      </c>
      <c r="D23" s="57"/>
      <c r="E23" s="56">
        <v>21870.553469999999</v>
      </c>
      <c r="F23" s="17"/>
      <c r="G23" s="51"/>
      <c r="H23" s="42"/>
      <c r="I23" s="43"/>
      <c r="K23" s="19"/>
      <c r="L23" s="20"/>
    </row>
    <row r="24" spans="1:12" ht="15" x14ac:dyDescent="0.25">
      <c r="B24" s="13" t="s">
        <v>15</v>
      </c>
      <c r="C24" s="56">
        <v>11519.394229999998</v>
      </c>
      <c r="D24" s="57"/>
      <c r="E24" s="56">
        <v>7456.6947599999994</v>
      </c>
      <c r="F24" s="17"/>
      <c r="G24" s="51"/>
      <c r="H24" s="42"/>
      <c r="I24" s="43"/>
      <c r="K24" s="19"/>
      <c r="L24" s="20"/>
    </row>
    <row r="25" spans="1:12" ht="15" x14ac:dyDescent="0.25">
      <c r="B25" s="13" t="s">
        <v>16</v>
      </c>
      <c r="C25" s="56">
        <v>114.28</v>
      </c>
      <c r="D25" s="57"/>
      <c r="E25" s="56">
        <v>114.28</v>
      </c>
      <c r="F25" s="17"/>
      <c r="G25" s="51"/>
      <c r="H25" s="42"/>
      <c r="I25" s="43"/>
      <c r="K25" s="19"/>
      <c r="L25" s="20"/>
    </row>
    <row r="26" spans="1:12" ht="15" x14ac:dyDescent="0.25">
      <c r="B26" s="13" t="s">
        <v>17</v>
      </c>
      <c r="C26" s="56">
        <v>1222.8616200000001</v>
      </c>
      <c r="D26" s="57"/>
      <c r="E26" s="56">
        <v>1490.9091800000001</v>
      </c>
      <c r="F26" s="17"/>
      <c r="G26" s="51"/>
      <c r="H26" s="42"/>
      <c r="I26" s="40"/>
      <c r="K26" s="19"/>
      <c r="L26" s="20"/>
    </row>
    <row r="27" spans="1:12" ht="15.75" customHeight="1" thickBot="1" x14ac:dyDescent="0.3">
      <c r="B27" s="21" t="s">
        <v>18</v>
      </c>
      <c r="C27" s="59">
        <f>C12+C13+C17+C22+C23+C24+C25+C26</f>
        <v>2207044.2675200007</v>
      </c>
      <c r="D27" s="56"/>
      <c r="E27" s="59">
        <f>E12+E13+E17+E22+E23+E24+E25+E26</f>
        <v>2318971.9372899998</v>
      </c>
      <c r="F27" s="19"/>
      <c r="G27" s="52"/>
      <c r="H27" s="42"/>
      <c r="I27" s="48"/>
      <c r="K27" s="22"/>
      <c r="L27" s="17"/>
    </row>
    <row r="28" spans="1:12" ht="15.75" thickTop="1" x14ac:dyDescent="0.25">
      <c r="C28" s="56"/>
      <c r="D28" s="56"/>
      <c r="E28" s="56"/>
      <c r="F28" s="17"/>
      <c r="G28" s="52"/>
      <c r="H28" s="42"/>
      <c r="I28" s="48"/>
    </row>
    <row r="29" spans="1:12" ht="15" x14ac:dyDescent="0.25">
      <c r="A29" s="21"/>
      <c r="B29" s="13" t="s">
        <v>19</v>
      </c>
      <c r="C29" s="56"/>
      <c r="D29" s="56"/>
      <c r="E29" s="57"/>
      <c r="F29" s="17"/>
      <c r="G29" s="52"/>
      <c r="H29" s="42"/>
      <c r="I29" s="41"/>
    </row>
    <row r="30" spans="1:12" ht="15" x14ac:dyDescent="0.25">
      <c r="A30" s="21"/>
      <c r="B30" s="13" t="s">
        <v>20</v>
      </c>
      <c r="C30" s="56">
        <f>SUM(C31:C33)</f>
        <v>1913036.9000000001</v>
      </c>
      <c r="D30" s="56"/>
      <c r="E30" s="56">
        <f>+E31+E32+E33</f>
        <v>2057298.8601000002</v>
      </c>
      <c r="F30" s="17"/>
      <c r="G30" s="40"/>
      <c r="H30" s="42"/>
      <c r="I30" s="41"/>
    </row>
    <row r="31" spans="1:12" ht="15" x14ac:dyDescent="0.25">
      <c r="B31" s="1" t="s">
        <v>21</v>
      </c>
      <c r="C31" s="58">
        <v>1466201.8</v>
      </c>
      <c r="D31" s="57"/>
      <c r="E31" s="58">
        <v>1599412.22869</v>
      </c>
      <c r="F31" s="17"/>
      <c r="G31" s="50"/>
      <c r="H31" s="42"/>
      <c r="I31" s="41"/>
    </row>
    <row r="32" spans="1:12" ht="15" x14ac:dyDescent="0.25">
      <c r="B32" s="1" t="s">
        <v>22</v>
      </c>
      <c r="C32" s="58">
        <v>47931.1</v>
      </c>
      <c r="D32" s="57"/>
      <c r="E32" s="58">
        <v>59101.515819999993</v>
      </c>
      <c r="F32" s="17"/>
      <c r="G32" s="50"/>
      <c r="H32" s="42"/>
      <c r="I32" s="41"/>
    </row>
    <row r="33" spans="1:9" ht="15" x14ac:dyDescent="0.25">
      <c r="B33" s="1" t="s">
        <v>23</v>
      </c>
      <c r="C33" s="58">
        <v>398904</v>
      </c>
      <c r="D33" s="57"/>
      <c r="E33" s="58">
        <v>398785.11559</v>
      </c>
      <c r="F33" s="17"/>
      <c r="G33" s="50"/>
      <c r="H33" s="42"/>
      <c r="I33" s="41"/>
    </row>
    <row r="34" spans="1:9" ht="15" x14ac:dyDescent="0.25">
      <c r="B34" s="13" t="s">
        <v>24</v>
      </c>
      <c r="C34" s="56">
        <v>32624.400000000001</v>
      </c>
      <c r="D34" s="57"/>
      <c r="E34" s="56">
        <v>29329.656129999999</v>
      </c>
      <c r="F34" s="17"/>
      <c r="G34" s="50"/>
      <c r="H34" s="41"/>
      <c r="I34" s="41"/>
    </row>
    <row r="35" spans="1:9" ht="15" x14ac:dyDescent="0.25">
      <c r="B35" s="13" t="s">
        <v>25</v>
      </c>
      <c r="C35" s="56">
        <v>7604.5</v>
      </c>
      <c r="D35" s="57"/>
      <c r="E35" s="56">
        <v>7185.1185400000004</v>
      </c>
      <c r="F35" s="17"/>
      <c r="G35" s="50"/>
      <c r="H35" s="41"/>
      <c r="I35" s="41"/>
    </row>
    <row r="36" spans="1:9" ht="15" x14ac:dyDescent="0.25">
      <c r="B36" s="13" t="s">
        <v>26</v>
      </c>
      <c r="C36" s="56">
        <v>3589.2</v>
      </c>
      <c r="D36" s="57"/>
      <c r="E36" s="56">
        <v>3564.04</v>
      </c>
      <c r="F36" s="17"/>
      <c r="G36" s="50"/>
      <c r="H36" s="41"/>
      <c r="I36" s="41"/>
    </row>
    <row r="37" spans="1:9" ht="15" x14ac:dyDescent="0.25">
      <c r="B37" s="13" t="s">
        <v>27</v>
      </c>
      <c r="C37" s="56">
        <v>9724.7999999999993</v>
      </c>
      <c r="D37" s="57"/>
      <c r="E37" s="56">
        <v>10463.946780000002</v>
      </c>
      <c r="F37" s="17"/>
      <c r="G37" s="50"/>
      <c r="H37" s="41"/>
      <c r="I37" s="41"/>
    </row>
    <row r="38" spans="1:9" ht="12.75" customHeight="1" x14ac:dyDescent="0.25">
      <c r="B38" s="21" t="s">
        <v>28</v>
      </c>
      <c r="C38" s="60">
        <f>C30+C34+C35+C36+C37</f>
        <v>1966579.8</v>
      </c>
      <c r="D38" s="56"/>
      <c r="E38" s="60">
        <f>E30+E34+E35+E36+E37</f>
        <v>2107841.6215499998</v>
      </c>
      <c r="F38" s="17"/>
      <c r="G38" s="41"/>
      <c r="H38" s="41"/>
      <c r="I38" s="41"/>
    </row>
    <row r="39" spans="1:9" ht="15" x14ac:dyDescent="0.25">
      <c r="C39" s="56"/>
      <c r="D39" s="56"/>
      <c r="E39" s="57"/>
      <c r="F39" s="17"/>
      <c r="G39" s="40"/>
      <c r="H39" s="41"/>
      <c r="I39" s="40"/>
    </row>
    <row r="40" spans="1:9" ht="12.75" customHeight="1" x14ac:dyDescent="0.25">
      <c r="B40" s="24" t="s">
        <v>29</v>
      </c>
      <c r="C40" s="56"/>
      <c r="D40" s="56"/>
      <c r="E40" s="57"/>
      <c r="F40" s="17"/>
      <c r="G40" s="41"/>
      <c r="H40" s="41"/>
      <c r="I40" s="41"/>
    </row>
    <row r="41" spans="1:9" ht="12.75" customHeight="1" x14ac:dyDescent="0.25">
      <c r="B41" s="21" t="s">
        <v>30</v>
      </c>
      <c r="C41" s="56">
        <v>145387.70000000001</v>
      </c>
      <c r="D41" s="56"/>
      <c r="E41" s="56">
        <v>121403.2</v>
      </c>
      <c r="F41" s="17"/>
      <c r="G41" s="40"/>
      <c r="H41" s="47"/>
      <c r="I41" s="41"/>
    </row>
    <row r="42" spans="1:9" ht="12.75" customHeight="1" x14ac:dyDescent="0.25">
      <c r="B42" s="25" t="s">
        <v>31</v>
      </c>
      <c r="C42" s="56">
        <f>C43</f>
        <v>24621.8</v>
      </c>
      <c r="D42" s="56"/>
      <c r="E42" s="56">
        <f>E43</f>
        <v>30351.50806</v>
      </c>
      <c r="F42" s="17"/>
      <c r="G42" s="40"/>
      <c r="H42" s="47"/>
      <c r="I42" s="43"/>
    </row>
    <row r="43" spans="1:9" ht="12.75" customHeight="1" x14ac:dyDescent="0.25">
      <c r="B43" s="26" t="s">
        <v>32</v>
      </c>
      <c r="C43" s="57">
        <v>24621.8</v>
      </c>
      <c r="D43" s="57"/>
      <c r="E43" s="57">
        <v>30351.50806</v>
      </c>
      <c r="F43" s="17"/>
      <c r="G43" s="40"/>
      <c r="H43" s="47"/>
      <c r="I43" s="43"/>
    </row>
    <row r="44" spans="1:9" ht="15" x14ac:dyDescent="0.25">
      <c r="A44" s="27"/>
      <c r="B44" s="28" t="s">
        <v>33</v>
      </c>
      <c r="C44" s="56">
        <f>C45+C46</f>
        <v>35760.699999999997</v>
      </c>
      <c r="D44" s="56"/>
      <c r="E44" s="56">
        <f>E45+E46</f>
        <v>23298.795759999997</v>
      </c>
      <c r="F44" s="17"/>
      <c r="G44" s="40"/>
      <c r="H44" s="47"/>
      <c r="I44" s="43"/>
    </row>
    <row r="45" spans="1:9" ht="15" x14ac:dyDescent="0.25">
      <c r="A45" s="27"/>
      <c r="B45" s="29" t="s">
        <v>34</v>
      </c>
      <c r="C45" s="57">
        <v>22452.3</v>
      </c>
      <c r="D45" s="57"/>
      <c r="E45" s="57">
        <v>16157.02224</v>
      </c>
      <c r="F45" s="17"/>
      <c r="G45" s="40"/>
      <c r="H45" s="47"/>
      <c r="I45" s="43"/>
    </row>
    <row r="46" spans="1:9" ht="15" x14ac:dyDescent="0.25">
      <c r="A46" s="27"/>
      <c r="B46" s="29" t="s">
        <v>35</v>
      </c>
      <c r="C46" s="57">
        <v>13308.4</v>
      </c>
      <c r="D46" s="57"/>
      <c r="E46" s="57">
        <v>7141.773519999997</v>
      </c>
      <c r="F46" s="17"/>
      <c r="G46" s="40"/>
      <c r="H46" s="47"/>
      <c r="I46" s="43"/>
    </row>
    <row r="47" spans="1:9" ht="15" x14ac:dyDescent="0.25">
      <c r="A47" s="27"/>
      <c r="B47" s="28" t="s">
        <v>36</v>
      </c>
      <c r="C47" s="56">
        <f>C48</f>
        <v>30437.7</v>
      </c>
      <c r="D47" s="56"/>
      <c r="E47" s="56">
        <f>E48</f>
        <v>31521.507650000003</v>
      </c>
      <c r="F47" s="17"/>
      <c r="G47" s="40"/>
      <c r="H47" s="47"/>
      <c r="I47" s="43"/>
    </row>
    <row r="48" spans="1:9" ht="15" x14ac:dyDescent="0.25">
      <c r="A48" s="27"/>
      <c r="B48" s="29" t="s">
        <v>37</v>
      </c>
      <c r="C48" s="57">
        <v>30437.7</v>
      </c>
      <c r="D48" s="57"/>
      <c r="E48" s="57">
        <v>31521.507650000003</v>
      </c>
      <c r="F48" s="17"/>
      <c r="G48" s="40"/>
      <c r="H48" s="47"/>
      <c r="I48" s="43"/>
    </row>
    <row r="49" spans="1:17" ht="15" x14ac:dyDescent="0.25">
      <c r="A49" s="27"/>
      <c r="B49" s="28" t="s">
        <v>38</v>
      </c>
      <c r="C49" s="56">
        <f>C50</f>
        <v>4256.6000000000004</v>
      </c>
      <c r="D49" s="56"/>
      <c r="E49" s="56">
        <f>E50</f>
        <v>4555.2827400000006</v>
      </c>
      <c r="F49" s="17"/>
      <c r="G49" s="40"/>
      <c r="H49" s="47"/>
      <c r="I49" s="43"/>
    </row>
    <row r="50" spans="1:17" ht="15" x14ac:dyDescent="0.25">
      <c r="A50" s="27"/>
      <c r="B50" s="29" t="s">
        <v>39</v>
      </c>
      <c r="C50" s="57">
        <v>4256.6000000000004</v>
      </c>
      <c r="D50" s="57"/>
      <c r="E50" s="57">
        <v>4555.2827400000006</v>
      </c>
      <c r="F50" s="17"/>
      <c r="G50" s="40"/>
      <c r="H50" s="47"/>
      <c r="I50" s="43"/>
    </row>
    <row r="51" spans="1:17" ht="12.75" customHeight="1" x14ac:dyDescent="0.25">
      <c r="B51" s="21" t="s">
        <v>40</v>
      </c>
      <c r="C51" s="60">
        <f>C41+C42+C44+C47+C49</f>
        <v>240464.50000000003</v>
      </c>
      <c r="D51" s="56"/>
      <c r="E51" s="60">
        <f>E41+E42+E44+E47+E49</f>
        <v>211130.29421000002</v>
      </c>
      <c r="F51" s="17"/>
      <c r="G51" s="41"/>
      <c r="H51" s="41"/>
      <c r="I51" s="43"/>
    </row>
    <row r="52" spans="1:17" ht="15.75" customHeight="1" thickBot="1" x14ac:dyDescent="0.3">
      <c r="B52" s="24" t="s">
        <v>41</v>
      </c>
      <c r="C52" s="59">
        <f>C38+C51</f>
        <v>2207044.3000000003</v>
      </c>
      <c r="D52" s="57"/>
      <c r="E52" s="59">
        <f>E38+E51</f>
        <v>2318971.9157599998</v>
      </c>
      <c r="F52" s="17"/>
      <c r="G52" s="40"/>
      <c r="H52" s="40"/>
      <c r="I52" s="43"/>
    </row>
    <row r="53" spans="1:17" ht="13.5" thickTop="1" x14ac:dyDescent="0.2">
      <c r="C53" s="18"/>
      <c r="E53" s="18"/>
      <c r="G53" s="41"/>
      <c r="H53" s="41"/>
      <c r="I53" s="41"/>
    </row>
    <row r="54" spans="1:17" x14ac:dyDescent="0.2">
      <c r="C54" s="30"/>
      <c r="D54" s="30"/>
      <c r="E54" s="30"/>
      <c r="F54" s="23"/>
      <c r="G54" s="23"/>
    </row>
    <row r="55" spans="1:17" x14ac:dyDescent="0.2">
      <c r="C55" s="23"/>
      <c r="E55" s="23"/>
      <c r="F55" s="23"/>
      <c r="G55" s="23"/>
    </row>
    <row r="56" spans="1:17" x14ac:dyDescent="0.2">
      <c r="C56" s="23"/>
      <c r="E56" s="23"/>
      <c r="F56" s="23"/>
      <c r="G56" s="23"/>
    </row>
    <row r="57" spans="1:17" x14ac:dyDescent="0.2">
      <c r="C57" s="23"/>
      <c r="E57" s="23"/>
      <c r="F57" s="23"/>
      <c r="G57" s="23"/>
    </row>
    <row r="58" spans="1:17" x14ac:dyDescent="0.2">
      <c r="C58" s="23"/>
      <c r="E58" s="23"/>
      <c r="F58" s="23"/>
      <c r="G58" s="23"/>
    </row>
    <row r="59" spans="1:17" x14ac:dyDescent="0.2">
      <c r="C59" s="23"/>
      <c r="E59" s="23"/>
      <c r="F59" s="23"/>
      <c r="G59" s="23"/>
    </row>
    <row r="60" spans="1:17" x14ac:dyDescent="0.2">
      <c r="C60" s="23"/>
      <c r="E60" s="23"/>
      <c r="F60" s="23"/>
      <c r="G60" s="23"/>
    </row>
    <row r="61" spans="1:17" x14ac:dyDescent="0.2">
      <c r="I61" s="31"/>
      <c r="J61" s="31"/>
      <c r="K61" s="31"/>
      <c r="L61" s="21"/>
      <c r="M61" s="21"/>
      <c r="N61" s="21"/>
      <c r="O61" s="21"/>
      <c r="P61" s="21"/>
      <c r="Q61" s="21"/>
    </row>
    <row r="62" spans="1:17" x14ac:dyDescent="0.2">
      <c r="I62" s="21"/>
      <c r="J62" s="21"/>
      <c r="K62" s="21"/>
      <c r="L62" s="21"/>
      <c r="M62" s="21"/>
      <c r="N62" s="21"/>
      <c r="O62" s="21"/>
      <c r="P62" s="21"/>
      <c r="Q62" s="21"/>
    </row>
    <row r="63" spans="1:17" x14ac:dyDescent="0.2">
      <c r="F63" s="21"/>
      <c r="G63" s="21"/>
      <c r="H63" s="21"/>
      <c r="I63" s="21"/>
      <c r="J63" s="21"/>
      <c r="K63" s="21"/>
      <c r="L63" s="21"/>
      <c r="M63" s="21"/>
    </row>
    <row r="64" spans="1:17" ht="12.75" customHeight="1" x14ac:dyDescent="0.2">
      <c r="F64" s="21"/>
      <c r="G64" s="21"/>
      <c r="H64" s="21"/>
      <c r="I64" s="21"/>
      <c r="J64" s="21"/>
      <c r="K64" s="21"/>
      <c r="L64" s="21"/>
      <c r="M64" s="21"/>
    </row>
    <row r="65" spans="2:13" ht="12.75" customHeight="1" x14ac:dyDescent="0.2">
      <c r="F65" s="21"/>
      <c r="G65" s="21"/>
      <c r="H65" s="21"/>
      <c r="I65" s="21"/>
      <c r="J65" s="21"/>
      <c r="K65" s="21"/>
      <c r="L65" s="21"/>
      <c r="M65" s="21"/>
    </row>
    <row r="66" spans="2:13" ht="12.75" customHeight="1" x14ac:dyDescent="0.2">
      <c r="F66" s="21"/>
      <c r="G66" s="21"/>
      <c r="H66" s="21"/>
      <c r="I66" s="21"/>
      <c r="J66" s="21"/>
      <c r="K66" s="21"/>
      <c r="L66" s="21"/>
      <c r="M66" s="21"/>
    </row>
    <row r="67" spans="2:13" ht="12.75" customHeight="1" x14ac:dyDescent="0.2">
      <c r="F67" s="21"/>
      <c r="G67" s="21"/>
      <c r="H67" s="21"/>
      <c r="I67" s="21"/>
      <c r="J67" s="21"/>
      <c r="K67" s="21"/>
      <c r="L67" s="21"/>
      <c r="M67" s="21"/>
    </row>
    <row r="68" spans="2:13" ht="12.75" customHeight="1" x14ac:dyDescent="0.2">
      <c r="F68" s="21"/>
      <c r="G68" s="21"/>
      <c r="H68" s="21"/>
      <c r="I68" s="21"/>
      <c r="J68" s="21"/>
      <c r="K68" s="21"/>
      <c r="L68" s="21"/>
      <c r="M68" s="21"/>
    </row>
    <row r="69" spans="2:13" ht="12.75" customHeight="1" x14ac:dyDescent="0.2"/>
    <row r="70" spans="2:13" ht="18.75" x14ac:dyDescent="0.2">
      <c r="B70" s="4" t="s">
        <v>0</v>
      </c>
      <c r="C70" s="4"/>
    </row>
    <row r="71" spans="2:13" ht="18.75" x14ac:dyDescent="0.2">
      <c r="B71" s="4" t="s">
        <v>42</v>
      </c>
      <c r="C71" s="4"/>
    </row>
    <row r="72" spans="2:13" ht="18.75" x14ac:dyDescent="0.2">
      <c r="B72" s="8" t="s">
        <v>76</v>
      </c>
      <c r="C72" s="4"/>
    </row>
    <row r="73" spans="2:13" ht="13.5" x14ac:dyDescent="0.2">
      <c r="B73" s="63" t="s">
        <v>2</v>
      </c>
      <c r="C73" s="63"/>
      <c r="D73" s="63"/>
      <c r="E73" s="63"/>
    </row>
    <row r="75" spans="2:13" x14ac:dyDescent="0.2">
      <c r="C75" s="32" t="s">
        <v>73</v>
      </c>
      <c r="D75" s="32"/>
      <c r="E75" s="32" t="s">
        <v>43</v>
      </c>
    </row>
    <row r="76" spans="2:13" x14ac:dyDescent="0.2">
      <c r="C76" s="32"/>
    </row>
    <row r="77" spans="2:13" x14ac:dyDescent="0.2">
      <c r="B77" s="21" t="s">
        <v>44</v>
      </c>
      <c r="C77" s="33">
        <f>SUM(C78:C81)</f>
        <v>53907.3</v>
      </c>
      <c r="D77" s="61"/>
      <c r="E77" s="33">
        <f>SUM(E79:E81)</f>
        <v>55463.198239999998</v>
      </c>
    </row>
    <row r="78" spans="2:13" x14ac:dyDescent="0.2">
      <c r="B78" s="64" t="s">
        <v>77</v>
      </c>
      <c r="C78" s="65">
        <v>538.20000000000005</v>
      </c>
      <c r="D78" s="61"/>
      <c r="E78" s="65">
        <v>0</v>
      </c>
    </row>
    <row r="79" spans="2:13" x14ac:dyDescent="0.2">
      <c r="B79" s="1" t="s">
        <v>45</v>
      </c>
      <c r="C79" s="62">
        <v>21018.6</v>
      </c>
      <c r="D79" s="55"/>
      <c r="E79" s="62">
        <v>24716.319179999999</v>
      </c>
      <c r="G79" s="40"/>
    </row>
    <row r="80" spans="2:13" x14ac:dyDescent="0.2">
      <c r="B80" s="1" t="s">
        <v>46</v>
      </c>
      <c r="C80" s="62">
        <v>1700.1</v>
      </c>
      <c r="D80" s="55"/>
      <c r="E80" s="62">
        <v>1581.9707900000001</v>
      </c>
      <c r="G80" s="40"/>
    </row>
    <row r="81" spans="2:9" x14ac:dyDescent="0.2">
      <c r="B81" s="1" t="s">
        <v>47</v>
      </c>
      <c r="C81" s="62">
        <v>30650.400000000001</v>
      </c>
      <c r="D81" s="55"/>
      <c r="E81" s="62">
        <v>29164.90827</v>
      </c>
      <c r="G81" s="40"/>
    </row>
    <row r="82" spans="2:9" x14ac:dyDescent="0.2">
      <c r="C82" s="44"/>
      <c r="D82" s="61"/>
      <c r="E82" s="44"/>
      <c r="G82" s="41"/>
      <c r="I82" s="49"/>
    </row>
    <row r="83" spans="2:9" x14ac:dyDescent="0.2">
      <c r="B83" s="21" t="s">
        <v>48</v>
      </c>
      <c r="C83" s="33">
        <f>SUM(C84:C87)</f>
        <v>27402.1</v>
      </c>
      <c r="D83" s="61"/>
      <c r="E83" s="33">
        <f>SUM(E84:E87)</f>
        <v>31485.914670000002</v>
      </c>
      <c r="G83" s="41"/>
      <c r="I83" s="49"/>
    </row>
    <row r="84" spans="2:9" x14ac:dyDescent="0.2">
      <c r="B84" s="1" t="s">
        <v>49</v>
      </c>
      <c r="C84" s="62">
        <v>17140.2</v>
      </c>
      <c r="D84" s="62"/>
      <c r="E84" s="62">
        <v>20597.792899999997</v>
      </c>
      <c r="G84" s="43"/>
      <c r="I84" s="49"/>
    </row>
    <row r="85" spans="2:9" x14ac:dyDescent="0.2">
      <c r="B85" s="1" t="s">
        <v>50</v>
      </c>
      <c r="C85" s="62">
        <v>9243.9</v>
      </c>
      <c r="D85" s="62"/>
      <c r="E85" s="62">
        <v>9243.8992200000012</v>
      </c>
      <c r="G85" s="43"/>
      <c r="I85" s="49"/>
    </row>
    <row r="86" spans="2:9" x14ac:dyDescent="0.2">
      <c r="B86" s="1" t="s">
        <v>51</v>
      </c>
      <c r="C86" s="62">
        <v>917</v>
      </c>
      <c r="D86" s="62"/>
      <c r="E86" s="62">
        <v>1545.1184599999999</v>
      </c>
      <c r="G86" s="43"/>
    </row>
    <row r="87" spans="2:9" x14ac:dyDescent="0.2">
      <c r="B87" s="1" t="s">
        <v>52</v>
      </c>
      <c r="C87" s="62">
        <v>101</v>
      </c>
      <c r="D87" s="62"/>
      <c r="E87" s="62">
        <v>99.104089999999999</v>
      </c>
      <c r="G87" s="43"/>
    </row>
    <row r="88" spans="2:9" ht="7.5" customHeight="1" x14ac:dyDescent="0.2">
      <c r="C88" s="44"/>
      <c r="D88" s="61"/>
      <c r="E88" s="44"/>
      <c r="G88" s="41"/>
    </row>
    <row r="89" spans="2:9" x14ac:dyDescent="0.2">
      <c r="B89" s="21" t="s">
        <v>53</v>
      </c>
      <c r="C89" s="45">
        <f>C77-C83</f>
        <v>26505.200000000004</v>
      </c>
      <c r="D89" s="61"/>
      <c r="E89" s="45">
        <f>E77-E83</f>
        <v>23977.283569999996</v>
      </c>
      <c r="G89" s="41"/>
    </row>
    <row r="90" spans="2:9" x14ac:dyDescent="0.2">
      <c r="B90" s="36" t="s">
        <v>54</v>
      </c>
      <c r="C90" s="62">
        <v>-2089.8000000000002</v>
      </c>
      <c r="D90" s="61"/>
      <c r="E90" s="62">
        <v>-8130.1131299999988</v>
      </c>
      <c r="G90" s="40"/>
    </row>
    <row r="91" spans="2:9" hidden="1" x14ac:dyDescent="0.2">
      <c r="B91" s="36" t="s">
        <v>55</v>
      </c>
      <c r="C91" s="61">
        <v>0</v>
      </c>
      <c r="D91" s="61"/>
      <c r="E91" s="61">
        <v>0</v>
      </c>
      <c r="G91" s="41"/>
    </row>
    <row r="92" spans="2:9" hidden="1" x14ac:dyDescent="0.2">
      <c r="B92" s="37" t="s">
        <v>56</v>
      </c>
      <c r="C92" s="61">
        <v>0</v>
      </c>
      <c r="D92" s="61"/>
      <c r="E92" s="61">
        <v>0</v>
      </c>
      <c r="G92" s="41"/>
    </row>
    <row r="93" spans="2:9" x14ac:dyDescent="0.2">
      <c r="B93" s="21" t="s">
        <v>57</v>
      </c>
      <c r="C93" s="33">
        <f>SUM(C89:C92)</f>
        <v>24415.400000000005</v>
      </c>
      <c r="D93" s="61"/>
      <c r="E93" s="33">
        <f>SUM(E89:E92)</f>
        <v>15847.170439999998</v>
      </c>
      <c r="G93" s="41"/>
    </row>
    <row r="94" spans="2:9" x14ac:dyDescent="0.2">
      <c r="B94" s="21"/>
      <c r="C94" s="44"/>
      <c r="D94" s="61"/>
      <c r="E94" s="44"/>
      <c r="G94" s="41"/>
    </row>
    <row r="95" spans="2:9" x14ac:dyDescent="0.2">
      <c r="B95" s="1" t="s">
        <v>58</v>
      </c>
      <c r="C95" s="62">
        <v>4776.8</v>
      </c>
      <c r="D95" s="61"/>
      <c r="E95" s="62">
        <v>3918.2540099999997</v>
      </c>
      <c r="G95" s="50"/>
      <c r="H95" s="40"/>
    </row>
    <row r="96" spans="2:9" x14ac:dyDescent="0.2">
      <c r="B96" s="1" t="s">
        <v>59</v>
      </c>
      <c r="C96" s="62">
        <v>-1874.9</v>
      </c>
      <c r="D96" s="62"/>
      <c r="E96" s="62">
        <v>-1542.8456000000001</v>
      </c>
      <c r="G96" s="50"/>
      <c r="H96" s="40"/>
    </row>
    <row r="97" spans="2:7" x14ac:dyDescent="0.2">
      <c r="B97" s="13" t="s">
        <v>60</v>
      </c>
      <c r="C97" s="53">
        <f>C95+C96</f>
        <v>2901.9</v>
      </c>
      <c r="D97" s="61"/>
      <c r="E97" s="53">
        <f>E95+E96</f>
        <v>2375.4084099999995</v>
      </c>
      <c r="G97" s="41"/>
    </row>
    <row r="98" spans="2:7" x14ac:dyDescent="0.2">
      <c r="B98" s="13"/>
      <c r="C98" s="44"/>
      <c r="D98" s="61"/>
      <c r="E98" s="44"/>
      <c r="G98" s="41"/>
    </row>
    <row r="99" spans="2:7" x14ac:dyDescent="0.2">
      <c r="B99" s="1" t="s">
        <v>61</v>
      </c>
      <c r="C99" s="62">
        <v>-442.2</v>
      </c>
      <c r="D99" s="61"/>
      <c r="E99" s="62">
        <v>45.242789999999999</v>
      </c>
      <c r="G99" s="40"/>
    </row>
    <row r="100" spans="2:7" x14ac:dyDescent="0.2">
      <c r="B100" s="1" t="s">
        <v>62</v>
      </c>
      <c r="C100" s="62">
        <v>1093.5999999999999</v>
      </c>
      <c r="D100" s="61"/>
      <c r="E100" s="62">
        <v>1534.6827699999999</v>
      </c>
      <c r="G100" s="40"/>
    </row>
    <row r="101" spans="2:7" x14ac:dyDescent="0.2">
      <c r="B101" s="13" t="s">
        <v>63</v>
      </c>
      <c r="C101" s="33">
        <f>C93+C97+C99+C100</f>
        <v>27968.700000000004</v>
      </c>
      <c r="D101" s="61"/>
      <c r="E101" s="33">
        <f>E93+E97+E99+E100</f>
        <v>19802.504409999998</v>
      </c>
      <c r="G101" s="41"/>
    </row>
    <row r="102" spans="2:7" x14ac:dyDescent="0.2">
      <c r="B102" s="13"/>
      <c r="C102" s="44"/>
      <c r="D102" s="61"/>
      <c r="E102" s="44"/>
      <c r="G102" s="41"/>
    </row>
    <row r="103" spans="2:7" x14ac:dyDescent="0.2">
      <c r="B103" s="1" t="s">
        <v>64</v>
      </c>
      <c r="C103" s="62">
        <v>6288.5</v>
      </c>
      <c r="D103" s="61"/>
      <c r="E103" s="62">
        <v>6143.2873799999998</v>
      </c>
      <c r="G103" s="40"/>
    </row>
    <row r="104" spans="2:7" x14ac:dyDescent="0.2">
      <c r="B104" s="1" t="s">
        <v>65</v>
      </c>
      <c r="C104" s="62">
        <v>5330.1</v>
      </c>
      <c r="D104" s="61"/>
      <c r="E104" s="62">
        <v>5003.4500699999999</v>
      </c>
      <c r="G104" s="40"/>
    </row>
    <row r="105" spans="2:7" x14ac:dyDescent="0.2">
      <c r="B105" s="1" t="s">
        <v>66</v>
      </c>
      <c r="C105" s="62">
        <v>1033.7</v>
      </c>
      <c r="D105" s="61"/>
      <c r="E105" s="62">
        <v>1056.90156</v>
      </c>
      <c r="G105" s="40"/>
    </row>
    <row r="106" spans="2:7" hidden="1" x14ac:dyDescent="0.2">
      <c r="B106" s="1" t="s">
        <v>67</v>
      </c>
      <c r="C106" s="61">
        <v>0</v>
      </c>
      <c r="D106" s="61"/>
      <c r="E106" s="61">
        <v>0</v>
      </c>
      <c r="G106" s="41"/>
    </row>
    <row r="107" spans="2:7" x14ac:dyDescent="0.2">
      <c r="B107" s="13" t="s">
        <v>68</v>
      </c>
      <c r="C107" s="33">
        <f>C101-C103-C104-C105-C106</f>
        <v>15316.400000000003</v>
      </c>
      <c r="D107" s="61"/>
      <c r="E107" s="33">
        <f>E101-E103-E104-E105-E106</f>
        <v>7598.865399999997</v>
      </c>
      <c r="G107" s="41"/>
    </row>
    <row r="108" spans="2:7" x14ac:dyDescent="0.2">
      <c r="B108" s="1" t="s">
        <v>69</v>
      </c>
      <c r="C108" s="62">
        <v>2008</v>
      </c>
      <c r="D108" s="61"/>
      <c r="E108" s="62">
        <v>457.09188</v>
      </c>
      <c r="G108" s="40"/>
    </row>
    <row r="109" spans="2:7" x14ac:dyDescent="0.2">
      <c r="B109" s="13" t="s">
        <v>70</v>
      </c>
      <c r="C109" s="33">
        <f>C107-C108</f>
        <v>13308.400000000003</v>
      </c>
      <c r="D109" s="61"/>
      <c r="E109" s="33">
        <f>E107-E108</f>
        <v>7141.773519999997</v>
      </c>
      <c r="G109" s="41"/>
    </row>
    <row r="110" spans="2:7" x14ac:dyDescent="0.2">
      <c r="B110" s="38" t="s">
        <v>71</v>
      </c>
      <c r="C110" s="44">
        <v>0</v>
      </c>
      <c r="D110" s="61"/>
      <c r="E110" s="44">
        <v>0</v>
      </c>
      <c r="G110" s="41"/>
    </row>
    <row r="111" spans="2:7" ht="13.5" thickBot="1" x14ac:dyDescent="0.25">
      <c r="B111" s="38" t="s">
        <v>72</v>
      </c>
      <c r="C111" s="46">
        <f>C109+C110</f>
        <v>13308.400000000003</v>
      </c>
      <c r="D111" s="44"/>
      <c r="E111" s="46">
        <f>E109+E110</f>
        <v>7141.773519999997</v>
      </c>
      <c r="G111" s="41"/>
    </row>
    <row r="112" spans="2:7" ht="13.5" thickTop="1" x14ac:dyDescent="0.2">
      <c r="B112" s="13"/>
      <c r="C112" s="35"/>
      <c r="E112" s="35"/>
    </row>
    <row r="113" spans="3:3" x14ac:dyDescent="0.2">
      <c r="C113" s="34"/>
    </row>
    <row r="114" spans="3:3" x14ac:dyDescent="0.2">
      <c r="C114" s="39"/>
    </row>
    <row r="115" spans="3:3" x14ac:dyDescent="0.2">
      <c r="C115" s="39"/>
    </row>
    <row r="116" spans="3:3" x14ac:dyDescent="0.2">
      <c r="C116" s="39"/>
    </row>
    <row r="117" spans="3:3" x14ac:dyDescent="0.2">
      <c r="C117" s="39"/>
    </row>
    <row r="118" spans="3:3" x14ac:dyDescent="0.2">
      <c r="C118" s="39"/>
    </row>
    <row r="119" spans="3:3" x14ac:dyDescent="0.2">
      <c r="C119" s="39"/>
    </row>
  </sheetData>
  <mergeCells count="1">
    <mergeCell ref="B73:E73"/>
  </mergeCells>
  <printOptions horizontalCentered="1" verticalCentered="1"/>
  <pageMargins left="7.874015748031496E-2" right="0.11811023622047245" top="0.55118110236220474" bottom="0.55118110236220474" header="0.31496062992125984" footer="0.31496062992125984"/>
  <pageSetup scale="70" orientation="portrait" r:id="rId1"/>
  <rowBreaks count="1" manualBreakCount="1">
    <brk id="63" max="4" man="1"/>
  </rowBreaks>
  <drawing r:id="rId2"/>
</worksheet>
</file>

<file path=docMetadata/LabelInfo.xml><?xml version="1.0" encoding="utf-8"?>
<clbl:labelList xmlns:clbl="http://schemas.microsoft.com/office/2020/mipLabelMetadata">
  <clbl:label id="{378daf23-2be6-4d58-a206-6606a18a7ff7}" enabled="1" method="Privileged" siteId="{68a5ef79-b8c4-41f4-ba3a-610e8191e0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S. Financiera MILES</vt:lpstr>
      <vt:lpstr>'E. S. Financiera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Noemy Carballo de Pinto</dc:creator>
  <cp:lastModifiedBy>Jennifer Noemy Carballo de Pinto</cp:lastModifiedBy>
  <cp:lastPrinted>2026-04-10T21:20:10Z</cp:lastPrinted>
  <dcterms:created xsi:type="dcterms:W3CDTF">2025-08-13T16:08:00Z</dcterms:created>
  <dcterms:modified xsi:type="dcterms:W3CDTF">2026-05-11T20:50:07Z</dcterms:modified>
</cp:coreProperties>
</file>