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OS FINANCIEROS Y REGISTROS DE CIERRE\Estados Financieros 2025\11. Noviembre 2025\"/>
    </mc:Choice>
  </mc:AlternateContent>
  <xr:revisionPtr revIDLastSave="0" documentId="13_ncr:1_{9D3C0283-1605-4F04-BFB0-E1614451F89E}" xr6:coauthVersionLast="47" xr6:coauthVersionMax="47" xr10:uidLastSave="{00000000-0000-0000-0000-000000000000}"/>
  <bookViews>
    <workbookView xWindow="28690" yWindow="-110" windowWidth="24220" windowHeight="13000" xr2:uid="{00000000-000D-0000-FFFF-FFFF00000000}"/>
  </bookViews>
  <sheets>
    <sheet name="BG Y ER " sheetId="3" r:id="rId1"/>
  </sheets>
  <definedNames>
    <definedName name="_xlnm.Print_Area" localSheetId="0">'BG Y ER '!$B$1:$F$100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3" l="1"/>
  <c r="E79" i="3"/>
  <c r="E95" i="3"/>
  <c r="E94" i="3"/>
  <c r="E93" i="3"/>
  <c r="E88" i="3"/>
  <c r="E81" i="3"/>
  <c r="E78" i="3"/>
  <c r="E74" i="3"/>
  <c r="E73" i="3"/>
  <c r="E52" i="3"/>
  <c r="E50" i="3"/>
  <c r="E48" i="3"/>
  <c r="E46" i="3"/>
  <c r="E45" i="3"/>
  <c r="E41" i="3"/>
  <c r="E37" i="3"/>
  <c r="E35" i="3"/>
  <c r="E27" i="3"/>
  <c r="E26" i="3"/>
  <c r="E25" i="3"/>
  <c r="E20" i="3"/>
  <c r="E19" i="3"/>
  <c r="E18" i="3"/>
  <c r="E16" i="3"/>
  <c r="E15" i="3"/>
  <c r="E13" i="3"/>
  <c r="E82" i="3" l="1"/>
  <c r="E28" i="3"/>
  <c r="E21" i="3"/>
  <c r="E38" i="3"/>
  <c r="E30" i="3" l="1"/>
  <c r="E54" i="3" l="1"/>
  <c r="E42" i="3" l="1"/>
  <c r="E55" i="3" s="1"/>
  <c r="E75" i="3" l="1"/>
  <c r="C66" i="3"/>
  <c r="E85" i="3" l="1"/>
  <c r="E90" i="3" l="1"/>
  <c r="E100" i="3" s="1"/>
  <c r="C63" i="3"/>
</calcChain>
</file>

<file path=xl/sharedStrings.xml><?xml version="1.0" encoding="utf-8"?>
<sst xmlns="http://schemas.openxmlformats.org/spreadsheetml/2006/main" count="76" uniqueCount="73">
  <si>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</si>
  <si>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</si>
  <si>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</si>
  <si>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</si>
  <si>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</si>
  <si>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</si>
  <si>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</si>
  <si>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</si>
  <si>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</si>
  <si>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</si>
  <si>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</si>
  <si>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</si>
  <si>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</si>
  <si>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</si>
  <si>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</si>
  <si>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</si>
  <si>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</si>
  <si>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</si>
  <si>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</si>
  <si>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</si>
  <si>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</si>
  <si>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</si>
  <si>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</si>
  <si>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</si>
  <si>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</si>
  <si>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</si>
  <si>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</si>
  <si>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</si>
  <si>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</si>
  <si>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</si>
  <si>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</si>
  <si>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</si>
  <si>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</si>
  <si>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</si>
  <si>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</si>
  <si>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</si>
  <si>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</si>
  <si>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</si>
  <si>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</si>
  <si>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</si>
  <si>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</si>
  <si>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</si>
  <si>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</si>
  <si>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</si>
  <si>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</si>
  <si>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</si>
  <si>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</si>
  <si>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</si>
  <si>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</si>
  <si>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</si>
  <si>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</si>
  <si>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</si>
  <si>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</si>
  <si>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</si>
  <si>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</si>
  <si>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</si>
  <si>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</si>
  <si>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</si>
  <si>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</si>
  <si>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</si>
  <si>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</si>
  <si>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</si>
  <si>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</si>
  <si>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</si>
  <si>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</si>
  <si>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</si>
  <si>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</si>
  <si>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</si>
  <si>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(Cifras en dólares de los Estados Unidos de América)</t>
  </si>
  <si>
    <t>Gastos extraordinarios</t>
  </si>
  <si>
    <t>Ingresos extraordinarios</t>
  </si>
  <si>
    <t>Provisiones para incobrabilidad y desvalorización de inversiones</t>
  </si>
  <si>
    <t xml:space="preserve">Al 30 de noviembre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</si>
</sst>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2"/>
  <sheetViews>
    <sheetView showGridLines="0" tabSelected="1" topLeftCell="A25" zoomScale="94" zoomScaleNormal="94" workbookViewId="0">
      <selection activeCell="E99" sqref="E99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72</v>
      </c>
      <c r="D7" s="57"/>
      <c r="E7" s="57"/>
    </row>
    <row r="8" spans="3:11" ht="22.5" customHeight="1" thickBot="1">
      <c r="C8" s="55" t="s">
        <v>68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2025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112107.34/1000</f>
        <v>112.10733999999999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5.0999999999999996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921907.62/1000</f>
        <v>921.90761999999995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563721.58/1000</f>
        <v>563.7215799999999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30126.15/1000</f>
        <v>30.126150000000003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49571/1000</f>
        <v>49.570999999999998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54169.88/1000</f>
        <v>54.169879999999999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1736.7035699999997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v>0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5221.33/1000</f>
        <v>5.22133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703036.96/1000</f>
        <v>703.03695999999991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f>4499.98/1000</f>
        <v>4.4999799999999999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712.75826999999992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2449.4618399999995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4" customHeight="1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24</v>
      </c>
      <c r="E35" s="7">
        <f>116973.88/1000</f>
        <v>116.97388000000001</v>
      </c>
      <c r="F35" s="2"/>
      <c r="G35" s="2"/>
      <c r="H35" s="10"/>
      <c r="I35" s="10"/>
      <c r="J35" s="10"/>
      <c r="K35" s="2"/>
    </row>
    <row r="36" spans="3:11" hidden="1">
      <c r="C36" s="1" t="s">
        <v>25</v>
      </c>
      <c r="E36" s="7">
        <v>0</v>
      </c>
      <c r="F36" s="2"/>
      <c r="G36" s="2"/>
      <c r="H36" s="10"/>
      <c r="I36" s="10"/>
      <c r="J36" s="10"/>
      <c r="K36" s="2"/>
    </row>
    <row r="37" spans="3:11">
      <c r="C37" s="1" t="s">
        <v>26</v>
      </c>
      <c r="E37" s="7">
        <f>319530.22/1000</f>
        <v>319.53021999999999</v>
      </c>
      <c r="F37" s="14"/>
      <c r="G37" s="53"/>
      <c r="H37" s="20"/>
      <c r="I37" s="2"/>
      <c r="J37" s="2"/>
      <c r="K37" s="2"/>
    </row>
    <row r="38" spans="3:11" ht="13">
      <c r="C38" s="12" t="s">
        <v>27</v>
      </c>
      <c r="E38" s="19">
        <f>SUM(E34:E37)</f>
        <v>436.50409999999999</v>
      </c>
      <c r="F38" s="14"/>
      <c r="G38" s="14"/>
      <c r="H38" s="20"/>
      <c r="I38" s="2"/>
      <c r="J38" s="2"/>
      <c r="K38" s="2"/>
    </row>
    <row r="39" spans="3:11" ht="13">
      <c r="C39" s="12"/>
      <c r="E39" s="35"/>
      <c r="F39" s="14"/>
      <c r="G39" s="14"/>
      <c r="H39" s="20"/>
      <c r="I39" s="2"/>
      <c r="J39" s="2"/>
      <c r="K39" s="2"/>
    </row>
    <row r="40" spans="3:11" ht="13">
      <c r="C40" s="6" t="s">
        <v>59</v>
      </c>
      <c r="E40" s="35"/>
      <c r="F40" s="14"/>
      <c r="G40" s="14"/>
      <c r="H40" s="20"/>
      <c r="I40" s="2"/>
      <c r="J40" s="2"/>
      <c r="K40" s="2"/>
    </row>
    <row r="41" spans="3:11">
      <c r="C41" s="36" t="s">
        <v>60</v>
      </c>
      <c r="E41" s="37">
        <f>82972.64/1000</f>
        <v>82.972639999999998</v>
      </c>
      <c r="F41" s="14"/>
      <c r="G41" s="14"/>
      <c r="H41" s="20"/>
      <c r="I41" s="2"/>
      <c r="J41" s="2"/>
      <c r="K41" s="2"/>
    </row>
    <row r="42" spans="3:11" ht="13">
      <c r="C42" s="12" t="s">
        <v>61</v>
      </c>
      <c r="E42" s="19">
        <f>SUM(E41)</f>
        <v>82.972639999999998</v>
      </c>
      <c r="F42" s="2"/>
      <c r="G42" s="2"/>
      <c r="H42" s="2"/>
      <c r="I42" s="2"/>
      <c r="J42" s="2"/>
      <c r="K42" s="2"/>
    </row>
    <row r="43" spans="3:11">
      <c r="E43" s="8"/>
      <c r="F43" s="2"/>
      <c r="G43" s="2"/>
      <c r="H43" s="2"/>
      <c r="I43" s="2"/>
      <c r="J43" s="2"/>
      <c r="K43" s="2"/>
    </row>
    <row r="44" spans="3:11" ht="13">
      <c r="C44" s="4" t="s">
        <v>28</v>
      </c>
      <c r="E44" s="8"/>
      <c r="F44" s="2"/>
      <c r="G44" s="2"/>
      <c r="H44" s="10"/>
      <c r="I44" s="10"/>
      <c r="J44" s="10"/>
      <c r="K44" s="2"/>
    </row>
    <row r="45" spans="3:11">
      <c r="C45" s="40" t="s">
        <v>29</v>
      </c>
      <c r="D45" s="40"/>
      <c r="E45" s="41">
        <f>910000/1000</f>
        <v>910</v>
      </c>
      <c r="F45" s="2"/>
      <c r="G45" s="2"/>
      <c r="H45" s="10"/>
      <c r="I45" s="2"/>
      <c r="J45" s="10"/>
      <c r="K45" s="2"/>
    </row>
    <row r="46" spans="3:11">
      <c r="C46" s="1" t="s">
        <v>30</v>
      </c>
      <c r="E46" s="7">
        <f>182000/1000</f>
        <v>182</v>
      </c>
      <c r="F46" s="2"/>
      <c r="G46" s="2"/>
      <c r="H46" s="10"/>
      <c r="I46" s="2"/>
      <c r="J46" s="10"/>
      <c r="K46" s="2"/>
    </row>
    <row r="47" spans="3:11">
      <c r="C47" s="1" t="s">
        <v>31</v>
      </c>
      <c r="E47" s="7"/>
      <c r="F47" s="2"/>
      <c r="G47" s="2"/>
      <c r="H47" s="10"/>
      <c r="I47" s="2"/>
      <c r="J47" s="10"/>
      <c r="K47" s="2"/>
    </row>
    <row r="48" spans="3:11">
      <c r="C48" s="1" t="s">
        <v>32</v>
      </c>
      <c r="E48" s="7">
        <f>18306.8/1000</f>
        <v>18.306799999999999</v>
      </c>
      <c r="F48" s="2"/>
      <c r="G48" s="2"/>
      <c r="H48" s="2"/>
      <c r="I48" s="2"/>
      <c r="J48" s="2"/>
      <c r="K48" s="2"/>
    </row>
    <row r="49" spans="3:11">
      <c r="C49" s="1" t="s">
        <v>67</v>
      </c>
      <c r="E49" s="8"/>
      <c r="F49" s="21"/>
      <c r="G49" s="21"/>
      <c r="H49" s="2"/>
      <c r="I49" s="2"/>
      <c r="J49" s="2"/>
      <c r="K49" s="2"/>
    </row>
    <row r="50" spans="3:11">
      <c r="C50" s="1" t="s">
        <v>33</v>
      </c>
      <c r="E50" s="7">
        <f>131669.18/1000</f>
        <v>131.66917999999998</v>
      </c>
      <c r="F50" s="2"/>
      <c r="G50" s="2"/>
      <c r="H50" s="10"/>
      <c r="I50" s="10"/>
      <c r="J50" s="10"/>
      <c r="K50" s="2"/>
    </row>
    <row r="51" spans="3:11" hidden="1">
      <c r="C51" s="1" t="s">
        <v>34</v>
      </c>
      <c r="D51" s="7"/>
      <c r="E51" s="7"/>
      <c r="F51" s="2"/>
      <c r="G51" s="2"/>
      <c r="H51" s="10"/>
      <c r="I51" s="10"/>
      <c r="J51" s="10"/>
      <c r="K51" s="2"/>
    </row>
    <row r="52" spans="3:11">
      <c r="C52" s="1" t="s">
        <v>35</v>
      </c>
      <c r="D52" s="7"/>
      <c r="E52" s="46">
        <f>688009.12/1000</f>
        <v>688.00911999999994</v>
      </c>
      <c r="F52" s="2"/>
      <c r="G52" s="2"/>
      <c r="H52" s="10"/>
      <c r="I52" s="10"/>
      <c r="J52" s="10"/>
      <c r="K52" s="2"/>
    </row>
    <row r="53" spans="3:11">
      <c r="E53" s="43"/>
      <c r="F53" s="2"/>
      <c r="G53" s="2"/>
      <c r="H53" s="10"/>
      <c r="I53" s="10"/>
      <c r="J53" s="10"/>
      <c r="K53" s="2"/>
    </row>
    <row r="54" spans="3:11" ht="13">
      <c r="C54" s="12" t="s">
        <v>36</v>
      </c>
      <c r="E54" s="19">
        <f>SUM(E45:E52)</f>
        <v>1929.9851000000001</v>
      </c>
      <c r="F54" s="45"/>
      <c r="G54" s="9"/>
      <c r="H54" s="10"/>
      <c r="I54" s="51"/>
      <c r="J54" s="10"/>
      <c r="K54" s="2"/>
    </row>
    <row r="55" spans="3:11" ht="13.5" thickBot="1">
      <c r="C55" s="12" t="s">
        <v>37</v>
      </c>
      <c r="E55" s="18">
        <f>+E54+E42+E38</f>
        <v>2449.4618399999999</v>
      </c>
      <c r="F55" s="2"/>
      <c r="G55" s="2"/>
      <c r="H55" s="2"/>
      <c r="I55" s="2"/>
      <c r="J55" s="2"/>
      <c r="K55" s="2"/>
    </row>
    <row r="56" spans="3:11" ht="13.5" thickTop="1" thickBot="1">
      <c r="C56" s="23"/>
      <c r="D56" s="23"/>
      <c r="E56" s="23"/>
      <c r="F56" s="2"/>
      <c r="G56" s="2"/>
      <c r="H56" s="2"/>
      <c r="I56" s="2"/>
      <c r="J56" s="2"/>
      <c r="K56" s="2"/>
    </row>
    <row r="57" spans="3:11" ht="13" thickTop="1">
      <c r="C57" s="2"/>
      <c r="D57" s="2"/>
      <c r="E57" s="2"/>
    </row>
    <row r="58" spans="3:11" ht="13">
      <c r="C58" s="24"/>
      <c r="D58" s="25"/>
      <c r="E58" s="26"/>
    </row>
    <row r="61" spans="3:11" ht="13">
      <c r="C61" s="58" t="s">
        <v>38</v>
      </c>
      <c r="D61" s="58"/>
      <c r="E61" s="58"/>
    </row>
    <row r="62" spans="3:11" ht="13">
      <c r="C62" s="58" t="s">
        <v>1</v>
      </c>
      <c r="D62" s="58"/>
      <c r="E62" s="58"/>
    </row>
    <row r="63" spans="3:11" ht="13">
      <c r="C63" s="58" t="str">
        <f>+C3</f>
        <v>(Compañía Salvadoreña, Subsidiaria de Inversiones Financieras Atlántida, S.A.)</v>
      </c>
      <c r="D63" s="58"/>
      <c r="E63" s="58"/>
    </row>
    <row r="64" spans="3:11" ht="13">
      <c r="C64" s="47" t="s">
        <v>2</v>
      </c>
      <c r="D64" s="47"/>
      <c r="E64" s="47"/>
    </row>
    <row r="65" spans="3:5" ht="13">
      <c r="C65" s="58" t="s">
        <v>39</v>
      </c>
      <c r="D65" s="58"/>
      <c r="E65" s="58"/>
    </row>
    <row r="66" spans="3:5">
      <c r="C66" s="57" t="str">
        <f>+C7</f>
        <v xml:space="preserve">Al 30 de noviembre 2025 </v>
      </c>
      <c r="D66" s="57"/>
      <c r="E66" s="57"/>
    </row>
    <row r="67" spans="3:5" ht="13" thickBot="1">
      <c r="C67" s="55" t="s">
        <v>68</v>
      </c>
      <c r="D67" s="55"/>
      <c r="E67" s="55"/>
    </row>
    <row r="68" spans="3:5" ht="13" thickTop="1">
      <c r="C68" s="27"/>
      <c r="D68" s="27"/>
      <c r="E68" s="27"/>
    </row>
    <row r="69" spans="3:5">
      <c r="C69" s="27"/>
      <c r="D69" s="27"/>
      <c r="E69" s="27"/>
    </row>
    <row r="70" spans="3:5">
      <c r="C70" s="27"/>
      <c r="D70" s="27"/>
      <c r="E70" s="27"/>
    </row>
    <row r="71" spans="3:5" ht="13">
      <c r="C71" s="28" t="s">
        <v>40</v>
      </c>
      <c r="D71" s="27"/>
      <c r="E71" s="34">
        <v>2025</v>
      </c>
    </row>
    <row r="72" spans="3:5">
      <c r="C72" s="27" t="s">
        <v>41</v>
      </c>
      <c r="D72" s="27"/>
      <c r="E72" s="27"/>
    </row>
    <row r="73" spans="3:5">
      <c r="C73" s="27" t="s">
        <v>42</v>
      </c>
      <c r="D73" s="27"/>
      <c r="E73" s="7">
        <f>223858/1000</f>
        <v>223.858</v>
      </c>
    </row>
    <row r="74" spans="3:5">
      <c r="C74" s="27" t="s">
        <v>43</v>
      </c>
      <c r="D74" s="27"/>
      <c r="E74" s="22">
        <f>118921.75/1000</f>
        <v>118.92175</v>
      </c>
    </row>
    <row r="75" spans="3:5">
      <c r="C75" s="27"/>
      <c r="D75" s="27"/>
      <c r="E75" s="29">
        <f>SUM(E73:E74)</f>
        <v>342.77975000000004</v>
      </c>
    </row>
    <row r="76" spans="3:5" ht="13">
      <c r="C76" s="28" t="s">
        <v>44</v>
      </c>
      <c r="D76" s="27"/>
      <c r="E76" s="8"/>
    </row>
    <row r="77" spans="3:5">
      <c r="C77" s="27" t="s">
        <v>45</v>
      </c>
      <c r="D77" s="27"/>
      <c r="E77" s="8"/>
    </row>
    <row r="78" spans="3:5" ht="14.5" customHeight="1">
      <c r="C78" s="27" t="s">
        <v>46</v>
      </c>
      <c r="D78" s="27"/>
      <c r="E78" s="8">
        <f>66873.28/1000</f>
        <v>66.873279999999994</v>
      </c>
    </row>
    <row r="79" spans="3:5">
      <c r="C79" s="27" t="s">
        <v>47</v>
      </c>
      <c r="D79" s="27"/>
      <c r="E79" s="54">
        <f>87286.83/1000</f>
        <v>87.286829999999995</v>
      </c>
    </row>
    <row r="80" spans="3:5">
      <c r="C80" s="27" t="s">
        <v>48</v>
      </c>
      <c r="D80" s="27"/>
      <c r="E80" s="54"/>
    </row>
    <row r="81" spans="3:5">
      <c r="C81" s="27" t="s">
        <v>49</v>
      </c>
      <c r="D81" s="27"/>
      <c r="E81" s="8">
        <f>3955.15/1000</f>
        <v>3.9551500000000002</v>
      </c>
    </row>
    <row r="82" spans="3:5">
      <c r="C82" s="27"/>
      <c r="D82" s="27"/>
      <c r="E82" s="38">
        <f>SUM(E78:E81)</f>
        <v>158.11525999999998</v>
      </c>
    </row>
    <row r="83" spans="3:5">
      <c r="C83" s="27" t="s">
        <v>69</v>
      </c>
      <c r="D83" s="27"/>
      <c r="E83" s="38"/>
    </row>
    <row r="84" spans="3:5">
      <c r="C84" s="27"/>
      <c r="D84" s="27"/>
      <c r="E84" s="38"/>
    </row>
    <row r="85" spans="3:5" ht="13">
      <c r="C85" s="30" t="s">
        <v>50</v>
      </c>
      <c r="D85" s="27"/>
      <c r="E85" s="29">
        <f>+(E75-E82)-E83</f>
        <v>184.66449000000006</v>
      </c>
    </row>
    <row r="86" spans="3:5">
      <c r="C86" s="27" t="s">
        <v>51</v>
      </c>
      <c r="D86" s="27"/>
      <c r="E86" s="7"/>
    </row>
    <row r="87" spans="3:5">
      <c r="C87" s="31" t="s">
        <v>52</v>
      </c>
      <c r="D87" s="27"/>
      <c r="E87" s="8"/>
    </row>
    <row r="88" spans="3:5">
      <c r="C88" s="27" t="s">
        <v>53</v>
      </c>
      <c r="D88" s="27"/>
      <c r="E88" s="8">
        <f>11104.99/1000</f>
        <v>11.104989999999999</v>
      </c>
    </row>
    <row r="89" spans="3:5">
      <c r="C89" s="27" t="s">
        <v>63</v>
      </c>
      <c r="D89" s="27"/>
      <c r="E89" s="22"/>
    </row>
    <row r="90" spans="3:5">
      <c r="C90" s="27" t="s">
        <v>54</v>
      </c>
      <c r="D90" s="27"/>
      <c r="E90" s="32">
        <f>+E85+E88+E89</f>
        <v>195.76948000000004</v>
      </c>
    </row>
    <row r="91" spans="3:5">
      <c r="C91" s="27"/>
      <c r="D91" s="27"/>
      <c r="E91" s="32"/>
    </row>
    <row r="92" spans="3:5" ht="12" customHeight="1">
      <c r="C92" s="31" t="s">
        <v>55</v>
      </c>
      <c r="D92" s="27"/>
      <c r="E92" s="32"/>
    </row>
    <row r="93" spans="3:5" ht="12" customHeight="1">
      <c r="C93" s="31" t="s">
        <v>71</v>
      </c>
      <c r="D93" s="27"/>
      <c r="E93" s="32">
        <f>1302.64/1000</f>
        <v>1.30264</v>
      </c>
    </row>
    <row r="94" spans="3:5">
      <c r="C94" s="27" t="s">
        <v>56</v>
      </c>
      <c r="D94" s="27"/>
      <c r="E94" s="8">
        <f>66.25/1000</f>
        <v>6.6250000000000003E-2</v>
      </c>
    </row>
    <row r="95" spans="3:5">
      <c r="C95" s="27" t="s">
        <v>57</v>
      </c>
      <c r="D95" s="27"/>
      <c r="E95" s="8">
        <f>292.3/1000</f>
        <v>0.2923</v>
      </c>
    </row>
    <row r="96" spans="3:5">
      <c r="C96" s="27"/>
      <c r="D96" s="27"/>
      <c r="E96" s="8"/>
    </row>
    <row r="97" spans="3:6">
      <c r="C97" s="27" t="s">
        <v>70</v>
      </c>
      <c r="D97" s="27"/>
      <c r="E97" s="8">
        <v>0</v>
      </c>
    </row>
    <row r="98" spans="3:6">
      <c r="C98" s="27" t="s">
        <v>66</v>
      </c>
      <c r="D98" s="27"/>
      <c r="E98" s="22">
        <f>57396.31/1000</f>
        <v>57.39631</v>
      </c>
    </row>
    <row r="99" spans="3:6">
      <c r="C99" s="27"/>
      <c r="D99" s="27"/>
      <c r="E99" s="32"/>
      <c r="F99" s="44"/>
    </row>
    <row r="100" spans="3:6" ht="13">
      <c r="C100" s="30" t="s">
        <v>58</v>
      </c>
      <c r="D100" s="27"/>
      <c r="E100" s="39">
        <f>+E90-E93-E94-E95-E98</f>
        <v>136.71198000000004</v>
      </c>
    </row>
    <row r="101" spans="3:6" ht="13" thickBot="1">
      <c r="C101" s="33"/>
      <c r="D101" s="33"/>
      <c r="E101" s="33"/>
    </row>
    <row r="102" spans="3:6" ht="13" thickTop="1"/>
  </sheetData>
  <mergeCells count="13">
    <mergeCell ref="E79:E80"/>
    <mergeCell ref="C67:E67"/>
    <mergeCell ref="C1:E1"/>
    <mergeCell ref="C2:E2"/>
    <mergeCell ref="C3:E3"/>
    <mergeCell ref="C6:E6"/>
    <mergeCell ref="C7:E7"/>
    <mergeCell ref="C8:E8"/>
    <mergeCell ref="C61:E61"/>
    <mergeCell ref="C62:E62"/>
    <mergeCell ref="C63:E63"/>
    <mergeCell ref="C65:E65"/>
    <mergeCell ref="C66:E66"/>
  </mergeCells>
  <pageMargins left="0.9055118110236221" right="0.70866141732283472" top="0.74803149606299213" bottom="0.74803149606299213" header="0.31496062992125984" footer="0.31496062992125984"/>
  <pageSetup scale="85" orientation="portrait" r:id="rId1"/>
  <rowBreaks count="1" manualBreakCount="1">
    <brk id="5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2023-09-11T23:05:21Z</cp:lastPrinted>
  <dcterms:created xsi:type="dcterms:W3CDTF">2017-02-09T22:50:33Z</dcterms:created>
  <dcterms:modified xsi:type="dcterms:W3CDTF">2026-02-23T23:25:29Z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