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5\01. BCUS\"/>
    </mc:Choice>
  </mc:AlternateContent>
  <xr:revisionPtr revIDLastSave="0" documentId="13_ncr:1_{C9013301-A5BF-493B-AB71-A671C87F55F1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5" i="1"/>
  <c r="C48" i="1"/>
  <c r="C51" i="1"/>
  <c r="C17" i="1" l="1"/>
  <c r="C11" i="1"/>
  <c r="C8" i="1"/>
  <c r="C59" i="2"/>
  <c r="C50" i="2" s="1"/>
  <c r="C51" i="2"/>
  <c r="C40" i="2"/>
  <c r="C32" i="2"/>
  <c r="C6" i="2"/>
  <c r="C13" i="2"/>
  <c r="C62" i="1"/>
  <c r="C33" i="1"/>
  <c r="C44" i="1" s="1"/>
  <c r="C20" i="2" l="1"/>
  <c r="C28" i="2" s="1"/>
  <c r="C38" i="2" s="1"/>
  <c r="C46" i="2" s="1"/>
  <c r="C48" i="2" s="1"/>
  <c r="C70" i="2" s="1"/>
  <c r="C64" i="1"/>
  <c r="C28" i="1"/>
  <c r="D51" i="2"/>
  <c r="D58" i="1"/>
  <c r="D51" i="1"/>
  <c r="C65" i="1" l="1"/>
  <c r="D8" i="1"/>
  <c r="D17" i="1"/>
  <c r="D48" i="1"/>
  <c r="D6" i="2"/>
  <c r="D11" i="1"/>
  <c r="D40" i="2"/>
  <c r="D59" i="2"/>
  <c r="D50" i="2" s="1"/>
  <c r="D13" i="2"/>
  <c r="D32" i="2"/>
  <c r="D20" i="2" l="1"/>
  <c r="D28" i="2" s="1"/>
  <c r="D33" i="1" l="1"/>
  <c r="D44" i="1" s="1"/>
  <c r="D55" i="1"/>
  <c r="D62" i="1" s="1"/>
  <c r="D64" i="1" l="1"/>
  <c r="D38" i="2"/>
  <c r="D46" i="2" l="1"/>
  <c r="D48" i="2" s="1"/>
  <c r="D70" i="2" s="1"/>
  <c r="D28" i="1"/>
  <c r="D65" i="1" s="1"/>
</calcChain>
</file>

<file path=xl/sharedStrings.xml><?xml version="1.0" encoding="utf-8"?>
<sst xmlns="http://schemas.openxmlformats.org/spreadsheetml/2006/main" count="134" uniqueCount="123">
  <si>
    <t>Activo</t>
  </si>
  <si>
    <t>Pasivo</t>
  </si>
  <si>
    <t>BANCO CUSCATLAN DE EL SALVADOR, S.A.</t>
  </si>
  <si>
    <t>Efectivo y equivalentes de efectivo</t>
  </si>
  <si>
    <t>Disponibilidades</t>
  </si>
  <si>
    <t>Operaciones con pacto de retroventa</t>
  </si>
  <si>
    <t>Instrumentos financieros de inversión (neto)</t>
  </si>
  <si>
    <t>A Valor razonable con cambios en resultados</t>
  </si>
  <si>
    <t>A Valor razonable con cambios en otro resultado integral</t>
  </si>
  <si>
    <t>A Costo amortizado</t>
  </si>
  <si>
    <t>Derivados financieros para coberturas</t>
  </si>
  <si>
    <t>Instrumentos Financieros Restringidos</t>
  </si>
  <si>
    <t>Cartera de créditos (neta)</t>
  </si>
  <si>
    <t>Créditos vigentes a un año plazo</t>
  </si>
  <si>
    <t>Créditos vigentes a más de un año plazo</t>
  </si>
  <si>
    <t>Créditos vencidos</t>
  </si>
  <si>
    <t>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</si>
  <si>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</si>
  <si>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</si>
  <si>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</si>
  <si>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</si>
  <si>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</si>
  <si>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</si>
  <si>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</si>
  <si>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 xml:space="preserve">Pasivos financieros a valor razonable con cambios en resultados (neto) </t>
  </si>
  <si>
    <t>Derivados para cobertura</t>
  </si>
  <si>
    <t>Pasivos financieros a costo amortizado (neto)</t>
  </si>
  <si>
    <t>Depósitos</t>
  </si>
  <si>
    <t>Operaciones con pacto de retrocompra</t>
  </si>
  <si>
    <t>Préstamos</t>
  </si>
  <si>
    <t>Títulos de emisión propia</t>
  </si>
  <si>
    <t>Obligaciones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</si>
  <si>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</si>
  <si>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</si>
  <si>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</si>
  <si>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</si>
  <si>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</si>
  <si>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</si>
  <si>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</si>
  <si>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</si>
  <si>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</si>
  <si>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</si>
  <si>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</si>
  <si>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</si>
  <si>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</si>
  <si>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</si>
  <si>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</si>
  <si>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</si>
  <si>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</si>
  <si>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</si>
  <si>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</si>
  <si>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</si>
  <si>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</si>
  <si>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</si>
  <si>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</si>
  <si>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</si>
  <si>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</si>
  <si>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</si>
  <si>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 xml:space="preserve">Cartera de préstamos 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</si>
  <si>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</si>
  <si>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</si>
  <si>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</si>
  <si>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</si>
  <si>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</si>
  <si>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Ganancia (Pérdida) por cambios en el valor razonable de activos y pasivos financieros, Neta</t>
  </si>
  <si>
    <t>Ganancia (Pérdida) por reversión de (deterioro) de valor de propiedades y equipo, Neta</t>
  </si>
  <si>
    <t>Ganancia (Pérdida) por reversión de (deterioro) de otros activos, Neta</t>
  </si>
  <si>
    <t>Ingresos por intereses, después de cargos por deterioro</t>
  </si>
  <si>
    <t xml:space="preserve">Ingresos por comisiones y honorarios </t>
  </si>
  <si>
    <t>Gastos por comisiones y honorarios</t>
  </si>
  <si>
    <t>Ingresos por comisiones y honorarios, netos</t>
  </si>
  <si>
    <t>Ganancias (Pérdidas) por ventas o desapropiación de instrumentos financieros a costo amortizado, neto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</si>
  <si>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</si>
  <si>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</si>
  <si>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</si>
  <si>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</si>
  <si>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</si>
  <si>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</si>
  <si>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</si>
  <si>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</si>
  <si>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</si>
  <si>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</si>
  <si>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</si>
  <si>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</si>
  <si>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</si>
  <si>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</si>
  <si>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</si>
  <si>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</si>
  <si>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</si>
  <si>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</si>
  <si>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</si>
  <si>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</si>
  <si>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</si>
  <si>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</si>
  <si>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</si>
  <si>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</si>
  <si>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</si>
  <si>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</si>
  <si>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</si>
  <si>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</si>
  <si>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</si>
  <si>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</si>
  <si>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</si>
  <si>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</si>
  <si>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</si>
  <si>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</si>
  <si>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>José Eduardo Luna Roshardt                                    Gerardo Emilio Kuri Nosthas</t>
  </si>
  <si>
    <t>José Eduardo Luna Roshardt                                                               Gerardo Emilio Kuri Nosthas</t>
  </si>
  <si>
    <t xml:space="preserve">       Representante Legal                                     Director de Operaciones y Finanzas</t>
  </si>
  <si>
    <t>Utilidad del presente ejercicio</t>
  </si>
  <si>
    <t>Utilidades de ejercicios anteriores</t>
  </si>
  <si>
    <t>Pérdida por deterioro de activos financieros distintos a los activos de riesgo crediticio, Neta</t>
  </si>
  <si>
    <t>Pérdida por deterioro de activos financieros de riesgo crediticio, Neta</t>
  </si>
  <si>
    <t>Ganancia por ventas de activos y Operaciones discontinuadas</t>
  </si>
  <si>
    <t>Ganancias generadas por entidades registradas bajo el método de la participación</t>
  </si>
  <si>
    <t>Otros ingresos financieros</t>
  </si>
  <si>
    <t>Estados de Resultados Integrales Separados</t>
  </si>
  <si>
    <t>Del 1 de enero al 31 de octubre de 2025 y 2024</t>
  </si>
  <si>
    <t>Estados de Situación Financiera Separados</t>
  </si>
  <si>
    <t>Saldos al 31 de octubre de 2025 y 2024</t>
  </si>
  <si>
    <t>Ricardo Ernesto Mejía Reinoza</t>
  </si>
  <si>
    <t>Pérdida por reversión de (deterioro) de valor de activos extraordinarios, Neta</t>
  </si>
  <si>
    <t xml:space="preserve">          Representante Legal                                                                Director de Operaciones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</si>
</sst>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[Red]\(#,##0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Fill="1" applyAlignment="1">
      <alignment horizontal="left" indent="1"/>
    </xf>
    <xf numFmtId="0" fontId="8" fillId="4" borderId="0" xfId="0" applyFont="1" applyFill="1" applyAlignment="1">
      <alignment horizontal="left" indent="3"/>
    </xf>
    <xf numFmtId="0" fontId="8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8" fillId="5" borderId="0" xfId="0" applyFont="1" applyFill="1" applyAlignment="1">
      <alignment horizontal="left" indent="3"/>
    </xf>
    <xf numFmtId="0" fontId="6" fillId="6" borderId="0" xfId="0" applyFont="1" applyFill="1"/>
    <xf numFmtId="0" fontId="6" fillId="0" borderId="0" xfId="0" applyFont="1" applyFill="1"/>
    <xf numFmtId="0" fontId="7" fillId="5" borderId="0" xfId="0" applyFont="1" applyFill="1"/>
    <xf numFmtId="0" fontId="8" fillId="0" borderId="0" xfId="0" applyFont="1" applyAlignment="1">
      <alignment horizontal="left" indent="1"/>
    </xf>
    <xf numFmtId="0" fontId="6" fillId="5" borderId="0" xfId="0" applyFont="1" applyFill="1"/>
    <xf numFmtId="0" fontId="6" fillId="5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6" fillId="5" borderId="0" xfId="0" applyFont="1" applyFill="1" applyAlignment="1">
      <alignment horizontal="left" indent="1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indent="3"/>
    </xf>
    <xf numFmtId="0" fontId="6" fillId="3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49" fontId="7" fillId="0" borderId="0" xfId="0" quotePrefix="1" applyNumberFormat="1" applyFont="1" applyFill="1" applyAlignment="1">
      <alignment horizontal="center"/>
    </xf>
    <xf numFmtId="0" fontId="8" fillId="5" borderId="0" xfId="0" applyFont="1" applyFill="1"/>
    <xf numFmtId="164" fontId="6" fillId="0" borderId="0" xfId="0" applyNumberFormat="1" applyFont="1" applyFill="1"/>
    <xf numFmtId="164" fontId="8" fillId="4" borderId="0" xfId="0" applyNumberFormat="1" applyFont="1" applyFill="1"/>
    <xf numFmtId="164" fontId="9" fillId="2" borderId="0" xfId="0" applyNumberFormat="1" applyFont="1" applyFill="1"/>
    <xf numFmtId="164" fontId="8" fillId="0" borderId="0" xfId="0" applyNumberFormat="1" applyFont="1"/>
    <xf numFmtId="164" fontId="8" fillId="5" borderId="0" xfId="0" applyNumberFormat="1" applyFont="1" applyFill="1"/>
    <xf numFmtId="164" fontId="6" fillId="0" borderId="0" xfId="0" applyNumberFormat="1" applyFont="1"/>
    <xf numFmtId="164" fontId="6" fillId="6" borderId="0" xfId="0" applyNumberFormat="1" applyFont="1" applyFill="1"/>
    <xf numFmtId="0" fontId="8" fillId="0" borderId="0" xfId="0" applyFont="1" applyFill="1"/>
    <xf numFmtId="43" fontId="11" fillId="0" borderId="0" xfId="1" applyFont="1" applyFill="1"/>
    <xf numFmtId="43" fontId="8" fillId="0" borderId="0" xfId="0" applyNumberFormat="1" applyFont="1" applyFill="1"/>
    <xf numFmtId="43" fontId="12" fillId="0" borderId="0" xfId="0" applyNumberFormat="1" applyFont="1" applyFill="1" applyAlignment="1">
      <alignment horizontal="left"/>
    </xf>
    <xf numFmtId="43" fontId="12" fillId="0" borderId="0" xfId="0" applyNumberFormat="1" applyFont="1" applyFill="1" applyAlignment="1"/>
    <xf numFmtId="43" fontId="8" fillId="0" borderId="0" xfId="0" applyNumberFormat="1" applyFont="1" applyFill="1" applyAlignment="1"/>
    <xf numFmtId="43" fontId="8" fillId="0" borderId="0" xfId="0" applyNumberFormat="1" applyFont="1" applyFill="1" applyAlignment="1">
      <alignment horizontal="left"/>
    </xf>
    <xf numFmtId="164" fontId="6" fillId="5" borderId="0" xfId="0" applyNumberFormat="1" applyFont="1" applyFill="1"/>
    <xf numFmtId="164" fontId="6" fillId="3" borderId="0" xfId="0" applyNumberFormat="1" applyFont="1" applyFill="1"/>
    <xf numFmtId="40" fontId="8" fillId="0" borderId="0" xfId="0" applyNumberFormat="1" applyFont="1"/>
    <xf numFmtId="40" fontId="6" fillId="0" borderId="0" xfId="0" applyNumberFormat="1" applyFont="1"/>
    <xf numFmtId="43" fontId="12" fillId="0" borderId="0" xfId="0" applyNumberFormat="1" applyFont="1" applyFill="1" applyAlignment="1">
      <alignment horizontal="center"/>
    </xf>
    <xf numFmtId="43" fontId="12" fillId="0" borderId="0" xfId="0" applyNumberFormat="1" applyFont="1" applyFill="1"/>
    <xf numFmtId="43" fontId="8" fillId="0" borderId="0" xfId="0" applyNumberFormat="1" applyFont="1" applyFill="1" applyAlignment="1">
      <alignment horizontal="left"/>
    </xf>
    <xf numFmtId="43" fontId="8" fillId="0" borderId="0" xfId="0" applyNumberFormat="1" applyFont="1" applyFill="1" applyAlignment="1">
      <alignment horizontal="center"/>
    </xf>
    <xf numFmtId="43" fontId="12" fillId="0" borderId="0" xfId="0" applyNumberFormat="1" applyFont="1" applyFill="1" applyAlignment="1">
      <alignment horizontal="left"/>
    </xf>
    <xf numFmtId="43" fontId="12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84"/>
  <sheetViews>
    <sheetView showGridLines="0" tabSelected="1" view="pageBreakPreview" zoomScale="80" zoomScaleNormal="85" zoomScaleSheetLayoutView="80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D22" sqref="D22"/>
    </sheetView>
  </sheetViews>
  <sheetFormatPr defaultColWidth="10.90625" defaultRowHeight="14" outlineLevelRow="1" x14ac:dyDescent="0.3"/>
  <cols>
    <col min="1" max="1" width="3.6328125" style="6" customWidth="1"/>
    <col min="2" max="2" width="54.6328125" style="6" customWidth="1"/>
    <col min="3" max="3" width="12.453125" style="6" bestFit="1" customWidth="1"/>
    <col min="4" max="4" width="15.81640625" style="6" customWidth="1"/>
    <col min="5" max="16384" width="10.90625" style="6"/>
  </cols>
  <sheetData>
    <row r="1" spans="2:4" ht="18" x14ac:dyDescent="0.4">
      <c r="B1" s="1" t="s">
        <v>2</v>
      </c>
    </row>
    <row r="2" spans="2:4" ht="15.5" x14ac:dyDescent="0.35">
      <c r="B2" s="2" t="s">
        <v>118</v>
      </c>
    </row>
    <row r="3" spans="2:4" ht="15.5" x14ac:dyDescent="0.35">
      <c r="B3" s="2" t="s">
        <v>119</v>
      </c>
    </row>
    <row r="4" spans="2:4" x14ac:dyDescent="0.3">
      <c r="B4" s="3" t="s">
        <v>102</v>
      </c>
    </row>
    <row r="5" spans="2:4" x14ac:dyDescent="0.3">
      <c r="B5" s="3"/>
    </row>
    <row r="6" spans="2:4" x14ac:dyDescent="0.3">
      <c r="C6" s="23">
        <v>2025</v>
      </c>
      <c r="D6" s="23">
        <v>2024</v>
      </c>
    </row>
    <row r="7" spans="2:4" x14ac:dyDescent="0.3">
      <c r="B7" s="12" t="s">
        <v>0</v>
      </c>
      <c r="C7" s="24"/>
      <c r="D7" s="24"/>
    </row>
    <row r="8" spans="2:4" x14ac:dyDescent="0.3">
      <c r="B8" s="4" t="s">
        <v>3</v>
      </c>
      <c r="C8" s="25">
        <f>SUM(C9:C10)</f>
        <v>819873.6</v>
      </c>
      <c r="D8" s="25">
        <f>SUM(D9:D10)</f>
        <v>563549</v>
      </c>
    </row>
    <row r="9" spans="2:4" hidden="1" outlineLevel="1" x14ac:dyDescent="0.3">
      <c r="B9" s="5" t="s">
        <v>4</v>
      </c>
      <c r="C9" s="26">
        <v>813051.9</v>
      </c>
      <c r="D9" s="26">
        <v>563512</v>
      </c>
    </row>
    <row r="10" spans="2:4" hidden="1" outlineLevel="1" x14ac:dyDescent="0.3">
      <c r="B10" s="5" t="s">
        <v>5</v>
      </c>
      <c r="C10" s="26">
        <v>6821.7</v>
      </c>
      <c r="D10" s="26">
        <v>37</v>
      </c>
    </row>
    <row r="11" spans="2:4" collapsed="1" x14ac:dyDescent="0.3">
      <c r="B11" s="4" t="s">
        <v>6</v>
      </c>
      <c r="C11" s="25">
        <f>SUM(C12:C14)</f>
        <v>534178.30000000005</v>
      </c>
      <c r="D11" s="25">
        <f>SUM(D12:D14)</f>
        <v>462712.8</v>
      </c>
    </row>
    <row r="12" spans="2:4" hidden="1" outlineLevel="1" x14ac:dyDescent="0.3">
      <c r="B12" s="5" t="s">
        <v>7</v>
      </c>
      <c r="C12" s="26">
        <v>29893.4</v>
      </c>
      <c r="D12" s="26">
        <v>0</v>
      </c>
    </row>
    <row r="13" spans="2:4" hidden="1" outlineLevel="1" x14ac:dyDescent="0.3">
      <c r="B13" s="5" t="s">
        <v>8</v>
      </c>
      <c r="C13" s="26">
        <v>0</v>
      </c>
      <c r="D13" s="26">
        <v>0</v>
      </c>
    </row>
    <row r="14" spans="2:4" hidden="1" outlineLevel="1" x14ac:dyDescent="0.3">
      <c r="B14" s="5" t="s">
        <v>9</v>
      </c>
      <c r="C14" s="26">
        <v>504284.9</v>
      </c>
      <c r="D14" s="26">
        <v>462712.8</v>
      </c>
    </row>
    <row r="15" spans="2:4" hidden="1" collapsed="1" x14ac:dyDescent="0.3">
      <c r="B15" s="4" t="s">
        <v>10</v>
      </c>
      <c r="C15" s="25"/>
      <c r="D15" s="25">
        <v>0</v>
      </c>
    </row>
    <row r="16" spans="2:4" hidden="1" x14ac:dyDescent="0.3">
      <c r="B16" s="4" t="s">
        <v>11</v>
      </c>
      <c r="C16" s="25"/>
      <c r="D16" s="25">
        <v>0</v>
      </c>
    </row>
    <row r="17" spans="2:4" x14ac:dyDescent="0.3">
      <c r="B17" s="4" t="s">
        <v>12</v>
      </c>
      <c r="C17" s="25">
        <f>SUM(C18:C21)</f>
        <v>3118889</v>
      </c>
      <c r="D17" s="25">
        <f>SUM(D18:D21)</f>
        <v>2932300.4</v>
      </c>
    </row>
    <row r="18" spans="2:4" hidden="1" outlineLevel="1" x14ac:dyDescent="0.3">
      <c r="B18" s="5" t="s">
        <v>13</v>
      </c>
      <c r="C18" s="26">
        <v>432370.3</v>
      </c>
      <c r="D18" s="26">
        <v>350834.3</v>
      </c>
    </row>
    <row r="19" spans="2:4" hidden="1" outlineLevel="1" x14ac:dyDescent="0.3">
      <c r="B19" s="5" t="s">
        <v>14</v>
      </c>
      <c r="C19" s="26">
        <v>2729026.4</v>
      </c>
      <c r="D19" s="26">
        <v>2633141.7999999998</v>
      </c>
    </row>
    <row r="20" spans="2:4" hidden="1" outlineLevel="1" x14ac:dyDescent="0.3">
      <c r="B20" s="5" t="s">
        <v>15</v>
      </c>
      <c r="C20" s="26">
        <v>38416.199999999997</v>
      </c>
      <c r="D20" s="26">
        <v>77302.100000000006</v>
      </c>
    </row>
    <row r="21" spans="2:4" hidden="1" outlineLevel="1" x14ac:dyDescent="0.3">
      <c r="B21" s="5" t="s">
        <v>16</v>
      </c>
      <c r="C21" s="26">
        <v>-80923.899999999994</v>
      </c>
      <c r="D21" s="26">
        <v>-128977.8</v>
      </c>
    </row>
    <row r="22" spans="2:4" collapsed="1" x14ac:dyDescent="0.3">
      <c r="B22" s="4" t="s">
        <v>17</v>
      </c>
      <c r="C22" s="25">
        <v>42102.8</v>
      </c>
      <c r="D22" s="25">
        <v>43319.5</v>
      </c>
    </row>
    <row r="23" spans="2:4" x14ac:dyDescent="0.3">
      <c r="B23" s="4" t="s">
        <v>18</v>
      </c>
      <c r="C23" s="25">
        <v>107455.1</v>
      </c>
      <c r="D23" s="25">
        <v>113598.8</v>
      </c>
    </row>
    <row r="24" spans="2:4" x14ac:dyDescent="0.3">
      <c r="B24" s="4" t="s">
        <v>19</v>
      </c>
      <c r="C24" s="25">
        <v>828.2</v>
      </c>
      <c r="D24" s="25">
        <v>683.4</v>
      </c>
    </row>
    <row r="25" spans="2:4" hidden="1" x14ac:dyDescent="0.3">
      <c r="B25" s="4" t="s">
        <v>20</v>
      </c>
      <c r="C25" s="25">
        <v>0</v>
      </c>
      <c r="D25" s="25">
        <v>0</v>
      </c>
    </row>
    <row r="26" spans="2:4" x14ac:dyDescent="0.3">
      <c r="B26" s="4" t="s">
        <v>21</v>
      </c>
      <c r="C26" s="25">
        <v>20028.900000000001</v>
      </c>
      <c r="D26" s="25">
        <v>31360.400000000001</v>
      </c>
    </row>
    <row r="27" spans="2:4" x14ac:dyDescent="0.3">
      <c r="B27" s="4" t="s">
        <v>22</v>
      </c>
      <c r="C27" s="25">
        <v>8861.6</v>
      </c>
      <c r="D27" s="25">
        <v>11535.6</v>
      </c>
    </row>
    <row r="28" spans="2:4" x14ac:dyDescent="0.3">
      <c r="B28" s="7" t="s">
        <v>23</v>
      </c>
      <c r="C28" s="27">
        <f>C8+C11+C15+C16+C17+C22+C23+C24+C25+C26+C27</f>
        <v>4652217.5</v>
      </c>
      <c r="D28" s="27">
        <f>D8+D11+D15+D16+D17+D22+D23+D24+D25+D26+D27</f>
        <v>4159059.9</v>
      </c>
    </row>
    <row r="29" spans="2:4" x14ac:dyDescent="0.3">
      <c r="C29" s="28"/>
      <c r="D29" s="28"/>
    </row>
    <row r="30" spans="2:4" x14ac:dyDescent="0.3">
      <c r="B30" s="12" t="s">
        <v>1</v>
      </c>
      <c r="C30" s="29"/>
      <c r="D30" s="29"/>
    </row>
    <row r="31" spans="2:4" hidden="1" x14ac:dyDescent="0.3">
      <c r="B31" s="4" t="s">
        <v>24</v>
      </c>
      <c r="C31" s="30"/>
      <c r="D31" s="30">
        <v>0</v>
      </c>
    </row>
    <row r="32" spans="2:4" hidden="1" x14ac:dyDescent="0.3">
      <c r="B32" s="4" t="s">
        <v>25</v>
      </c>
      <c r="C32" s="30"/>
      <c r="D32" s="30">
        <v>0</v>
      </c>
    </row>
    <row r="33" spans="2:4" x14ac:dyDescent="0.3">
      <c r="B33" s="4" t="s">
        <v>26</v>
      </c>
      <c r="C33" s="30">
        <f>SUM(C34:C38)</f>
        <v>4050448</v>
      </c>
      <c r="D33" s="30">
        <f>SUM(D34:D38)</f>
        <v>3585426</v>
      </c>
    </row>
    <row r="34" spans="2:4" hidden="1" outlineLevel="1" x14ac:dyDescent="0.3">
      <c r="B34" s="5" t="s">
        <v>27</v>
      </c>
      <c r="C34" s="26">
        <v>3748737.3</v>
      </c>
      <c r="D34" s="26">
        <v>3193552.5</v>
      </c>
    </row>
    <row r="35" spans="2:4" hidden="1" outlineLevel="1" x14ac:dyDescent="0.3">
      <c r="B35" s="5" t="s">
        <v>28</v>
      </c>
      <c r="C35" s="26">
        <v>0</v>
      </c>
      <c r="D35" s="26">
        <v>0</v>
      </c>
    </row>
    <row r="36" spans="2:4" hidden="1" outlineLevel="1" x14ac:dyDescent="0.3">
      <c r="B36" s="5" t="s">
        <v>29</v>
      </c>
      <c r="C36" s="26">
        <v>175356.1</v>
      </c>
      <c r="D36" s="26">
        <v>228396.5</v>
      </c>
    </row>
    <row r="37" spans="2:4" hidden="1" outlineLevel="1" x14ac:dyDescent="0.3">
      <c r="B37" s="5" t="s">
        <v>30</v>
      </c>
      <c r="C37" s="26">
        <v>126354.6</v>
      </c>
      <c r="D37" s="26">
        <v>163477</v>
      </c>
    </row>
    <row r="38" spans="2:4" hidden="1" outlineLevel="1" x14ac:dyDescent="0.3">
      <c r="B38" s="5" t="s">
        <v>31</v>
      </c>
      <c r="C38" s="26">
        <v>0</v>
      </c>
      <c r="D38" s="26">
        <v>0</v>
      </c>
    </row>
    <row r="39" spans="2:4" collapsed="1" x14ac:dyDescent="0.3">
      <c r="B39" s="4" t="s">
        <v>32</v>
      </c>
      <c r="C39" s="30">
        <v>16589.5</v>
      </c>
      <c r="D39" s="30">
        <v>16695.900000000001</v>
      </c>
    </row>
    <row r="40" spans="2:4" x14ac:dyDescent="0.3">
      <c r="B40" s="4" t="s">
        <v>33</v>
      </c>
      <c r="C40" s="30">
        <v>44937</v>
      </c>
      <c r="D40" s="30">
        <v>38467.800000000003</v>
      </c>
    </row>
    <row r="41" spans="2:4" x14ac:dyDescent="0.3">
      <c r="B41" s="4" t="s">
        <v>34</v>
      </c>
      <c r="C41" s="30">
        <v>14319.5</v>
      </c>
      <c r="D41" s="30">
        <v>13542.8</v>
      </c>
    </row>
    <row r="42" spans="2:4" x14ac:dyDescent="0.3">
      <c r="B42" s="4" t="s">
        <v>35</v>
      </c>
      <c r="C42" s="30">
        <v>39985.199999999997</v>
      </c>
      <c r="D42" s="30">
        <v>44270.6</v>
      </c>
    </row>
    <row r="43" spans="2:4" hidden="1" x14ac:dyDescent="0.3">
      <c r="B43" s="4" t="s">
        <v>36</v>
      </c>
      <c r="C43" s="30"/>
      <c r="D43" s="30">
        <v>0</v>
      </c>
    </row>
    <row r="44" spans="2:4" x14ac:dyDescent="0.3">
      <c r="B44" s="8" t="s">
        <v>37</v>
      </c>
      <c r="C44" s="27">
        <f>C31+C32+C33+C39+C40+C41+C42+C43</f>
        <v>4166279.2</v>
      </c>
      <c r="D44" s="27">
        <f>D31+D32+D33+D39+D40+D41+D42+D43</f>
        <v>3698403.0999999996</v>
      </c>
    </row>
    <row r="45" spans="2:4" x14ac:dyDescent="0.3">
      <c r="C45" s="28"/>
      <c r="D45" s="28"/>
    </row>
    <row r="46" spans="2:4" x14ac:dyDescent="0.3">
      <c r="B46" s="22" t="s">
        <v>38</v>
      </c>
      <c r="C46" s="29"/>
      <c r="D46" s="29"/>
    </row>
    <row r="47" spans="2:4" x14ac:dyDescent="0.3">
      <c r="B47" s="4" t="s">
        <v>39</v>
      </c>
      <c r="C47" s="30">
        <v>204701.8</v>
      </c>
      <c r="D47" s="30">
        <v>204701.8</v>
      </c>
    </row>
    <row r="48" spans="2:4" x14ac:dyDescent="0.3">
      <c r="B48" s="4" t="s">
        <v>40</v>
      </c>
      <c r="C48" s="30">
        <f>SUM(C49:C50)</f>
        <v>90187.9</v>
      </c>
      <c r="D48" s="30">
        <f>SUM(D49:D50)</f>
        <v>90187.9</v>
      </c>
    </row>
    <row r="49" spans="2:4" hidden="1" outlineLevel="1" x14ac:dyDescent="0.3">
      <c r="B49" s="9" t="s">
        <v>41</v>
      </c>
      <c r="C49" s="29">
        <v>90187.9</v>
      </c>
      <c r="D49" s="29">
        <v>90187.9</v>
      </c>
    </row>
    <row r="50" spans="2:4" hidden="1" outlineLevel="1" x14ac:dyDescent="0.3">
      <c r="B50" s="9" t="s">
        <v>42</v>
      </c>
      <c r="C50" s="29">
        <v>0</v>
      </c>
      <c r="D50" s="29">
        <v>0</v>
      </c>
    </row>
    <row r="51" spans="2:4" collapsed="1" x14ac:dyDescent="0.3">
      <c r="B51" s="4" t="s">
        <v>43</v>
      </c>
      <c r="C51" s="30">
        <f>SUM(C52:C53)</f>
        <v>131780.79999999999</v>
      </c>
      <c r="D51" s="30">
        <f>SUM(D52:D53)</f>
        <v>109539.40000000001</v>
      </c>
    </row>
    <row r="52" spans="2:4" outlineLevel="1" x14ac:dyDescent="0.3">
      <c r="B52" s="9" t="s">
        <v>110</v>
      </c>
      <c r="C52" s="29">
        <v>74940.800000000003</v>
      </c>
      <c r="D52" s="29">
        <v>65977.600000000006</v>
      </c>
    </row>
    <row r="53" spans="2:4" outlineLevel="1" x14ac:dyDescent="0.3">
      <c r="B53" s="9" t="s">
        <v>109</v>
      </c>
      <c r="C53" s="29">
        <v>56840</v>
      </c>
      <c r="D53" s="29">
        <v>43561.8</v>
      </c>
    </row>
    <row r="54" spans="2:4" hidden="1" x14ac:dyDescent="0.3">
      <c r="B54" s="4" t="s">
        <v>44</v>
      </c>
      <c r="C54" s="30"/>
      <c r="D54" s="30">
        <v>0</v>
      </c>
    </row>
    <row r="55" spans="2:4" x14ac:dyDescent="0.3">
      <c r="B55" s="4" t="s">
        <v>45</v>
      </c>
      <c r="C55" s="30">
        <f>SUM(C56:C57)</f>
        <v>45680.6</v>
      </c>
      <c r="D55" s="30">
        <f>SUM(D56:D57)</f>
        <v>42745.8</v>
      </c>
    </row>
    <row r="56" spans="2:4" hidden="1" outlineLevel="1" x14ac:dyDescent="0.3">
      <c r="B56" s="9" t="s">
        <v>46</v>
      </c>
      <c r="C56" s="29">
        <v>45680.6</v>
      </c>
      <c r="D56" s="29">
        <v>42745.8</v>
      </c>
    </row>
    <row r="57" spans="2:4" hidden="1" outlineLevel="1" x14ac:dyDescent="0.3">
      <c r="B57" s="9" t="s">
        <v>47</v>
      </c>
      <c r="C57" s="29"/>
      <c r="D57" s="29">
        <v>0</v>
      </c>
    </row>
    <row r="58" spans="2:4" collapsed="1" x14ac:dyDescent="0.3">
      <c r="B58" s="4" t="s">
        <v>48</v>
      </c>
      <c r="C58" s="30">
        <f>SUM(C59:C60)</f>
        <v>13587.2</v>
      </c>
      <c r="D58" s="30">
        <f>SUM(D59:D60)</f>
        <v>13481.9</v>
      </c>
    </row>
    <row r="59" spans="2:4" hidden="1" outlineLevel="1" x14ac:dyDescent="0.3">
      <c r="B59" s="9" t="s">
        <v>49</v>
      </c>
      <c r="C59" s="29">
        <v>13587.2</v>
      </c>
      <c r="D59" s="29">
        <v>13481.9</v>
      </c>
    </row>
    <row r="60" spans="2:4" hidden="1" outlineLevel="1" x14ac:dyDescent="0.3">
      <c r="B60" s="9" t="s">
        <v>50</v>
      </c>
      <c r="C60" s="29">
        <v>0</v>
      </c>
      <c r="D60" s="29">
        <v>0</v>
      </c>
    </row>
    <row r="61" spans="2:4" hidden="1" collapsed="1" x14ac:dyDescent="0.3">
      <c r="B61" s="4" t="s">
        <v>51</v>
      </c>
      <c r="C61" s="30"/>
      <c r="D61" s="30">
        <v>0</v>
      </c>
    </row>
    <row r="62" spans="2:4" x14ac:dyDescent="0.3">
      <c r="B62" s="10" t="s">
        <v>52</v>
      </c>
      <c r="C62" s="31">
        <f>C47+C48+C51+C54+C55+C58+C61</f>
        <v>485938.29999999993</v>
      </c>
      <c r="D62" s="31">
        <f>D47+D48+D51+D54+D55+D58+D61</f>
        <v>460656.8</v>
      </c>
    </row>
    <row r="63" spans="2:4" s="32" customFormat="1" ht="9" customHeight="1" x14ac:dyDescent="0.3">
      <c r="B63" s="11"/>
      <c r="C63" s="25"/>
      <c r="D63" s="25"/>
    </row>
    <row r="64" spans="2:4" x14ac:dyDescent="0.3">
      <c r="B64" s="7" t="s">
        <v>53</v>
      </c>
      <c r="C64" s="27">
        <f>C44+C62</f>
        <v>4652217.5</v>
      </c>
      <c r="D64" s="27">
        <f>D44+D62</f>
        <v>4159059.8999999994</v>
      </c>
    </row>
    <row r="65" spans="2:5" x14ac:dyDescent="0.3">
      <c r="C65" s="33">
        <f>C64-C28</f>
        <v>0</v>
      </c>
      <c r="D65" s="33">
        <f>D64-D28</f>
        <v>0</v>
      </c>
    </row>
    <row r="66" spans="2:5" x14ac:dyDescent="0.3">
      <c r="B66" s="34" t="s">
        <v>104</v>
      </c>
      <c r="C66" s="32"/>
      <c r="D66" s="32"/>
      <c r="E66" s="32"/>
    </row>
    <row r="67" spans="2:5" x14ac:dyDescent="0.3">
      <c r="B67" s="32"/>
      <c r="C67" s="32"/>
      <c r="D67" s="32"/>
      <c r="E67" s="32"/>
    </row>
    <row r="68" spans="2:5" x14ac:dyDescent="0.3">
      <c r="B68" s="32"/>
      <c r="C68" s="32"/>
      <c r="D68" s="32"/>
      <c r="E68" s="32"/>
    </row>
    <row r="69" spans="2:5" x14ac:dyDescent="0.3">
      <c r="B69" s="32"/>
      <c r="C69" s="34"/>
      <c r="D69" s="34"/>
      <c r="E69" s="34"/>
    </row>
    <row r="70" spans="2:5" x14ac:dyDescent="0.3">
      <c r="B70" s="34"/>
      <c r="C70" s="34"/>
      <c r="D70" s="34"/>
      <c r="E70" s="34"/>
    </row>
    <row r="71" spans="2:5" x14ac:dyDescent="0.3">
      <c r="B71" s="45" t="s">
        <v>106</v>
      </c>
      <c r="C71" s="45"/>
      <c r="D71" s="45"/>
      <c r="E71" s="34"/>
    </row>
    <row r="72" spans="2:5" x14ac:dyDescent="0.3">
      <c r="B72" s="45" t="s">
        <v>108</v>
      </c>
      <c r="C72" s="45"/>
      <c r="D72" s="45"/>
      <c r="E72" s="34"/>
    </row>
    <row r="73" spans="2:5" x14ac:dyDescent="0.3">
      <c r="B73" s="38"/>
      <c r="C73" s="38"/>
      <c r="D73" s="38"/>
      <c r="E73" s="34"/>
    </row>
    <row r="74" spans="2:5" x14ac:dyDescent="0.3">
      <c r="B74" s="38"/>
      <c r="C74" s="38"/>
      <c r="D74" s="38"/>
      <c r="E74" s="34"/>
    </row>
    <row r="75" spans="2:5" x14ac:dyDescent="0.3">
      <c r="B75" s="38"/>
      <c r="C75" s="37"/>
      <c r="D75" s="37"/>
      <c r="E75" s="37"/>
    </row>
    <row r="76" spans="2:5" x14ac:dyDescent="0.3">
      <c r="B76" s="38"/>
      <c r="C76" s="37"/>
      <c r="D76" s="37"/>
      <c r="E76" s="37"/>
    </row>
    <row r="77" spans="2:5" x14ac:dyDescent="0.3">
      <c r="B77" s="46" t="s">
        <v>120</v>
      </c>
      <c r="C77" s="46"/>
      <c r="D77" s="46"/>
      <c r="E77" s="34"/>
    </row>
    <row r="78" spans="2:5" x14ac:dyDescent="0.3">
      <c r="B78" s="46" t="s">
        <v>105</v>
      </c>
      <c r="C78" s="46"/>
      <c r="D78" s="46"/>
      <c r="E78" s="34"/>
    </row>
    <row r="79" spans="2:5" x14ac:dyDescent="0.3">
      <c r="B79" s="34"/>
      <c r="C79" s="34"/>
      <c r="D79" s="34"/>
      <c r="E79" s="34"/>
    </row>
    <row r="80" spans="2:5" x14ac:dyDescent="0.3">
      <c r="B80" s="34"/>
      <c r="C80" s="34"/>
      <c r="D80" s="34"/>
      <c r="E80" s="34"/>
    </row>
    <row r="81" spans="2:5" x14ac:dyDescent="0.3">
      <c r="E81" s="37"/>
    </row>
    <row r="82" spans="2:5" x14ac:dyDescent="0.3">
      <c r="E82" s="37"/>
    </row>
    <row r="83" spans="2:5" x14ac:dyDescent="0.3">
      <c r="B83" s="32"/>
      <c r="C83" s="32"/>
      <c r="D83" s="32"/>
      <c r="E83" s="32"/>
    </row>
    <row r="84" spans="2:5" x14ac:dyDescent="0.3">
      <c r="B84" s="32"/>
      <c r="C84" s="32"/>
      <c r="D84" s="32"/>
      <c r="E84" s="32"/>
    </row>
  </sheetData>
  <mergeCells count="4">
    <mergeCell ref="B71:D71"/>
    <mergeCell ref="B72:D72"/>
    <mergeCell ref="B77:D77"/>
    <mergeCell ref="B78:D78"/>
  </mergeCells>
  <pageMargins left="1.49" right="0.7" top="0.75" bottom="0.48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D94"/>
  <sheetViews>
    <sheetView showGridLines="0" view="pageBreakPreview" zoomScale="65" zoomScaleNormal="85" zoomScaleSheetLayoutView="65" workbookViewId="0">
      <pane xSplit="2" ySplit="5" topLeftCell="C6" activePane="bottomRight" state="frozen"/>
      <selection activeCell="H1" sqref="H1"/>
      <selection pane="topRight" activeCell="J1" sqref="J1"/>
      <selection pane="bottomLeft" activeCell="H5" sqref="H5"/>
      <selection pane="bottomRight" activeCell="B83" sqref="B83"/>
    </sheetView>
  </sheetViews>
  <sheetFormatPr defaultColWidth="10.90625" defaultRowHeight="14" x14ac:dyDescent="0.3"/>
  <cols>
    <col min="1" max="1" width="3.81640625" style="6" customWidth="1"/>
    <col min="2" max="2" width="86.08984375" style="6" customWidth="1"/>
    <col min="3" max="3" width="11.26953125" style="6" bestFit="1" customWidth="1"/>
    <col min="4" max="4" width="13.36328125" style="6" customWidth="1"/>
    <col min="5" max="16384" width="10.90625" style="6"/>
  </cols>
  <sheetData>
    <row r="1" spans="2:4" ht="18" x14ac:dyDescent="0.4">
      <c r="B1" s="1" t="s">
        <v>2</v>
      </c>
    </row>
    <row r="2" spans="2:4" ht="15.5" x14ac:dyDescent="0.35">
      <c r="B2" s="2" t="s">
        <v>116</v>
      </c>
    </row>
    <row r="3" spans="2:4" ht="15.5" x14ac:dyDescent="0.35">
      <c r="B3" s="2" t="s">
        <v>117</v>
      </c>
    </row>
    <row r="4" spans="2:4" x14ac:dyDescent="0.3">
      <c r="B4" s="3" t="s">
        <v>103</v>
      </c>
    </row>
    <row r="5" spans="2:4" x14ac:dyDescent="0.3">
      <c r="C5" s="23">
        <v>2025</v>
      </c>
      <c r="D5" s="23">
        <v>2024</v>
      </c>
    </row>
    <row r="6" spans="2:4" x14ac:dyDescent="0.3">
      <c r="B6" s="12" t="s">
        <v>54</v>
      </c>
      <c r="C6" s="39">
        <f>SUM(C7:C11)</f>
        <v>297382.59999999998</v>
      </c>
      <c r="D6" s="39">
        <f>SUM(D7:D11)</f>
        <v>278627.40000000002</v>
      </c>
    </row>
    <row r="7" spans="2:4" x14ac:dyDescent="0.3">
      <c r="B7" s="13" t="s">
        <v>55</v>
      </c>
      <c r="C7" s="28">
        <v>1317</v>
      </c>
      <c r="D7" s="28">
        <v>0</v>
      </c>
    </row>
    <row r="8" spans="2:4" hidden="1" x14ac:dyDescent="0.3">
      <c r="B8" s="13" t="s">
        <v>56</v>
      </c>
      <c r="C8" s="28">
        <v>0</v>
      </c>
      <c r="D8" s="28">
        <v>0</v>
      </c>
    </row>
    <row r="9" spans="2:4" x14ac:dyDescent="0.3">
      <c r="B9" s="13" t="s">
        <v>57</v>
      </c>
      <c r="C9" s="28">
        <v>45449.2</v>
      </c>
      <c r="D9" s="28">
        <v>43585</v>
      </c>
    </row>
    <row r="10" spans="2:4" x14ac:dyDescent="0.3">
      <c r="B10" s="13" t="s">
        <v>58</v>
      </c>
      <c r="C10" s="28">
        <v>250616.4</v>
      </c>
      <c r="D10" s="28">
        <v>235042.4</v>
      </c>
    </row>
    <row r="11" spans="2:4" hidden="1" x14ac:dyDescent="0.3">
      <c r="B11" s="13" t="s">
        <v>59</v>
      </c>
      <c r="C11" s="28"/>
      <c r="D11" s="28">
        <v>0</v>
      </c>
    </row>
    <row r="12" spans="2:4" x14ac:dyDescent="0.3">
      <c r="C12" s="28"/>
      <c r="D12" s="28"/>
    </row>
    <row r="13" spans="2:4" x14ac:dyDescent="0.3">
      <c r="B13" s="12" t="s">
        <v>60</v>
      </c>
      <c r="C13" s="39">
        <f>SUM(C14:C18)</f>
        <v>-81536.399999999994</v>
      </c>
      <c r="D13" s="39">
        <f>SUM(D14:D18)</f>
        <v>-77771.600000000006</v>
      </c>
    </row>
    <row r="14" spans="2:4" x14ac:dyDescent="0.3">
      <c r="B14" s="13" t="s">
        <v>27</v>
      </c>
      <c r="C14" s="28">
        <v>-61808.7</v>
      </c>
      <c r="D14" s="28">
        <v>-50508.1</v>
      </c>
    </row>
    <row r="15" spans="2:4" hidden="1" x14ac:dyDescent="0.3">
      <c r="B15" s="13" t="s">
        <v>61</v>
      </c>
      <c r="C15" s="28">
        <v>0</v>
      </c>
      <c r="D15" s="28">
        <v>0</v>
      </c>
    </row>
    <row r="16" spans="2:4" x14ac:dyDescent="0.3">
      <c r="B16" s="13" t="s">
        <v>30</v>
      </c>
      <c r="C16" s="28">
        <v>-7218.7</v>
      </c>
      <c r="D16" s="28">
        <v>-9678.9</v>
      </c>
    </row>
    <row r="17" spans="2:4" x14ac:dyDescent="0.3">
      <c r="B17" s="13" t="s">
        <v>29</v>
      </c>
      <c r="C17" s="28">
        <v>-12325</v>
      </c>
      <c r="D17" s="28">
        <v>-17368</v>
      </c>
    </row>
    <row r="18" spans="2:4" x14ac:dyDescent="0.3">
      <c r="B18" s="13" t="s">
        <v>62</v>
      </c>
      <c r="C18" s="28">
        <v>-184</v>
      </c>
      <c r="D18" s="28">
        <v>-216.6</v>
      </c>
    </row>
    <row r="19" spans="2:4" x14ac:dyDescent="0.3">
      <c r="C19" s="28"/>
      <c r="D19" s="28"/>
    </row>
    <row r="20" spans="2:4" x14ac:dyDescent="0.3">
      <c r="B20" s="8" t="s">
        <v>63</v>
      </c>
      <c r="C20" s="27">
        <f>C6+C13</f>
        <v>215846.19999999998</v>
      </c>
      <c r="D20" s="27">
        <f>D6+D13</f>
        <v>200855.80000000002</v>
      </c>
    </row>
    <row r="21" spans="2:4" x14ac:dyDescent="0.3">
      <c r="C21" s="28"/>
      <c r="D21" s="28"/>
    </row>
    <row r="22" spans="2:4" hidden="1" x14ac:dyDescent="0.3">
      <c r="B22" s="13" t="s">
        <v>64</v>
      </c>
      <c r="C22" s="28"/>
      <c r="D22" s="28">
        <v>0</v>
      </c>
    </row>
    <row r="23" spans="2:4" x14ac:dyDescent="0.3">
      <c r="B23" s="13" t="s">
        <v>111</v>
      </c>
      <c r="C23" s="28">
        <v>-424.7</v>
      </c>
      <c r="D23" s="28">
        <v>-372.5</v>
      </c>
    </row>
    <row r="24" spans="2:4" x14ac:dyDescent="0.3">
      <c r="B24" s="13" t="s">
        <v>112</v>
      </c>
      <c r="C24" s="28">
        <v>-44507.6</v>
      </c>
      <c r="D24" s="28">
        <v>-52657.599999999999</v>
      </c>
    </row>
    <row r="25" spans="2:4" x14ac:dyDescent="0.3">
      <c r="B25" s="13" t="s">
        <v>121</v>
      </c>
      <c r="C25" s="28">
        <v>-10</v>
      </c>
      <c r="D25" s="28">
        <v>-37.700000000000003</v>
      </c>
    </row>
    <row r="26" spans="2:4" hidden="1" x14ac:dyDescent="0.3">
      <c r="B26" s="13" t="s">
        <v>65</v>
      </c>
      <c r="C26" s="28"/>
      <c r="D26" s="28">
        <v>0</v>
      </c>
    </row>
    <row r="27" spans="2:4" hidden="1" x14ac:dyDescent="0.3">
      <c r="B27" s="13" t="s">
        <v>66</v>
      </c>
      <c r="C27" s="28"/>
      <c r="D27" s="28">
        <v>0</v>
      </c>
    </row>
    <row r="28" spans="2:4" x14ac:dyDescent="0.3">
      <c r="B28" s="7" t="s">
        <v>67</v>
      </c>
      <c r="C28" s="27">
        <f>C20+SUM(C22:C27)</f>
        <v>170903.9</v>
      </c>
      <c r="D28" s="27">
        <f>D20+SUM(D22:D27)</f>
        <v>147788.00000000003</v>
      </c>
    </row>
    <row r="29" spans="2:4" x14ac:dyDescent="0.3">
      <c r="C29" s="28"/>
      <c r="D29" s="28"/>
    </row>
    <row r="30" spans="2:4" x14ac:dyDescent="0.3">
      <c r="B30" s="13" t="s">
        <v>68</v>
      </c>
      <c r="C30" s="28">
        <v>27506.9</v>
      </c>
      <c r="D30" s="28">
        <v>22931.7</v>
      </c>
    </row>
    <row r="31" spans="2:4" x14ac:dyDescent="0.3">
      <c r="B31" s="13" t="s">
        <v>69</v>
      </c>
      <c r="C31" s="28">
        <v>-21711.4</v>
      </c>
      <c r="D31" s="28">
        <v>-17389.5</v>
      </c>
    </row>
    <row r="32" spans="2:4" x14ac:dyDescent="0.3">
      <c r="B32" s="14" t="s">
        <v>70</v>
      </c>
      <c r="C32" s="39">
        <f>SUM(C30:C31)</f>
        <v>5795.5</v>
      </c>
      <c r="D32" s="39">
        <f>SUM(D30:D31)</f>
        <v>5542.2000000000007</v>
      </c>
    </row>
    <row r="33" spans="2:4" x14ac:dyDescent="0.3">
      <c r="C33" s="28"/>
      <c r="D33" s="28"/>
    </row>
    <row r="34" spans="2:4" hidden="1" x14ac:dyDescent="0.3">
      <c r="B34" s="13" t="s">
        <v>71</v>
      </c>
      <c r="C34" s="28"/>
      <c r="D34" s="28">
        <v>0</v>
      </c>
    </row>
    <row r="35" spans="2:4" x14ac:dyDescent="0.3">
      <c r="B35" s="13" t="s">
        <v>113</v>
      </c>
      <c r="C35" s="28">
        <v>1736.8</v>
      </c>
      <c r="D35" s="28">
        <v>228.3</v>
      </c>
    </row>
    <row r="36" spans="2:4" x14ac:dyDescent="0.3">
      <c r="B36" s="13" t="s">
        <v>114</v>
      </c>
      <c r="C36" s="28">
        <v>482</v>
      </c>
      <c r="D36" s="28">
        <v>359.8</v>
      </c>
    </row>
    <row r="37" spans="2:4" x14ac:dyDescent="0.3">
      <c r="B37" s="13" t="s">
        <v>115</v>
      </c>
      <c r="C37" s="28">
        <v>13818.5</v>
      </c>
      <c r="D37" s="28">
        <v>13661.2</v>
      </c>
    </row>
    <row r="38" spans="2:4" x14ac:dyDescent="0.3">
      <c r="B38" s="7" t="s">
        <v>72</v>
      </c>
      <c r="C38" s="27">
        <f>C28+C32+SUM(C34:C37)</f>
        <v>192736.69999999998</v>
      </c>
      <c r="D38" s="27">
        <f>D28+D32+SUM(D34:D37)</f>
        <v>167579.50000000003</v>
      </c>
    </row>
    <row r="39" spans="2:4" x14ac:dyDescent="0.3">
      <c r="C39" s="28"/>
      <c r="D39" s="28"/>
    </row>
    <row r="40" spans="2:4" x14ac:dyDescent="0.3">
      <c r="B40" s="12" t="s">
        <v>73</v>
      </c>
      <c r="C40" s="39">
        <f>SUM(C41:C44)</f>
        <v>-122428</v>
      </c>
      <c r="D40" s="39">
        <f>SUM(D41:D44)</f>
        <v>-114888.8</v>
      </c>
    </row>
    <row r="41" spans="2:4" x14ac:dyDescent="0.3">
      <c r="B41" s="13" t="s">
        <v>74</v>
      </c>
      <c r="C41" s="28">
        <v>-62338.9</v>
      </c>
      <c r="D41" s="28">
        <v>-59489.3</v>
      </c>
    </row>
    <row r="42" spans="2:4" x14ac:dyDescent="0.3">
      <c r="B42" s="13" t="s">
        <v>75</v>
      </c>
      <c r="C42" s="28">
        <v>-38030.6</v>
      </c>
      <c r="D42" s="28">
        <v>-35383</v>
      </c>
    </row>
    <row r="43" spans="2:4" x14ac:dyDescent="0.3">
      <c r="B43" s="13" t="s">
        <v>76</v>
      </c>
      <c r="C43" s="28">
        <v>-21268.3</v>
      </c>
      <c r="D43" s="28">
        <v>-19559.7</v>
      </c>
    </row>
    <row r="44" spans="2:4" x14ac:dyDescent="0.3">
      <c r="B44" s="13" t="s">
        <v>77</v>
      </c>
      <c r="C44" s="28">
        <v>-790.2</v>
      </c>
      <c r="D44" s="28">
        <v>-456.8</v>
      </c>
    </row>
    <row r="45" spans="2:4" x14ac:dyDescent="0.3">
      <c r="C45" s="28"/>
      <c r="D45" s="28"/>
    </row>
    <row r="46" spans="2:4" x14ac:dyDescent="0.3">
      <c r="B46" s="8" t="s">
        <v>78</v>
      </c>
      <c r="C46" s="27">
        <f>C38+C40</f>
        <v>70308.699999999983</v>
      </c>
      <c r="D46" s="27">
        <f>D38+D40</f>
        <v>52690.700000000026</v>
      </c>
    </row>
    <row r="47" spans="2:4" x14ac:dyDescent="0.3">
      <c r="B47" s="15" t="s">
        <v>79</v>
      </c>
      <c r="C47" s="39">
        <v>-13468.7</v>
      </c>
      <c r="D47" s="39">
        <v>-9128.9</v>
      </c>
    </row>
    <row r="48" spans="2:4" x14ac:dyDescent="0.3">
      <c r="B48" s="21" t="s">
        <v>80</v>
      </c>
      <c r="C48" s="40">
        <f>SUM(C46:C47)</f>
        <v>56839.999999999985</v>
      </c>
      <c r="D48" s="40">
        <f>SUM(D46:D47)</f>
        <v>43561.800000000025</v>
      </c>
    </row>
    <row r="49" spans="2:4" x14ac:dyDescent="0.3">
      <c r="C49" s="28"/>
      <c r="D49" s="28"/>
    </row>
    <row r="50" spans="2:4" x14ac:dyDescent="0.3">
      <c r="B50" s="16" t="s">
        <v>81</v>
      </c>
      <c r="C50" s="27">
        <f>C51+C59</f>
        <v>0</v>
      </c>
      <c r="D50" s="27">
        <f>D51+D59</f>
        <v>0</v>
      </c>
    </row>
    <row r="51" spans="2:4" x14ac:dyDescent="0.3">
      <c r="B51" s="17" t="s">
        <v>82</v>
      </c>
      <c r="C51" s="39">
        <f>SUM(C52:C57)</f>
        <v>0</v>
      </c>
      <c r="D51" s="39">
        <f>SUM(D52:D57)</f>
        <v>0</v>
      </c>
    </row>
    <row r="52" spans="2:4" hidden="1" x14ac:dyDescent="0.3">
      <c r="B52" s="18" t="s">
        <v>83</v>
      </c>
      <c r="C52" s="28"/>
      <c r="D52" s="28">
        <v>0</v>
      </c>
    </row>
    <row r="53" spans="2:4" hidden="1" x14ac:dyDescent="0.3">
      <c r="B53" s="18" t="s">
        <v>84</v>
      </c>
      <c r="C53" s="28"/>
      <c r="D53" s="28">
        <v>0</v>
      </c>
    </row>
    <row r="54" spans="2:4" hidden="1" x14ac:dyDescent="0.3">
      <c r="B54" s="18" t="s">
        <v>85</v>
      </c>
      <c r="C54" s="28"/>
      <c r="D54" s="28">
        <v>0</v>
      </c>
    </row>
    <row r="55" spans="2:4" hidden="1" x14ac:dyDescent="0.3">
      <c r="B55" s="18" t="s">
        <v>86</v>
      </c>
      <c r="C55" s="28"/>
      <c r="D55" s="28">
        <v>0</v>
      </c>
    </row>
    <row r="56" spans="2:4" hidden="1" x14ac:dyDescent="0.3">
      <c r="B56" s="18" t="s">
        <v>87</v>
      </c>
      <c r="C56" s="28"/>
      <c r="D56" s="28">
        <v>0</v>
      </c>
    </row>
    <row r="57" spans="2:4" hidden="1" x14ac:dyDescent="0.3">
      <c r="B57" s="18" t="s">
        <v>88</v>
      </c>
      <c r="C57" s="28"/>
      <c r="D57" s="28">
        <v>0</v>
      </c>
    </row>
    <row r="58" spans="2:4" x14ac:dyDescent="0.3">
      <c r="C58" s="28"/>
      <c r="D58" s="28"/>
    </row>
    <row r="59" spans="2:4" x14ac:dyDescent="0.3">
      <c r="B59" s="17" t="s">
        <v>89</v>
      </c>
      <c r="C59" s="39">
        <f>SUM(C60:C68)</f>
        <v>0</v>
      </c>
      <c r="D59" s="39">
        <f>SUM(D60:D68)</f>
        <v>0</v>
      </c>
    </row>
    <row r="60" spans="2:4" hidden="1" x14ac:dyDescent="0.3">
      <c r="B60" s="18" t="s">
        <v>90</v>
      </c>
      <c r="C60" s="28"/>
      <c r="D60" s="28">
        <v>0</v>
      </c>
    </row>
    <row r="61" spans="2:4" hidden="1" x14ac:dyDescent="0.3">
      <c r="B61" s="18" t="s">
        <v>91</v>
      </c>
      <c r="C61" s="28"/>
      <c r="D61" s="28">
        <v>0</v>
      </c>
    </row>
    <row r="62" spans="2:4" hidden="1" x14ac:dyDescent="0.3">
      <c r="B62" s="18" t="s">
        <v>92</v>
      </c>
      <c r="C62" s="28"/>
      <c r="D62" s="28">
        <v>0</v>
      </c>
    </row>
    <row r="63" spans="2:4" hidden="1" x14ac:dyDescent="0.3">
      <c r="B63" s="18" t="s">
        <v>85</v>
      </c>
      <c r="C63" s="28"/>
      <c r="D63" s="28">
        <v>0</v>
      </c>
    </row>
    <row r="64" spans="2:4" hidden="1" x14ac:dyDescent="0.3">
      <c r="B64" s="18" t="s">
        <v>93</v>
      </c>
      <c r="C64" s="28"/>
      <c r="D64" s="28">
        <v>0</v>
      </c>
    </row>
    <row r="65" spans="2:4" hidden="1" x14ac:dyDescent="0.3">
      <c r="B65" s="18" t="s">
        <v>86</v>
      </c>
      <c r="C65" s="28"/>
      <c r="D65" s="28">
        <v>0</v>
      </c>
    </row>
    <row r="66" spans="2:4" hidden="1" x14ac:dyDescent="0.3">
      <c r="B66" s="18" t="s">
        <v>94</v>
      </c>
      <c r="C66" s="28"/>
      <c r="D66" s="28">
        <v>0</v>
      </c>
    </row>
    <row r="67" spans="2:4" hidden="1" x14ac:dyDescent="0.3">
      <c r="B67" s="18" t="s">
        <v>95</v>
      </c>
      <c r="C67" s="28"/>
      <c r="D67" s="28">
        <v>0</v>
      </c>
    </row>
    <row r="68" spans="2:4" hidden="1" x14ac:dyDescent="0.3">
      <c r="B68" s="18" t="s">
        <v>96</v>
      </c>
      <c r="C68" s="28"/>
      <c r="D68" s="28">
        <v>0</v>
      </c>
    </row>
    <row r="69" spans="2:4" x14ac:dyDescent="0.3">
      <c r="C69" s="28"/>
      <c r="D69" s="28"/>
    </row>
    <row r="70" spans="2:4" x14ac:dyDescent="0.3">
      <c r="B70" s="21" t="s">
        <v>97</v>
      </c>
      <c r="C70" s="40">
        <f>C48+C50</f>
        <v>56839.999999999985</v>
      </c>
      <c r="D70" s="40">
        <f>D48+D50</f>
        <v>43561.800000000025</v>
      </c>
    </row>
    <row r="71" spans="2:4" x14ac:dyDescent="0.3">
      <c r="C71" s="41"/>
      <c r="D71" s="41"/>
    </row>
    <row r="72" spans="2:4" ht="28" x14ac:dyDescent="0.3">
      <c r="B72" s="19" t="s">
        <v>98</v>
      </c>
      <c r="C72" s="41"/>
      <c r="D72" s="41"/>
    </row>
    <row r="73" spans="2:4" x14ac:dyDescent="0.3">
      <c r="B73" s="20" t="s">
        <v>99</v>
      </c>
      <c r="C73" s="42">
        <v>0.28000000000000003</v>
      </c>
      <c r="D73" s="42">
        <v>0.21</v>
      </c>
    </row>
    <row r="74" spans="2:4" x14ac:dyDescent="0.3">
      <c r="B74" s="20" t="s">
        <v>100</v>
      </c>
      <c r="C74" s="42">
        <v>0.28000000000000003</v>
      </c>
      <c r="D74" s="42">
        <v>0.21</v>
      </c>
    </row>
    <row r="75" spans="2:4" x14ac:dyDescent="0.3">
      <c r="C75" s="42"/>
      <c r="D75" s="42"/>
    </row>
    <row r="76" spans="2:4" ht="28" x14ac:dyDescent="0.3">
      <c r="B76" s="19" t="s">
        <v>101</v>
      </c>
      <c r="C76" s="42"/>
      <c r="D76" s="42"/>
    </row>
    <row r="77" spans="2:4" x14ac:dyDescent="0.3">
      <c r="B77" s="20" t="s">
        <v>99</v>
      </c>
      <c r="C77" s="42">
        <v>0</v>
      </c>
      <c r="D77" s="42">
        <v>0</v>
      </c>
    </row>
    <row r="78" spans="2:4" x14ac:dyDescent="0.3">
      <c r="B78" s="20" t="s">
        <v>100</v>
      </c>
      <c r="C78" s="42">
        <v>0</v>
      </c>
      <c r="D78" s="42">
        <v>0</v>
      </c>
    </row>
    <row r="79" spans="2:4" x14ac:dyDescent="0.3">
      <c r="B79" s="34" t="s">
        <v>104</v>
      </c>
      <c r="C79" s="32"/>
      <c r="D79" s="32"/>
    </row>
    <row r="80" spans="2:4" x14ac:dyDescent="0.3">
      <c r="B80" s="32"/>
      <c r="C80" s="32"/>
      <c r="D80" s="32"/>
    </row>
    <row r="81" spans="2:4" x14ac:dyDescent="0.3">
      <c r="B81" s="32"/>
      <c r="C81" s="32"/>
      <c r="D81" s="32"/>
    </row>
    <row r="82" spans="2:4" x14ac:dyDescent="0.3">
      <c r="B82" s="32"/>
      <c r="C82" s="32"/>
      <c r="D82" s="32"/>
    </row>
    <row r="83" spans="2:4" x14ac:dyDescent="0.3">
      <c r="B83" s="32"/>
      <c r="C83" s="34"/>
      <c r="D83" s="34"/>
    </row>
    <row r="84" spans="2:4" x14ac:dyDescent="0.3">
      <c r="B84" s="34"/>
      <c r="C84" s="34"/>
      <c r="D84" s="34"/>
    </row>
    <row r="85" spans="2:4" ht="15.5" x14ac:dyDescent="0.35">
      <c r="B85" s="47" t="s">
        <v>107</v>
      </c>
      <c r="C85" s="47"/>
      <c r="D85" s="47"/>
    </row>
    <row r="86" spans="2:4" ht="15.5" x14ac:dyDescent="0.35">
      <c r="B86" s="47" t="s">
        <v>122</v>
      </c>
      <c r="C86" s="47"/>
      <c r="D86" s="47"/>
    </row>
    <row r="87" spans="2:4" ht="15.5" x14ac:dyDescent="0.35">
      <c r="B87" s="43"/>
      <c r="C87" s="43"/>
      <c r="D87" s="43"/>
    </row>
    <row r="88" spans="2:4" ht="15.5" x14ac:dyDescent="0.35">
      <c r="B88" s="43"/>
      <c r="C88" s="43"/>
      <c r="D88" s="43"/>
    </row>
    <row r="89" spans="2:4" ht="15.5" x14ac:dyDescent="0.35">
      <c r="B89" s="44"/>
      <c r="C89" s="44"/>
      <c r="D89" s="44"/>
    </row>
    <row r="90" spans="2:4" ht="15.5" x14ac:dyDescent="0.35">
      <c r="B90" s="44"/>
      <c r="C90" s="44"/>
      <c r="D90" s="44"/>
    </row>
    <row r="91" spans="2:4" ht="15.5" x14ac:dyDescent="0.35">
      <c r="B91" s="35"/>
      <c r="C91" s="36"/>
      <c r="D91" s="36"/>
    </row>
    <row r="92" spans="2:4" ht="15.5" x14ac:dyDescent="0.35">
      <c r="B92" s="35"/>
      <c r="C92" s="36"/>
      <c r="D92" s="36"/>
    </row>
    <row r="93" spans="2:4" ht="15.5" x14ac:dyDescent="0.35">
      <c r="B93" s="48" t="s">
        <v>120</v>
      </c>
      <c r="C93" s="48"/>
      <c r="D93" s="48"/>
    </row>
    <row r="94" spans="2:4" ht="15.5" x14ac:dyDescent="0.35">
      <c r="B94" s="48" t="s">
        <v>105</v>
      </c>
      <c r="C94" s="48"/>
      <c r="D94" s="48"/>
    </row>
  </sheetData>
  <mergeCells count="4">
    <mergeCell ref="B85:D85"/>
    <mergeCell ref="B86:D86"/>
    <mergeCell ref="B93:D93"/>
    <mergeCell ref="B94:D94"/>
  </mergeCells>
  <pageMargins left="1.5" right="0.7" top="0.56999999999999995" bottom="0.48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2024-02-14T22:31:26Z</cp:lastPrinted>
  <dcterms:created xsi:type="dcterms:W3CDTF">2024-01-31T20:23:18Z</dcterms:created>
  <dcterms:modified xsi:type="dcterms:W3CDTF">2025-11-07T21:09:00Z</dcterms:modified>
</cp:coreProperties>
</file>