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49985EBF-1A2E-48EC-B56F-9CF1F3DB8FD6}" xr6:coauthVersionLast="47" xr6:coauthVersionMax="47" xr10:uidLastSave="{00000000-0000-0000-0000-000000000000}"/>
  <bookViews>
    <workbookView xWindow="19090" yWindow="-110" windowWidth="19420" windowHeight="10300" xr2:uid="{ECDDB3C2-A1E0-4110-9553-23CC37F47C39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G23" i="2"/>
  <c r="C23" i="2"/>
  <c r="G19" i="2"/>
  <c r="C17" i="2"/>
  <c r="G15" i="2"/>
  <c r="C12" i="2"/>
  <c r="G10" i="2"/>
  <c r="C9" i="2"/>
  <c r="G5" i="2"/>
  <c r="C5" i="2"/>
  <c r="G53" i="1"/>
  <c r="H53" i="1" s="1"/>
  <c r="C53" i="1"/>
  <c r="G47" i="1"/>
  <c r="C47" i="1"/>
  <c r="G41" i="1"/>
  <c r="G44" i="1" s="1"/>
  <c r="E42" i="1"/>
  <c r="G39" i="1"/>
  <c r="G37" i="1"/>
  <c r="C33" i="1"/>
  <c r="G33" i="1"/>
  <c r="G31" i="1"/>
  <c r="G29" i="1"/>
  <c r="C29" i="1"/>
  <c r="G26" i="1"/>
  <c r="C26" i="1"/>
  <c r="G24" i="1"/>
  <c r="G19" i="1"/>
  <c r="C20" i="1"/>
  <c r="G17" i="1"/>
  <c r="C16" i="1"/>
  <c r="G14" i="1"/>
  <c r="C10" i="1"/>
  <c r="G9" i="1"/>
  <c r="G6" i="1"/>
  <c r="C6" i="1"/>
  <c r="G45" i="2" l="1"/>
  <c r="C45" i="2"/>
  <c r="C45" i="1"/>
  <c r="G35" i="1"/>
  <c r="G45" i="1" s="1"/>
  <c r="H45" i="1" s="1"/>
  <c r="C46" i="2" l="1"/>
  <c r="A46" i="2" s="1"/>
  <c r="G46" i="2"/>
  <c r="E46" i="2" s="1"/>
  <c r="C47" i="2" l="1"/>
  <c r="G47" i="2"/>
  <c r="H47" i="2" l="1"/>
</calcChain>
</file>

<file path=xl/sharedStrings.xml><?xml version="1.0" encoding="utf-8"?>
<sst xmlns="http://schemas.openxmlformats.org/spreadsheetml/2006/main" count="161" uniqueCount="137">
  <si>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</si>
  <si>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</si>
  <si>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</si>
  <si>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</si>
  <si>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</si>
  <si>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</si>
  <si>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</si>
  <si>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</si>
  <si>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</si>
  <si>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</si>
  <si>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</si>
  <si>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</si>
  <si>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</si>
  <si>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</si>
  <si>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</si>
  <si>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</si>
  <si>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</si>
  <si>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</si>
  <si>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</si>
  <si>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</si>
  <si>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</si>
  <si>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</si>
  <si>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</si>
  <si>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</si>
  <si>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</si>
  <si>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</si>
  <si>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</si>
  <si>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</si>
  <si>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</si>
  <si>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</si>
  <si>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</si>
  <si>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</si>
  <si>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</si>
  <si>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</si>
  <si>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</si>
  <si>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</si>
  <si>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</si>
  <si>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</si>
  <si>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</si>
  <si>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</si>
  <si>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</si>
  <si>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</si>
  <si>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</si>
  <si>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</si>
  <si>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</si>
  <si>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</si>
  <si>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</si>
  <si>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</si>
  <si>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</si>
  <si>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</si>
  <si>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</si>
  <si>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</si>
  <si>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</si>
  <si>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</si>
  <si>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</si>
  <si>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</si>
  <si>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</si>
  <si>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</si>
  <si>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</si>
  <si>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</si>
  <si>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</si>
  <si>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</si>
  <si>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</si>
  <si>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</si>
  <si>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</si>
  <si>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</si>
  <si>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</si>
  <si>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</si>
  <si>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</si>
  <si>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</si>
  <si>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</si>
  <si>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</si>
  <si>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</si>
  <si>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</si>
  <si>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</si>
  <si>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</si>
  <si>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</si>
  <si>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</si>
  <si>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</si>
  <si>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</si>
  <si>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</si>
  <si>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</si>
  <si>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</si>
  <si>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</si>
  <si>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</si>
  <si>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</si>
  <si>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</si>
  <si>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</si>
  <si>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</si>
  <si>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</si>
  <si>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</si>
  <si>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</si>
  <si>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</si>
  <si>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</si>
  <si>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</si>
  <si>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</si>
  <si>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</si>
  <si>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</si>
  <si>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</si>
  <si>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</si>
  <si>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</si>
  <si>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</si>
  <si>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</si>
  <si>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</si>
  <si>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</si>
  <si>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</si>
  <si>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</si>
  <si>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</si>
  <si>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</si>
  <si>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</si>
  <si>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</si>
  <si>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</si>
  <si>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</si>
  <si>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</si>
  <si>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</si>
  <si>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</si>
  <si>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</si>
  <si>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</si>
  <si>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</si>
  <si>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</si>
  <si>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</si>
  <si>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</si>
  <si>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</si>
  <si>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</si>
  <si>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</si>
  <si>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</si>
  <si>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</si>
  <si>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</si>
  <si>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</si>
  <si>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</si>
  <si>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</si>
  <si>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</si>
  <si>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</si>
  <si>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</si>
  <si>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</si>
  <si>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AGOSTO DE 2025</t>
  </si>
  <si>
    <t>ESTADO DE RESULTADO DEL 01 DE ENERO AL 31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</si>
</sst>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3" fillId="0" borderId="0" xfId="0" applyFont="1"/>
    <xf numFmtId="164" fontId="3" fillId="0" borderId="2" xfId="2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0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8" fillId="0" borderId="0" xfId="0" applyFont="1"/>
    <xf numFmtId="4" fontId="3" fillId="0" borderId="0" xfId="0" applyNumberFormat="1" applyFont="1"/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43" fontId="3" fillId="0" borderId="0" xfId="2" applyNumberFormat="1" applyFont="1"/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6" fillId="0" borderId="0" xfId="3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0" fontId="7" fillId="0" borderId="0" xfId="2" applyFont="1" applyAlignment="1">
      <alignment horizontal="left"/>
    </xf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2F60F3AD-AADF-437A-9176-E357E698FC6B}"/>
    <cellStyle name="Moneda 2" xfId="4" xr:uid="{855B883F-667B-491E-A295-9CAC3B5F598A}"/>
    <cellStyle name="Normal" xfId="0" builtinId="0"/>
    <cellStyle name="Normal 2" xfId="2" xr:uid="{5185A074-B493-4A4B-9A7D-C010A872C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833966</xdr:colOff>
      <xdr:row>57</xdr:row>
      <xdr:rowOff>122285</xdr:rowOff>
    </xdr:from>
    <xdr:to>
      <xdr:col>1</xdr:col>
      <xdr:colOff>1003299</xdr:colOff>
      <xdr:row>61</xdr:row>
      <xdr:rowOff>74949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7779950-545F-4D64-8D34-63E2C9EE6FC5}"/>
            </a:ext>
          </a:extLst>
        </xdr:cNvPr>
        <xdr:cNvSpPr/>
      </xdr:nvSpPr>
      <xdr:spPr>
        <a:xfrm>
          <a:off x="833966" y="9596485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1151370</xdr:colOff>
      <xdr:row>57</xdr:row>
      <xdr:rowOff>124595</xdr:rowOff>
    </xdr:from>
    <xdr:to>
      <xdr:col>5</xdr:col>
      <xdr:colOff>819053</xdr:colOff>
      <xdr:row>61</xdr:row>
      <xdr:rowOff>28576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5DC534D-3951-4305-9435-F9AB942D034F}"/>
            </a:ext>
          </a:extLst>
        </xdr:cNvPr>
        <xdr:cNvSpPr/>
      </xdr:nvSpPr>
      <xdr:spPr>
        <a:xfrm>
          <a:off x="7533120" y="9598795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094D6881-D4BF-4F33-B501-40746C7FD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1634067</xdr:colOff>
      <xdr:row>49</xdr:row>
      <xdr:rowOff>40218</xdr:rowOff>
    </xdr:from>
    <xdr:to>
      <xdr:col>6</xdr:col>
      <xdr:colOff>367242</xdr:colOff>
      <xdr:row>53</xdr:row>
      <xdr:rowOff>41276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948A06-F1AF-4A95-A675-4F71F8B9B7A8}"/>
            </a:ext>
          </a:extLst>
        </xdr:cNvPr>
        <xdr:cNvSpPr/>
      </xdr:nvSpPr>
      <xdr:spPr>
        <a:xfrm>
          <a:off x="7850717" y="9374718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2BA60D8-C7EC-4C23-B9A7-4569A0EDB049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CA735385-35B7-405C-9C3C-8812E126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58F2-9729-4D51-B985-C383F707C5A1}">
  <sheetPr>
    <tabColor rgb="FF0070C0"/>
    <pageSetUpPr fitToPage="1"/>
  </sheetPr>
  <dimension ref="A1:N65"/>
  <sheetViews>
    <sheetView tabSelected="1" view="pageBreakPreview" zoomScaleNormal="120" zoomScaleSheetLayoutView="100" workbookViewId="0">
      <selection activeCell="K58" sqref="K58"/>
    </sheetView>
  </sheetViews>
  <sheetFormatPr baseColWidth="10" defaultColWidth="11.453125" defaultRowHeight="13.5" x14ac:dyDescent="0.35"/>
  <cols>
    <col min="1" max="1" width="54" style="5" customWidth="1"/>
    <col min="2" max="2" width="18" style="6" customWidth="1"/>
    <col min="3" max="3" width="18.54296875" style="6" customWidth="1"/>
    <col min="4" max="4" width="0.81640625" style="2" customWidth="1"/>
    <col min="5" max="5" width="56.26953125" style="5" customWidth="1"/>
    <col min="6" max="6" width="18.54296875" style="6" customWidth="1"/>
    <col min="7" max="7" width="19.1796875" style="6" customWidth="1"/>
    <col min="8" max="8" width="13.7265625" style="2" customWidth="1"/>
    <col min="9" max="9" width="6.7265625" style="2" customWidth="1"/>
    <col min="10" max="10" width="15.54296875" style="2" customWidth="1"/>
    <col min="11" max="16384" width="11.45312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135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1209041.31</v>
      </c>
      <c r="D6" s="11"/>
      <c r="E6" s="8" t="s">
        <v>6</v>
      </c>
      <c r="F6" s="12"/>
      <c r="G6" s="10">
        <f>SUM(F7:F8)</f>
        <v>897798.62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299534.77</v>
      </c>
      <c r="G7" s="10"/>
    </row>
    <row r="8" spans="1:10" ht="13" customHeight="1" x14ac:dyDescent="0.35">
      <c r="A8" s="5" t="s">
        <v>9</v>
      </c>
      <c r="B8" s="13">
        <v>1207941.31</v>
      </c>
      <c r="C8" s="10"/>
      <c r="D8" s="2" t="s">
        <v>2</v>
      </c>
      <c r="E8" s="5" t="s">
        <v>10</v>
      </c>
      <c r="F8" s="13">
        <v>598263.85</v>
      </c>
    </row>
    <row r="9" spans="1:10" ht="13" customHeight="1" x14ac:dyDescent="0.35">
      <c r="B9" s="9"/>
      <c r="E9" s="8" t="s">
        <v>11</v>
      </c>
      <c r="F9" s="12"/>
      <c r="G9" s="10">
        <f>SUM(F10:F13)</f>
        <v>3336122.4200000004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4859231.129999999</v>
      </c>
      <c r="E10" s="5" t="s">
        <v>13</v>
      </c>
      <c r="F10" s="12">
        <v>36006.29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231484.64</v>
      </c>
    </row>
    <row r="12" spans="1:10" ht="13" customHeight="1" x14ac:dyDescent="0.35">
      <c r="A12" s="5" t="s">
        <v>16</v>
      </c>
      <c r="B12" s="9">
        <v>4547395.5299999993</v>
      </c>
      <c r="D12" s="15"/>
      <c r="E12" s="5" t="s">
        <v>17</v>
      </c>
      <c r="F12" s="14">
        <v>3061353.39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7278.1</v>
      </c>
    </row>
    <row r="14" spans="1:10" ht="13" customHeight="1" x14ac:dyDescent="0.35">
      <c r="A14" s="5" t="s">
        <v>20</v>
      </c>
      <c r="B14" s="13">
        <v>11835.6</v>
      </c>
      <c r="D14" s="15"/>
      <c r="E14" s="8" t="s">
        <v>21</v>
      </c>
      <c r="G14" s="14">
        <f>SUM(F15:F16)</f>
        <v>1486516.27</v>
      </c>
      <c r="J14" s="16"/>
    </row>
    <row r="15" spans="1:10" ht="13" customHeight="1" x14ac:dyDescent="0.35">
      <c r="B15" s="12"/>
      <c r="D15" s="15"/>
      <c r="E15" s="5" t="s">
        <v>22</v>
      </c>
      <c r="F15" s="14">
        <v>1300372.68</v>
      </c>
    </row>
    <row r="16" spans="1:10" ht="13" customHeight="1" x14ac:dyDescent="0.35">
      <c r="A16" s="8" t="s">
        <v>23</v>
      </c>
      <c r="B16" s="17"/>
      <c r="C16" s="14">
        <f>SUM(B18:B18)</f>
        <v>986665.85</v>
      </c>
      <c r="E16" s="5" t="s">
        <v>24</v>
      </c>
      <c r="F16" s="13">
        <v>186143.59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530040.59</v>
      </c>
    </row>
    <row r="18" spans="1:14" ht="13" customHeight="1" x14ac:dyDescent="0.35">
      <c r="A18" s="5" t="s">
        <v>27</v>
      </c>
      <c r="B18" s="13">
        <v>986665.85</v>
      </c>
      <c r="C18" s="14"/>
      <c r="E18" s="5" t="s">
        <v>28</v>
      </c>
      <c r="F18" s="19">
        <v>530040.59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6071572.6100000003</v>
      </c>
    </row>
    <row r="20" spans="1:14" ht="13" customHeight="1" x14ac:dyDescent="0.35">
      <c r="A20" s="8" t="s">
        <v>30</v>
      </c>
      <c r="B20" s="9"/>
      <c r="C20" s="10">
        <f>SUM(B21:B24)</f>
        <v>11346948.82</v>
      </c>
      <c r="E20" s="2" t="s">
        <v>31</v>
      </c>
      <c r="F20" s="14">
        <v>570000</v>
      </c>
      <c r="G20" s="14"/>
    </row>
    <row r="21" spans="1:14" ht="13" customHeight="1" x14ac:dyDescent="0.35">
      <c r="A21" s="5" t="s">
        <v>32</v>
      </c>
      <c r="B21" s="9">
        <v>3146968.3400000003</v>
      </c>
      <c r="E21" s="5" t="s">
        <v>33</v>
      </c>
      <c r="F21" s="14">
        <v>5500000</v>
      </c>
      <c r="G21" s="10"/>
    </row>
    <row r="22" spans="1:14" ht="13" customHeight="1" x14ac:dyDescent="0.35">
      <c r="A22" s="20" t="s">
        <v>34</v>
      </c>
      <c r="B22" s="14">
        <v>8160087.7400000002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68249.81</v>
      </c>
      <c r="E23" s="21" t="s">
        <v>37</v>
      </c>
      <c r="F23" s="19">
        <v>1572.61</v>
      </c>
      <c r="G23" s="10"/>
    </row>
    <row r="24" spans="1:14" ht="13" customHeight="1" x14ac:dyDescent="0.35">
      <c r="A24" s="5" t="s">
        <v>38</v>
      </c>
      <c r="B24" s="22">
        <v>-28357.07</v>
      </c>
      <c r="E24" s="8" t="s">
        <v>39</v>
      </c>
      <c r="F24" s="18"/>
      <c r="G24" s="10">
        <f>SUM(F25)</f>
        <v>67869.45</v>
      </c>
    </row>
    <row r="25" spans="1:14" ht="13" customHeight="1" x14ac:dyDescent="0.35">
      <c r="E25" s="5" t="s">
        <v>40</v>
      </c>
      <c r="F25" s="13">
        <v>67869.45</v>
      </c>
      <c r="G25" s="10"/>
    </row>
    <row r="26" spans="1:14" ht="13" customHeight="1" x14ac:dyDescent="0.35">
      <c r="A26" s="8" t="s">
        <v>41</v>
      </c>
      <c r="B26" s="12"/>
      <c r="C26" s="14">
        <f>SUM(B27)</f>
        <v>599163.31999999995</v>
      </c>
      <c r="E26" s="8" t="s">
        <v>42</v>
      </c>
      <c r="F26" s="9"/>
      <c r="G26" s="10">
        <f>SUM(F27:F28)</f>
        <v>400558.76</v>
      </c>
    </row>
    <row r="27" spans="1:14" ht="13" customHeight="1" x14ac:dyDescent="0.35">
      <c r="A27" s="5" t="s">
        <v>43</v>
      </c>
      <c r="B27" s="13">
        <v>599163.31999999995</v>
      </c>
      <c r="E27" s="5" t="s">
        <v>44</v>
      </c>
      <c r="F27" s="12">
        <v>198528.21000000002</v>
      </c>
    </row>
    <row r="28" spans="1:14" ht="13" customHeight="1" x14ac:dyDescent="0.35">
      <c r="B28" s="12"/>
      <c r="E28" s="5" t="s">
        <v>45</v>
      </c>
      <c r="F28" s="13">
        <v>202030.55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116584.38000000012</v>
      </c>
      <c r="E29" s="23" t="s">
        <v>47</v>
      </c>
      <c r="F29" s="24"/>
      <c r="G29" s="25">
        <f>SUM(F30:F30)</f>
        <v>71743.33</v>
      </c>
      <c r="N29" s="26"/>
    </row>
    <row r="30" spans="1:14" ht="13" customHeight="1" x14ac:dyDescent="0.35">
      <c r="A30" s="5" t="s">
        <v>48</v>
      </c>
      <c r="B30" s="12">
        <v>851006.07000000007</v>
      </c>
      <c r="E30" s="21" t="s">
        <v>49</v>
      </c>
      <c r="F30" s="27">
        <v>71743.33</v>
      </c>
      <c r="G30" s="25"/>
      <c r="K30" s="26"/>
    </row>
    <row r="31" spans="1:14" ht="13" customHeight="1" x14ac:dyDescent="0.35">
      <c r="A31" s="5" t="s">
        <v>50</v>
      </c>
      <c r="B31" s="13">
        <v>-734421.69</v>
      </c>
      <c r="E31" s="8" t="s">
        <v>51</v>
      </c>
      <c r="G31" s="14">
        <f>SUM(F32)</f>
        <v>106736.55</v>
      </c>
    </row>
    <row r="32" spans="1:14" ht="13" customHeight="1" x14ac:dyDescent="0.35">
      <c r="B32" s="9"/>
      <c r="E32" s="28" t="s">
        <v>52</v>
      </c>
      <c r="F32" s="13">
        <v>106736.55</v>
      </c>
    </row>
    <row r="33" spans="1:10" ht="13" customHeight="1" x14ac:dyDescent="0.35">
      <c r="A33" s="8" t="s">
        <v>53</v>
      </c>
      <c r="B33" s="9"/>
      <c r="C33" s="10">
        <f>SUM(B34:B37)</f>
        <v>2513759.64</v>
      </c>
      <c r="E33" s="29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1547241.58</v>
      </c>
      <c r="C34" s="10"/>
      <c r="E34" s="30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840263.41999999993</v>
      </c>
      <c r="C35" s="10"/>
      <c r="E35" s="31" t="s">
        <v>58</v>
      </c>
      <c r="F35" s="9" t="s">
        <v>2</v>
      </c>
      <c r="G35" s="32">
        <f>SUM(G6:G34)</f>
        <v>12968958.600000001</v>
      </c>
    </row>
    <row r="36" spans="1:10" ht="13" customHeight="1" x14ac:dyDescent="0.35">
      <c r="A36" s="5" t="s">
        <v>59</v>
      </c>
      <c r="B36" s="9">
        <v>253340.96000000002</v>
      </c>
      <c r="C36" s="10"/>
      <c r="E36" s="31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364060.74</v>
      </c>
    </row>
    <row r="40" spans="1:10" ht="13" customHeight="1" x14ac:dyDescent="0.35">
      <c r="B40" s="12"/>
      <c r="E40" s="5" t="s">
        <v>65</v>
      </c>
      <c r="F40" s="13">
        <v>364060.74</v>
      </c>
    </row>
    <row r="41" spans="1:10" ht="13" customHeight="1" x14ac:dyDescent="0.35">
      <c r="B41" s="12"/>
      <c r="E41" s="8" t="s">
        <v>66</v>
      </c>
      <c r="F41" s="12"/>
      <c r="G41" s="10">
        <f>SUM(F42:F43)</f>
        <v>-701624.89000000199</v>
      </c>
    </row>
    <row r="42" spans="1:10" ht="14.5" customHeight="1" x14ac:dyDescent="0.35">
      <c r="B42" s="12"/>
      <c r="E42" s="5" t="str">
        <f>IF(F42&lt;0,"PERDIDA DEL EJERCICIO","UTILIDAD DEL EJERCICIO")</f>
        <v>PERDIDA DEL EJERCICIO</v>
      </c>
      <c r="F42" s="12">
        <v>-3576210.5000000019</v>
      </c>
      <c r="H42" s="11"/>
    </row>
    <row r="43" spans="1:10" ht="14.5" customHeight="1" x14ac:dyDescent="0.35">
      <c r="B43" s="12"/>
      <c r="E43" s="5" t="s">
        <v>67</v>
      </c>
      <c r="F43" s="13">
        <v>2874585.61</v>
      </c>
      <c r="H43" s="11"/>
    </row>
    <row r="44" spans="1:10" ht="17" customHeight="1" x14ac:dyDescent="0.35">
      <c r="E44" s="7" t="s">
        <v>68</v>
      </c>
      <c r="F44" s="12"/>
      <c r="G44" s="32">
        <f>SUM(G37:G43)</f>
        <v>8662435.8499999978</v>
      </c>
      <c r="H44" s="11"/>
    </row>
    <row r="45" spans="1:10" ht="12.75" customHeight="1" thickBot="1" x14ac:dyDescent="0.4">
      <c r="A45" s="31" t="s">
        <v>69</v>
      </c>
      <c r="B45" s="33" t="s">
        <v>2</v>
      </c>
      <c r="C45" s="34">
        <f>SUM(C5:C44)</f>
        <v>21631394.449999999</v>
      </c>
      <c r="E45" s="7" t="s">
        <v>70</v>
      </c>
      <c r="F45" s="9"/>
      <c r="G45" s="35">
        <f>G35+G44</f>
        <v>21631394.449999999</v>
      </c>
      <c r="H45" s="36">
        <f>+G45-C45</f>
        <v>0</v>
      </c>
    </row>
    <row r="46" spans="1:10" ht="5.5" customHeight="1" thickTop="1" x14ac:dyDescent="0.35">
      <c r="E46" s="7"/>
      <c r="F46" s="9"/>
      <c r="G46" s="37"/>
      <c r="H46" s="11"/>
    </row>
    <row r="47" spans="1:10" ht="18" customHeight="1" x14ac:dyDescent="0.35">
      <c r="A47" s="8" t="s">
        <v>71</v>
      </c>
      <c r="B47" s="33"/>
      <c r="C47" s="38">
        <f>SUM(B48:B51)</f>
        <v>1774382146.3900001</v>
      </c>
      <c r="E47" s="39" t="s">
        <v>72</v>
      </c>
      <c r="F47" s="9"/>
      <c r="G47" s="38">
        <f>SUM(F48)</f>
        <v>1774382146.3900001</v>
      </c>
      <c r="H47" s="11"/>
    </row>
    <row r="48" spans="1:10" ht="18" customHeight="1" x14ac:dyDescent="0.35">
      <c r="A48" s="40" t="s">
        <v>73</v>
      </c>
      <c r="B48" s="9">
        <v>1536149522</v>
      </c>
      <c r="C48" s="33"/>
      <c r="E48" s="20" t="s">
        <v>74</v>
      </c>
      <c r="F48" s="13">
        <v>1774382146.3900001</v>
      </c>
      <c r="G48" s="33"/>
    </row>
    <row r="49" spans="1:11" ht="18" customHeight="1" x14ac:dyDescent="0.35">
      <c r="A49" s="5" t="s">
        <v>75</v>
      </c>
      <c r="B49" s="41">
        <v>26217899.800000001</v>
      </c>
      <c r="C49" s="42"/>
      <c r="E49" s="43"/>
      <c r="F49" s="41"/>
      <c r="G49" s="42"/>
    </row>
    <row r="50" spans="1:11" ht="12.75" customHeight="1" x14ac:dyDescent="0.35">
      <c r="A50" s="44" t="s">
        <v>76</v>
      </c>
      <c r="B50" s="41">
        <v>208662749.63999999</v>
      </c>
      <c r="F50" s="41"/>
      <c r="G50" s="42"/>
    </row>
    <row r="51" spans="1:11" ht="12.75" customHeight="1" x14ac:dyDescent="0.35">
      <c r="A51" s="20" t="s">
        <v>77</v>
      </c>
      <c r="B51" s="45">
        <v>3351974.95</v>
      </c>
      <c r="E51" s="46"/>
      <c r="F51" s="41"/>
      <c r="G51" s="47"/>
    </row>
    <row r="52" spans="1:11" ht="12.75" customHeight="1" x14ac:dyDescent="0.35">
      <c r="B52" s="47"/>
      <c r="C52" s="42"/>
      <c r="E52" s="46"/>
      <c r="F52" s="41"/>
      <c r="G52" s="47"/>
    </row>
    <row r="53" spans="1:11" ht="12.75" customHeight="1" x14ac:dyDescent="0.35">
      <c r="A53" s="8" t="s">
        <v>78</v>
      </c>
      <c r="B53" s="47"/>
      <c r="C53" s="48">
        <f>SUM(B54:B56)</f>
        <v>843549.02</v>
      </c>
      <c r="E53" s="8" t="s">
        <v>79</v>
      </c>
      <c r="G53" s="48">
        <f>+F54</f>
        <v>843549.02</v>
      </c>
      <c r="H53" s="36">
        <f>+G53-C53</f>
        <v>0</v>
      </c>
    </row>
    <row r="54" spans="1:11" ht="12.75" customHeight="1" x14ac:dyDescent="0.35">
      <c r="A54" s="5" t="s">
        <v>80</v>
      </c>
      <c r="B54" s="49">
        <v>808000</v>
      </c>
      <c r="C54" s="42"/>
      <c r="E54" s="5" t="s">
        <v>79</v>
      </c>
      <c r="F54" s="19">
        <v>843549.02</v>
      </c>
      <c r="K54" s="11"/>
    </row>
    <row r="55" spans="1:11" ht="12.75" customHeight="1" x14ac:dyDescent="0.35">
      <c r="A55" s="5" t="s">
        <v>81</v>
      </c>
      <c r="B55" s="49">
        <v>30907.46</v>
      </c>
      <c r="C55" s="42"/>
      <c r="F55" s="14"/>
      <c r="K55" s="11"/>
    </row>
    <row r="56" spans="1:11" ht="12.75" customHeight="1" x14ac:dyDescent="0.35">
      <c r="A56" s="50" t="s">
        <v>82</v>
      </c>
      <c r="B56" s="45">
        <v>4641.5600000000004</v>
      </c>
      <c r="C56" s="42"/>
      <c r="F56" s="14"/>
      <c r="K56" s="11"/>
    </row>
    <row r="57" spans="1:11" ht="12.75" customHeight="1" x14ac:dyDescent="0.35">
      <c r="B57" s="47"/>
      <c r="C57" s="42"/>
    </row>
    <row r="58" spans="1:11" ht="12.75" customHeight="1" x14ac:dyDescent="0.35">
      <c r="B58" s="47"/>
      <c r="C58" s="42"/>
      <c r="J58" s="51"/>
    </row>
    <row r="59" spans="1:11" ht="12.75" customHeight="1" x14ac:dyDescent="0.35">
      <c r="B59" s="47"/>
      <c r="C59" s="42"/>
      <c r="J59" s="11"/>
    </row>
    <row r="60" spans="1:11" ht="12.75" customHeight="1" x14ac:dyDescent="0.35">
      <c r="B60" s="47"/>
      <c r="C60" s="42"/>
      <c r="H60" s="11"/>
    </row>
    <row r="61" spans="1:11" ht="12.75" customHeight="1" x14ac:dyDescent="0.35">
      <c r="B61" s="47"/>
      <c r="C61" s="42"/>
      <c r="J61" s="11"/>
    </row>
    <row r="62" spans="1:11" ht="12.75" customHeight="1" x14ac:dyDescent="0.35">
      <c r="B62" s="47"/>
      <c r="C62" s="42"/>
    </row>
    <row r="63" spans="1:11" ht="12.75" customHeight="1" x14ac:dyDescent="0.35">
      <c r="A63" s="52"/>
      <c r="C63" s="53"/>
      <c r="D63" s="54"/>
      <c r="F63" s="55"/>
      <c r="G63" s="53"/>
    </row>
    <row r="64" spans="1:11" ht="15.5" x14ac:dyDescent="0.35">
      <c r="A64" s="56"/>
      <c r="C64" s="53"/>
      <c r="D64" s="54"/>
      <c r="F64" s="53"/>
      <c r="G64" s="53"/>
    </row>
    <row r="65" spans="6:7" ht="15.5" x14ac:dyDescent="0.35">
      <c r="F65" s="53"/>
      <c r="G65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520B-3946-4564-9895-83BC86BC3F38}">
  <sheetPr>
    <tabColor rgb="FF0070C0"/>
    <pageSetUpPr fitToPage="1"/>
  </sheetPr>
  <dimension ref="A1:H62"/>
  <sheetViews>
    <sheetView view="pageBreakPreview" topLeftCell="B17" zoomScaleNormal="100" zoomScaleSheetLayoutView="100" workbookViewId="0">
      <selection activeCell="F67" sqref="F67"/>
    </sheetView>
  </sheetViews>
  <sheetFormatPr baseColWidth="10" defaultColWidth="11.453125" defaultRowHeight="13.5" x14ac:dyDescent="0.35"/>
  <cols>
    <col min="1" max="1" width="51.1796875" style="2" customWidth="1"/>
    <col min="2" max="2" width="18" style="2" customWidth="1"/>
    <col min="3" max="3" width="18.54296875" style="2" customWidth="1"/>
    <col min="4" max="4" width="1.26953125" style="2" customWidth="1"/>
    <col min="5" max="5" width="50.81640625" style="6" customWidth="1"/>
    <col min="6" max="7" width="19.1796875" style="2" customWidth="1"/>
    <col min="8" max="8" width="13" style="2" bestFit="1" customWidth="1"/>
    <col min="9" max="16384" width="11.453125" style="2"/>
  </cols>
  <sheetData>
    <row r="1" spans="1:8" ht="17.25" customHeight="1" x14ac:dyDescent="0.45">
      <c r="A1" s="57" t="s">
        <v>0</v>
      </c>
      <c r="B1" s="58"/>
      <c r="C1" s="58"/>
      <c r="D1" s="58"/>
      <c r="E1" s="59"/>
      <c r="F1" s="58"/>
      <c r="G1" s="60"/>
    </row>
    <row r="2" spans="1:8" ht="15" customHeight="1" x14ac:dyDescent="0.35">
      <c r="A2" s="58" t="s">
        <v>136</v>
      </c>
      <c r="B2" s="61"/>
      <c r="C2" s="61"/>
      <c r="D2" s="61"/>
      <c r="E2" s="62"/>
      <c r="F2" s="61"/>
      <c r="G2" s="60"/>
    </row>
    <row r="3" spans="1:8" ht="19.5" customHeight="1" thickBot="1" x14ac:dyDescent="0.4">
      <c r="A3" s="63" t="s">
        <v>1</v>
      </c>
      <c r="B3" s="64"/>
      <c r="C3" s="64"/>
      <c r="D3" s="64"/>
      <c r="E3" s="65"/>
      <c r="F3" s="64"/>
      <c r="G3" s="66"/>
    </row>
    <row r="4" spans="1:8" ht="18" customHeight="1" x14ac:dyDescent="0.35">
      <c r="A4" s="7" t="s">
        <v>83</v>
      </c>
      <c r="E4" s="7" t="s">
        <v>84</v>
      </c>
      <c r="G4" s="16"/>
      <c r="H4" s="67"/>
    </row>
    <row r="5" spans="1:8" ht="16.5" customHeight="1" x14ac:dyDescent="0.35">
      <c r="A5" s="68" t="s">
        <v>85</v>
      </c>
      <c r="C5" s="16">
        <f>SUM(B6:B7)</f>
        <v>6886406.5899999999</v>
      </c>
      <c r="D5" s="67"/>
      <c r="E5" s="8" t="s">
        <v>86</v>
      </c>
      <c r="F5" s="69"/>
      <c r="G5" s="69">
        <f>SUM(F6:F8)</f>
        <v>8214304.5200000005</v>
      </c>
    </row>
    <row r="6" spans="1:8" x14ac:dyDescent="0.35">
      <c r="A6" s="2" t="s">
        <v>87</v>
      </c>
      <c r="B6" s="16">
        <v>1025051.56</v>
      </c>
      <c r="C6" s="16"/>
      <c r="E6" s="5" t="s">
        <v>87</v>
      </c>
      <c r="F6" s="69">
        <v>1902554.31</v>
      </c>
      <c r="G6" s="69"/>
    </row>
    <row r="7" spans="1:8" x14ac:dyDescent="0.35">
      <c r="A7" s="70" t="s">
        <v>88</v>
      </c>
      <c r="B7" s="71">
        <v>5861355.0300000003</v>
      </c>
      <c r="E7" s="5" t="s">
        <v>89</v>
      </c>
      <c r="F7" s="51">
        <v>5555280.4199999999</v>
      </c>
      <c r="G7" s="69"/>
    </row>
    <row r="8" spans="1:8" x14ac:dyDescent="0.35">
      <c r="C8" s="16"/>
      <c r="E8" s="5" t="s">
        <v>90</v>
      </c>
      <c r="F8" s="72">
        <v>756469.79</v>
      </c>
      <c r="G8" s="69"/>
    </row>
    <row r="9" spans="1:8" x14ac:dyDescent="0.35">
      <c r="A9" s="73" t="s">
        <v>91</v>
      </c>
      <c r="B9" s="69"/>
      <c r="C9" s="69">
        <f>SUM(B10)</f>
        <v>1488242.41</v>
      </c>
      <c r="E9" s="5"/>
      <c r="F9" s="51"/>
      <c r="G9" s="69"/>
    </row>
    <row r="10" spans="1:8" ht="24" x14ac:dyDescent="0.35">
      <c r="A10" s="74" t="s">
        <v>87</v>
      </c>
      <c r="B10" s="75">
        <v>1488242.41</v>
      </c>
      <c r="C10" s="69"/>
      <c r="D10" s="67"/>
      <c r="E10" s="76" t="s">
        <v>92</v>
      </c>
      <c r="G10" s="69">
        <f>SUM(F11:F13)</f>
        <v>5065524.5699999994</v>
      </c>
    </row>
    <row r="11" spans="1:8" x14ac:dyDescent="0.35">
      <c r="A11" s="74"/>
      <c r="B11" s="16"/>
      <c r="C11" s="69"/>
      <c r="E11" s="6" t="s">
        <v>87</v>
      </c>
      <c r="F11" s="16">
        <v>1934617.92</v>
      </c>
    </row>
    <row r="12" spans="1:8" ht="24.75" customHeight="1" x14ac:dyDescent="0.35">
      <c r="A12" s="73" t="s">
        <v>93</v>
      </c>
      <c r="C12" s="14">
        <f>SUM(B13:B15)</f>
        <v>1053344.1400000001</v>
      </c>
      <c r="E12" s="77" t="s">
        <v>94</v>
      </c>
      <c r="F12" s="14">
        <v>2968525.88</v>
      </c>
    </row>
    <row r="13" spans="1:8" ht="17.25" customHeight="1" x14ac:dyDescent="0.35">
      <c r="A13" s="78" t="s">
        <v>87</v>
      </c>
      <c r="B13" s="79">
        <v>0.01</v>
      </c>
      <c r="E13" s="6" t="s">
        <v>95</v>
      </c>
      <c r="F13" s="71">
        <v>162380.76999999999</v>
      </c>
    </row>
    <row r="14" spans="1:8" ht="15.75" customHeight="1" x14ac:dyDescent="0.35">
      <c r="A14" s="80" t="s">
        <v>96</v>
      </c>
      <c r="B14" s="16">
        <v>352311.39</v>
      </c>
      <c r="C14" s="11"/>
      <c r="F14" s="16"/>
    </row>
    <row r="15" spans="1:8" x14ac:dyDescent="0.35">
      <c r="A15" s="78" t="s">
        <v>95</v>
      </c>
      <c r="B15" s="81">
        <v>701032.74</v>
      </c>
      <c r="E15" s="82" t="s">
        <v>97</v>
      </c>
      <c r="G15" s="16">
        <f>SUM(F16:F17)</f>
        <v>608330.28</v>
      </c>
    </row>
    <row r="16" spans="1:8" x14ac:dyDescent="0.35">
      <c r="A16" s="74"/>
      <c r="B16" s="16"/>
      <c r="C16" s="16"/>
      <c r="E16" s="6" t="s">
        <v>87</v>
      </c>
      <c r="F16" s="16">
        <v>244413.53</v>
      </c>
    </row>
    <row r="17" spans="1:7" x14ac:dyDescent="0.35">
      <c r="A17" s="68" t="s">
        <v>98</v>
      </c>
      <c r="B17" s="79"/>
      <c r="C17" s="16">
        <f>SUM(B18:B21)</f>
        <v>4010219.28</v>
      </c>
      <c r="E17" s="6" t="s">
        <v>99</v>
      </c>
      <c r="F17" s="83">
        <v>363916.75</v>
      </c>
    </row>
    <row r="18" spans="1:7" x14ac:dyDescent="0.35">
      <c r="A18" s="84" t="s">
        <v>100</v>
      </c>
      <c r="B18" s="79">
        <v>328100.78999999998</v>
      </c>
      <c r="D18" s="67"/>
    </row>
    <row r="19" spans="1:7" ht="24.5" x14ac:dyDescent="0.35">
      <c r="A19" s="85" t="s">
        <v>101</v>
      </c>
      <c r="B19" s="79">
        <v>891999.36</v>
      </c>
      <c r="D19" s="11"/>
      <c r="E19" s="8" t="s">
        <v>102</v>
      </c>
      <c r="F19" s="86"/>
      <c r="G19" s="86">
        <f>SUM(F20:F21)</f>
        <v>1058.3699999999999</v>
      </c>
    </row>
    <row r="20" spans="1:7" x14ac:dyDescent="0.35">
      <c r="A20" s="2" t="s">
        <v>103</v>
      </c>
      <c r="B20" s="79">
        <v>51870.27</v>
      </c>
      <c r="E20" s="6" t="s">
        <v>87</v>
      </c>
      <c r="F20" s="11">
        <v>213.21</v>
      </c>
      <c r="G20" s="86"/>
    </row>
    <row r="21" spans="1:7" x14ac:dyDescent="0.35">
      <c r="A21" s="2" t="s">
        <v>104</v>
      </c>
      <c r="B21" s="81">
        <v>2738248.86</v>
      </c>
      <c r="E21" s="5" t="s">
        <v>88</v>
      </c>
      <c r="F21" s="83">
        <v>845.16</v>
      </c>
    </row>
    <row r="22" spans="1:7" ht="15.75" customHeight="1" x14ac:dyDescent="0.35"/>
    <row r="23" spans="1:7" ht="13.5" customHeight="1" x14ac:dyDescent="0.35">
      <c r="A23" s="87" t="s">
        <v>105</v>
      </c>
      <c r="C23" s="16">
        <f>SUM(B24:B26)</f>
        <v>1515318.01</v>
      </c>
      <c r="E23" s="82" t="s">
        <v>106</v>
      </c>
      <c r="G23" s="88">
        <f>SUM(F24:F26)</f>
        <v>195969.58</v>
      </c>
    </row>
    <row r="24" spans="1:7" ht="14.25" customHeight="1" x14ac:dyDescent="0.35">
      <c r="A24" s="74" t="s">
        <v>87</v>
      </c>
      <c r="B24" s="16">
        <v>255811.66</v>
      </c>
      <c r="C24" s="69"/>
      <c r="E24" s="6" t="s">
        <v>107</v>
      </c>
      <c r="F24" s="88">
        <v>35342.400000000001</v>
      </c>
      <c r="G24" s="11"/>
    </row>
    <row r="25" spans="1:7" ht="14.25" customHeight="1" x14ac:dyDescent="0.35">
      <c r="A25" s="2" t="s">
        <v>99</v>
      </c>
      <c r="B25" s="16">
        <v>1187829.31</v>
      </c>
      <c r="E25" s="5" t="s">
        <v>108</v>
      </c>
      <c r="F25" s="88">
        <v>160627.18</v>
      </c>
    </row>
    <row r="26" spans="1:7" ht="15" customHeight="1" x14ac:dyDescent="0.35">
      <c r="A26" s="2" t="s">
        <v>90</v>
      </c>
      <c r="B26" s="71">
        <v>71677.039999999994</v>
      </c>
      <c r="E26" s="6" t="s">
        <v>109</v>
      </c>
      <c r="F26" s="27">
        <v>0</v>
      </c>
    </row>
    <row r="27" spans="1:7" ht="14.25" customHeight="1" x14ac:dyDescent="0.5">
      <c r="B27" s="89"/>
      <c r="C27" s="90"/>
      <c r="E27" s="5"/>
      <c r="F27" s="51"/>
    </row>
    <row r="28" spans="1:7" x14ac:dyDescent="0.35">
      <c r="A28" s="68" t="s">
        <v>110</v>
      </c>
      <c r="B28" s="91"/>
      <c r="C28" s="91">
        <f>SUM(B29:B30)</f>
        <v>553260.4</v>
      </c>
      <c r="E28" s="8" t="s">
        <v>111</v>
      </c>
      <c r="F28" s="51"/>
      <c r="G28" s="88">
        <f>SUM(F29)</f>
        <v>133901.26999999999</v>
      </c>
    </row>
    <row r="29" spans="1:7" x14ac:dyDescent="0.35">
      <c r="A29" s="2" t="s">
        <v>112</v>
      </c>
      <c r="B29" s="16">
        <v>485338.18000000005</v>
      </c>
      <c r="C29" s="91"/>
      <c r="E29" s="5" t="s">
        <v>113</v>
      </c>
      <c r="F29" s="72">
        <v>133901.26999999999</v>
      </c>
    </row>
    <row r="30" spans="1:7" ht="24.5" x14ac:dyDescent="0.35">
      <c r="A30" s="85" t="s">
        <v>114</v>
      </c>
      <c r="B30" s="72">
        <v>67922.22</v>
      </c>
      <c r="E30" s="92" t="s">
        <v>115</v>
      </c>
      <c r="G30" s="88">
        <f>SUM(F31)</f>
        <v>74274.92</v>
      </c>
    </row>
    <row r="31" spans="1:7" x14ac:dyDescent="0.35">
      <c r="D31" s="67"/>
      <c r="E31" s="5" t="s">
        <v>116</v>
      </c>
      <c r="F31" s="71">
        <v>74274.92</v>
      </c>
    </row>
    <row r="32" spans="1:7" ht="15.75" customHeight="1" x14ac:dyDescent="0.35">
      <c r="A32" s="68" t="s">
        <v>117</v>
      </c>
      <c r="B32" s="91"/>
      <c r="C32" s="16">
        <f>SUM(B33:B40)</f>
        <v>2318259.9499999997</v>
      </c>
    </row>
    <row r="33" spans="1:8" ht="12.75" customHeight="1" x14ac:dyDescent="0.35">
      <c r="A33" s="2" t="s">
        <v>118</v>
      </c>
      <c r="B33" s="91">
        <v>625544.84999999986</v>
      </c>
      <c r="C33" s="16"/>
      <c r="E33" s="68" t="s">
        <v>119</v>
      </c>
      <c r="F33" s="88"/>
      <c r="G33" s="88">
        <f>SUM(F34)</f>
        <v>104333.17</v>
      </c>
    </row>
    <row r="34" spans="1:8" ht="12.75" customHeight="1" x14ac:dyDescent="0.35">
      <c r="A34" s="2" t="s">
        <v>120</v>
      </c>
      <c r="B34" s="16">
        <v>0</v>
      </c>
      <c r="E34" s="2" t="s">
        <v>121</v>
      </c>
      <c r="F34" s="71">
        <v>104333.17</v>
      </c>
    </row>
    <row r="35" spans="1:8" ht="12.75" customHeight="1" x14ac:dyDescent="0.35">
      <c r="A35" s="2" t="s">
        <v>122</v>
      </c>
      <c r="B35" s="91">
        <v>635608.0399999998</v>
      </c>
      <c r="C35" s="91"/>
    </row>
    <row r="36" spans="1:8" ht="12.75" customHeight="1" x14ac:dyDescent="0.35">
      <c r="A36" s="2" t="s">
        <v>123</v>
      </c>
      <c r="B36" s="16">
        <v>15821.550000000001</v>
      </c>
    </row>
    <row r="37" spans="1:8" ht="12.75" customHeight="1" x14ac:dyDescent="0.35">
      <c r="A37" s="2" t="s">
        <v>124</v>
      </c>
      <c r="B37" s="91">
        <v>799601.46</v>
      </c>
      <c r="C37" s="16"/>
    </row>
    <row r="38" spans="1:8" ht="12.75" customHeight="1" x14ac:dyDescent="0.35">
      <c r="A38" s="2" t="s">
        <v>125</v>
      </c>
      <c r="B38" s="91">
        <v>39134.199999999997</v>
      </c>
      <c r="C38" s="16"/>
    </row>
    <row r="39" spans="1:8" ht="12.75" customHeight="1" x14ac:dyDescent="0.35">
      <c r="A39" s="2" t="s">
        <v>126</v>
      </c>
      <c r="B39" s="91">
        <v>0</v>
      </c>
      <c r="C39" s="16"/>
    </row>
    <row r="40" spans="1:8" x14ac:dyDescent="0.35">
      <c r="A40" s="2" t="s">
        <v>127</v>
      </c>
      <c r="B40" s="81">
        <v>202549.84999999998</v>
      </c>
      <c r="C40" s="16"/>
    </row>
    <row r="42" spans="1:8" x14ac:dyDescent="0.35">
      <c r="A42" s="93" t="s">
        <v>128</v>
      </c>
      <c r="C42" s="16">
        <f>SUM(B43:B44)</f>
        <v>148856.4</v>
      </c>
    </row>
    <row r="43" spans="1:8" x14ac:dyDescent="0.35">
      <c r="A43" s="2" t="s">
        <v>129</v>
      </c>
      <c r="B43" s="51">
        <v>25218.240000000002</v>
      </c>
    </row>
    <row r="44" spans="1:8" ht="12.75" customHeight="1" x14ac:dyDescent="0.35">
      <c r="A44" s="2" t="s">
        <v>130</v>
      </c>
      <c r="B44" s="83">
        <v>123638.16</v>
      </c>
    </row>
    <row r="45" spans="1:8" x14ac:dyDescent="0.35">
      <c r="A45" s="94" t="s">
        <v>131</v>
      </c>
      <c r="B45" s="95"/>
      <c r="C45" s="16">
        <f>SUM(C5:C44)</f>
        <v>17973907.18</v>
      </c>
      <c r="E45" s="7" t="s">
        <v>132</v>
      </c>
      <c r="F45" s="88"/>
      <c r="G45" s="16">
        <f>SUM(G5:G44)</f>
        <v>14397696.679999998</v>
      </c>
    </row>
    <row r="46" spans="1:8" ht="16.5" customHeight="1" x14ac:dyDescent="0.35">
      <c r="A46" s="94" t="str">
        <f>IF(C46=0,"","UTILIDAD DEL EJERCICIO")</f>
        <v/>
      </c>
      <c r="B46" s="96"/>
      <c r="C46" s="16">
        <f>IF(SUM(-C45+G45)&lt;0,0,SUM(-C45+G45))</f>
        <v>0</v>
      </c>
      <c r="E46" s="97" t="str">
        <f>IF(G46=0,"","PERDIDA DEL EJERCICIO")</f>
        <v>PERDIDA DEL EJERCICIO</v>
      </c>
      <c r="G46" s="36">
        <f>IF(SUM(-G45+C45)&lt;0,0,SUM(-G45+C45))</f>
        <v>3576210.5000000019</v>
      </c>
    </row>
    <row r="47" spans="1:8" ht="14" thickBot="1" x14ac:dyDescent="0.4">
      <c r="A47" s="94" t="s">
        <v>133</v>
      </c>
      <c r="B47" s="98" t="s">
        <v>2</v>
      </c>
      <c r="C47" s="99">
        <f>+C45+C46</f>
        <v>17973907.18</v>
      </c>
      <c r="E47" s="100" t="s">
        <v>134</v>
      </c>
      <c r="F47" s="101" t="s">
        <v>2</v>
      </c>
      <c r="G47" s="99">
        <f>+G45+G46</f>
        <v>17973907.18</v>
      </c>
      <c r="H47" s="11">
        <f>+G47-C47</f>
        <v>0</v>
      </c>
    </row>
    <row r="48" spans="1:8" ht="14" thickTop="1" x14ac:dyDescent="0.35">
      <c r="H48" s="102"/>
    </row>
    <row r="49" spans="1:7" ht="16.5" customHeight="1" x14ac:dyDescent="0.35"/>
    <row r="55" spans="1:7" x14ac:dyDescent="0.35">
      <c r="C55" s="16"/>
      <c r="G55" s="36"/>
    </row>
    <row r="57" spans="1:7" x14ac:dyDescent="0.35">
      <c r="A57" s="103"/>
      <c r="B57" s="98"/>
      <c r="C57" s="101"/>
      <c r="F57" s="101"/>
      <c r="G57" s="101"/>
    </row>
    <row r="58" spans="1:7" ht="15.5" x14ac:dyDescent="0.35">
      <c r="A58" s="104"/>
      <c r="B58" s="56"/>
      <c r="C58" s="56"/>
      <c r="E58" s="56"/>
      <c r="F58" s="104"/>
      <c r="G58" s="105"/>
    </row>
    <row r="59" spans="1:7" ht="15.5" x14ac:dyDescent="0.35">
      <c r="A59" s="104"/>
      <c r="C59" s="106"/>
      <c r="D59" s="107"/>
      <c r="F59" s="104"/>
      <c r="G59" s="105"/>
    </row>
    <row r="60" spans="1:7" ht="15.5" x14ac:dyDescent="0.35">
      <c r="A60" s="105"/>
      <c r="D60" s="107"/>
      <c r="F60" s="105"/>
      <c r="G60" s="105"/>
    </row>
    <row r="62" spans="1:7" ht="15.5" x14ac:dyDescent="0.35">
      <c r="D62" s="56"/>
    </row>
  </sheetData>
  <printOptions horizontalCentered="1"/>
  <pageMargins left="0.31496062992125984" right="0.23622047244094491" top="0.43307086614173229" bottom="0.19685039370078741" header="0" footer="0"/>
  <pageSetup scale="72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2025-09-30T20:52:25Z</dcterms:created>
  <dcterms:modified xsi:type="dcterms:W3CDTF">2025-09-30T20:56:54Z</dcterms:modified>
</cp:coreProperties>
</file>