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filterPrivacy="1" defaultThemeVersion="124226"/>
  <xr:revisionPtr revIDLastSave="522" documentId="8_{1C45253B-57BC-464C-9611-7DFD7FF000DA}" xr6:coauthVersionLast="47" xr6:coauthVersionMax="47" xr10:uidLastSave="{268691FA-7F4C-4BE9-91C3-60BCF613E090}"/>
  <bookViews>
    <workbookView xWindow="-120" yWindow="-120" windowWidth="29040" windowHeight="15720" xr2:uid="{00000000-000D-0000-FFFF-FFFF00000000}"/>
  </bookViews>
  <sheets>
    <sheet name="BG y ER" sheetId="7" r:id="rId1"/>
    <sheet name="Anexos" sheetId="6" state="hidden" r:id="rId2"/>
  </sheets>
  <externalReferences>
    <externalReference r:id="rId3"/>
  </externalReferences>
  <definedNames>
    <definedName name="_xlnm.Print_Area" localSheetId="0">'BG y ER'!$B$3:$D$110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9" i="7" l="1"/>
  <c r="D56" i="7" s="1"/>
  <c r="D22" i="7"/>
  <c r="D37" i="7" s="1"/>
  <c r="D65" i="7"/>
  <c r="D87" i="7"/>
  <c r="D91" i="7" s="1"/>
  <c r="D97" i="7" s="1"/>
  <c r="D66" i="7" l="1"/>
  <c r="D100" i="7"/>
  <c r="H116" i="6"/>
  <c r="F117" i="6" l="1"/>
  <c r="D67" i="7" l="1"/>
  <c r="I116" i="6"/>
  <c r="I125" i="6" l="1"/>
  <c r="B125" i="6" l="1"/>
  <c r="C125" i="6" l="1"/>
  <c r="C126" i="6"/>
</calcChain>
</file>

<file path=xl/sharedStrings.xml><?xml version="1.0" encoding="utf-8"?>
<sst xmlns="http://schemas.openxmlformats.org/spreadsheetml/2006/main" count="93" uniqueCount="79">
  <si>
    <t>ACTIVO</t>
  </si>
  <si>
    <t>Activo corriente</t>
  </si>
  <si>
    <t>Efectivo y equivalentes de efectivo</t>
  </si>
  <si>
    <t>$</t>
  </si>
  <si>
    <t>Cuentas por cobrar comerciales</t>
  </si>
  <si>
    <t>Cuentas por cobrar a partes relacionadas</t>
  </si>
  <si>
    <t>Préstamos por cobrar a partes relacionadas</t>
  </si>
  <si>
    <t>Otras cuentas por cobrar</t>
  </si>
  <si>
    <t>Impuesto sobre la renta pagado por anticipado</t>
  </si>
  <si>
    <t>Inventarios para la venta</t>
  </si>
  <si>
    <t>Gastos pagados por anticipado</t>
  </si>
  <si>
    <t xml:space="preserve">Activos por contrato </t>
  </si>
  <si>
    <t xml:space="preserve">Activos por costos de obtención de contratos </t>
  </si>
  <si>
    <t>Suma el activo corriente</t>
  </si>
  <si>
    <t>Propiedades, planta y equipo</t>
  </si>
  <si>
    <t xml:space="preserve">Inventario para la planta </t>
  </si>
  <si>
    <t>Activos intangibles</t>
  </si>
  <si>
    <t>Activo por impuesto sobre la renta diferido</t>
  </si>
  <si>
    <t xml:space="preserve">Cuentas por cobrar comerciales </t>
  </si>
  <si>
    <t>Depósito en garantía</t>
  </si>
  <si>
    <t>Inversiones en instrumentos patrimoniales</t>
  </si>
  <si>
    <t>Activos por derecho de uso</t>
  </si>
  <si>
    <t>Activo total</t>
  </si>
  <si>
    <t>PASIVO Y PATRIMONIO</t>
  </si>
  <si>
    <t>Pasivo corriente</t>
  </si>
  <si>
    <t>Cuentas por pagar comerciales</t>
  </si>
  <si>
    <t xml:space="preserve">Gastos acumulados y otros pasivos por pagar </t>
  </si>
  <si>
    <t>Otros impuestos por pagar</t>
  </si>
  <si>
    <t>Cuentas y dividendos por pagar a partes relacionadas</t>
  </si>
  <si>
    <t>Impuesto sobre la renta por pagar</t>
  </si>
  <si>
    <t>Ingresos diferidos</t>
  </si>
  <si>
    <t>Provisiones</t>
  </si>
  <si>
    <t xml:space="preserve">Pasivo por arrendamiento </t>
  </si>
  <si>
    <t>Suma el pasivo corriente</t>
  </si>
  <si>
    <t>Pasivo por impuesto sobre la renta diferido</t>
  </si>
  <si>
    <t>Pasivo por arrendamiento</t>
  </si>
  <si>
    <t>Pasivo total</t>
  </si>
  <si>
    <t>Patrimonio</t>
  </si>
  <si>
    <t>Capital social pagado</t>
  </si>
  <si>
    <t>Reserva legal</t>
  </si>
  <si>
    <t>Utilidades acumuladas</t>
  </si>
  <si>
    <t>Efecto de conversión de entidades en el extranjero</t>
  </si>
  <si>
    <t>Patrimonio atribuible a los accionistas de la controladora</t>
  </si>
  <si>
    <t xml:space="preserve">Participación no controladora </t>
  </si>
  <si>
    <t>Suma el patrimonio</t>
  </si>
  <si>
    <t>Pasivo y patrimonio total</t>
  </si>
  <si>
    <t>Ingresos provenientes de contratos con clientes</t>
  </si>
  <si>
    <t>Costos de servicios, venta de productos y accesorios</t>
  </si>
  <si>
    <t>Utilidad bruta</t>
  </si>
  <si>
    <t>Gastos comerciales, administrativos y generales</t>
  </si>
  <si>
    <t>Gasto por depreciación, amortización y deterioro de activos</t>
  </si>
  <si>
    <t>Utilidad en operaciones</t>
  </si>
  <si>
    <t>Ingresos financieros</t>
  </si>
  <si>
    <t>Gastos financieros</t>
  </si>
  <si>
    <t>Diferencial cambiario, neto</t>
  </si>
  <si>
    <t>Otros ingresos (gastos), neto</t>
  </si>
  <si>
    <t>Utilidad antes de impuesto sobre la renta</t>
  </si>
  <si>
    <t xml:space="preserve">Impuesto sobre la renta </t>
  </si>
  <si>
    <t xml:space="preserve">Utilidad neta del ejercicio </t>
  </si>
  <si>
    <t>(Compañía salvadoreña subsidiaria de Sercotel, S.A. de C.V.)</t>
  </si>
  <si>
    <t>Pasivo Neto Actuarial</t>
  </si>
  <si>
    <t>Obligaciones Laborales</t>
  </si>
  <si>
    <t>GASTOS ANTICIPADOS POR COMISIONES IFRS 15</t>
  </si>
  <si>
    <t>AMORT. GASTOS ANTICIPADOS POR COMISIONES IFRS 15</t>
  </si>
  <si>
    <t xml:space="preserve">Se consulta la BT en la AJ el codigo de "Activos por costos de obtención de contratos" 1060.1 en este codigo me salen las siguientes cuentas </t>
  </si>
  <si>
    <t xml:space="preserve">se consultan en SAP esas cuentas </t>
  </si>
  <si>
    <t>Tiene que cuadrar</t>
  </si>
  <si>
    <t>PROV DE CONTINGENCIAS</t>
  </si>
  <si>
    <t>PROVISIÓN DESMANTELAMIENTO</t>
  </si>
  <si>
    <t>CONSULTAR MES</t>
  </si>
  <si>
    <t>Contigencias fiscales</t>
  </si>
  <si>
    <t xml:space="preserve">Compañía de Telecomunicaciones de El Salvador, S.A. de C.V. </t>
  </si>
  <si>
    <t>Estado de Situación Financiera</t>
  </si>
  <si>
    <t>Compañía de Telecomunicaciones de El Salvador, S.A. de C.V.</t>
  </si>
  <si>
    <t>Estado de Resultados Integral</t>
  </si>
  <si>
    <t>Al 31 de Julio 2025</t>
  </si>
  <si>
    <t>Julio</t>
  </si>
  <si>
    <t>Por el período que terminó al 31 de Julio 2025</t>
  </si>
  <si>
    <t>31 de Julio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</si>
</sst>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_);_(* \(#,##0\);_(* &quot;-&quot;_);_(@_)"/>
    <numFmt numFmtId="165" formatCode="_-* #,##0_-;\-* #,##0_-;_-* &quot;-&quot;??_-;_-@_-"/>
    <numFmt numFmtId="166" formatCode="_-&quot;$&quot;* #,##0_-;\-&quot;$&quot;* #,##0_-;_-&quot;$&quot;* &quot;-&quot;??_-;_-@_-"/>
  </numFmts>
  <fonts count="16" x14ac:knownFonts="1">
    <font>
      <sz val="11"/>
      <color theme="1"/>
      <name val="Calibri"/>
      <family val="2"/>
      <scheme val="minor"/>
    </font>
    <font>
      <sz val="8.5"/>
      <color theme="1"/>
      <name val="Arial"/>
      <family val="2"/>
    </font>
    <font>
      <sz val="10"/>
      <color theme="1"/>
      <name val="Arial"/>
      <family val="2"/>
    </font>
    <font>
      <sz val="5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Arial"/>
      <family val="2"/>
    </font>
    <font>
      <u/>
      <sz val="10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8"/>
      <color theme="1"/>
      <name val="Arial"/>
      <family val="2"/>
    </font>
    <font>
      <sz val="8"/>
      <color theme="0"/>
      <name val="Arial"/>
      <family val="2"/>
    </font>
    <font>
      <sz val="11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1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5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71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right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right" vertical="center" wrapText="1"/>
    </xf>
    <xf numFmtId="0" fontId="4" fillId="0" borderId="0" xfId="0" applyFont="1" applyAlignment="1">
      <alignment vertical="center" wrapText="1"/>
    </xf>
    <xf numFmtId="0" fontId="2" fillId="0" borderId="0" xfId="0" applyFont="1" applyAlignment="1">
      <alignment horizontal="right" vertical="center" wrapText="1" indent="2"/>
    </xf>
    <xf numFmtId="43" fontId="0" fillId="0" borderId="0" xfId="1" applyFont="1"/>
    <xf numFmtId="9" fontId="0" fillId="0" borderId="0" xfId="0" applyNumberFormat="1"/>
    <xf numFmtId="3" fontId="2" fillId="0" borderId="0" xfId="0" applyNumberFormat="1" applyFont="1" applyAlignment="1">
      <alignment horizontal="right" vertical="center" wrapText="1"/>
    </xf>
    <xf numFmtId="43" fontId="0" fillId="0" borderId="0" xfId="1" applyFont="1" applyFill="1"/>
    <xf numFmtId="0" fontId="7" fillId="0" borderId="0" xfId="0" applyFont="1"/>
    <xf numFmtId="0" fontId="8" fillId="0" borderId="5" xfId="0" applyFont="1" applyBorder="1" applyAlignment="1">
      <alignment horizontal="center"/>
    </xf>
    <xf numFmtId="0" fontId="8" fillId="0" borderId="5" xfId="0" applyFont="1" applyBorder="1"/>
    <xf numFmtId="4" fontId="0" fillId="0" borderId="0" xfId="0" applyNumberFormat="1"/>
    <xf numFmtId="4" fontId="0" fillId="3" borderId="0" xfId="0" applyNumberFormat="1" applyFill="1"/>
    <xf numFmtId="44" fontId="0" fillId="0" borderId="0" xfId="5" applyFont="1"/>
    <xf numFmtId="44" fontId="0" fillId="3" borderId="0" xfId="5" applyFont="1" applyFill="1"/>
    <xf numFmtId="43" fontId="0" fillId="0" borderId="4" xfId="1" applyFont="1" applyFill="1" applyBorder="1"/>
    <xf numFmtId="0" fontId="4" fillId="0" borderId="0" xfId="0" applyFont="1" applyAlignment="1">
      <alignment vertical="center"/>
    </xf>
    <xf numFmtId="165" fontId="2" fillId="0" borderId="0" xfId="1" applyNumberFormat="1" applyFont="1" applyFill="1" applyBorder="1" applyAlignment="1">
      <alignment horizontal="right" vertical="center" wrapText="1"/>
    </xf>
    <xf numFmtId="4" fontId="0" fillId="2" borderId="0" xfId="0" applyNumberFormat="1" applyFill="1"/>
    <xf numFmtId="44" fontId="0" fillId="2" borderId="0" xfId="5" applyFont="1" applyFill="1"/>
    <xf numFmtId="17" fontId="0" fillId="0" borderId="0" xfId="0" applyNumberFormat="1" applyAlignment="1">
      <alignment horizontal="right"/>
    </xf>
    <xf numFmtId="0" fontId="0" fillId="4" borderId="0" xfId="0" applyFill="1"/>
    <xf numFmtId="44" fontId="0" fillId="4" borderId="0" xfId="5" applyFont="1" applyFill="1"/>
    <xf numFmtId="0" fontId="0" fillId="5" borderId="0" xfId="0" applyFill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44" fontId="0" fillId="0" borderId="0" xfId="0" applyNumberFormat="1"/>
    <xf numFmtId="0" fontId="9" fillId="0" borderId="0" xfId="0" applyFont="1"/>
    <xf numFmtId="17" fontId="2" fillId="0" borderId="0" xfId="0" applyNumberFormat="1" applyFont="1" applyAlignment="1">
      <alignment horizontal="center"/>
    </xf>
    <xf numFmtId="0" fontId="10" fillId="0" borderId="0" xfId="0" applyFont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11" fillId="0" borderId="0" xfId="0" applyFont="1" applyAlignment="1">
      <alignment horizontal="justify" vertical="center" wrapText="1"/>
    </xf>
    <xf numFmtId="0" fontId="12" fillId="0" borderId="0" xfId="0" applyFont="1" applyAlignment="1">
      <alignment horizontal="justify" vertical="center" wrapText="1"/>
    </xf>
    <xf numFmtId="43" fontId="14" fillId="0" borderId="0" xfId="1" applyFont="1" applyFill="1"/>
    <xf numFmtId="166" fontId="14" fillId="0" borderId="0" xfId="5" applyNumberFormat="1" applyFont="1" applyFill="1"/>
    <xf numFmtId="166" fontId="15" fillId="0" borderId="0" xfId="5" applyNumberFormat="1" applyFont="1" applyFill="1"/>
    <xf numFmtId="0" fontId="2" fillId="0" borderId="0" xfId="0" applyFont="1"/>
    <xf numFmtId="0" fontId="4" fillId="0" borderId="0" xfId="0" applyFont="1" applyAlignment="1">
      <alignment horizontal="left"/>
    </xf>
    <xf numFmtId="164" fontId="2" fillId="0" borderId="0" xfId="1" applyNumberFormat="1" applyFont="1" applyFill="1"/>
    <xf numFmtId="164" fontId="2" fillId="0" borderId="1" xfId="1" applyNumberFormat="1" applyFont="1" applyFill="1" applyBorder="1"/>
    <xf numFmtId="164" fontId="4" fillId="0" borderId="3" xfId="1" applyNumberFormat="1" applyFont="1" applyFill="1" applyBorder="1"/>
    <xf numFmtId="0" fontId="12" fillId="0" borderId="0" xfId="0" applyFont="1"/>
    <xf numFmtId="0" fontId="12" fillId="0" borderId="0" xfId="0" applyFont="1" applyAlignment="1">
      <alignment horizontal="center" vertical="center" wrapText="1"/>
    </xf>
    <xf numFmtId="3" fontId="12" fillId="0" borderId="0" xfId="0" applyNumberFormat="1" applyFont="1" applyAlignment="1">
      <alignment horizontal="right" vertical="center" wrapText="1"/>
    </xf>
    <xf numFmtId="3" fontId="12" fillId="0" borderId="1" xfId="0" applyNumberFormat="1" applyFont="1" applyBorder="1" applyAlignment="1">
      <alignment horizontal="right" vertical="center" wrapText="1"/>
    </xf>
    <xf numFmtId="3" fontId="11" fillId="0" borderId="0" xfId="0" applyNumberFormat="1" applyFont="1" applyAlignment="1">
      <alignment horizontal="right" vertical="center" wrapText="1"/>
    </xf>
    <xf numFmtId="0" fontId="12" fillId="0" borderId="0" xfId="0" applyFont="1" applyAlignment="1">
      <alignment horizontal="right" vertical="center" wrapText="1"/>
    </xf>
    <xf numFmtId="43" fontId="12" fillId="0" borderId="0" xfId="1" applyFont="1" applyAlignment="1">
      <alignment horizontal="right" vertical="center" wrapText="1"/>
    </xf>
    <xf numFmtId="165" fontId="12" fillId="0" borderId="0" xfId="1" applyNumberFormat="1" applyFont="1" applyFill="1" applyAlignment="1">
      <alignment horizontal="right" vertical="center" wrapText="1"/>
    </xf>
    <xf numFmtId="3" fontId="11" fillId="0" borderId="2" xfId="0" applyNumberFormat="1" applyFont="1" applyBorder="1" applyAlignment="1">
      <alignment horizontal="right" vertical="center" wrapText="1"/>
    </xf>
    <xf numFmtId="3" fontId="11" fillId="0" borderId="1" xfId="0" applyNumberFormat="1" applyFont="1" applyBorder="1" applyAlignment="1">
      <alignment horizontal="right" vertical="center" wrapText="1"/>
    </xf>
    <xf numFmtId="43" fontId="12" fillId="0" borderId="1" xfId="1" applyFont="1" applyBorder="1" applyAlignment="1">
      <alignment horizontal="right" vertical="center" wrapText="1"/>
    </xf>
    <xf numFmtId="0" fontId="9" fillId="0" borderId="0" xfId="0" applyFont="1" applyAlignment="1">
      <alignment horizontal="right"/>
    </xf>
    <xf numFmtId="17" fontId="9" fillId="0" borderId="0" xfId="0" applyNumberFormat="1" applyFont="1" applyAlignment="1">
      <alignment horizontal="right"/>
    </xf>
    <xf numFmtId="3" fontId="9" fillId="0" borderId="0" xfId="1" applyNumberFormat="1" applyFont="1" applyAlignment="1">
      <alignment horizontal="right"/>
    </xf>
    <xf numFmtId="43" fontId="9" fillId="0" borderId="0" xfId="1" applyFont="1" applyAlignment="1">
      <alignment horizontal="right"/>
    </xf>
    <xf numFmtId="0" fontId="9" fillId="0" borderId="0" xfId="1" applyNumberFormat="1" applyFont="1" applyAlignment="1">
      <alignment horizontal="right"/>
    </xf>
    <xf numFmtId="165" fontId="9" fillId="0" borderId="0" xfId="1" applyNumberFormat="1" applyFont="1" applyAlignment="1">
      <alignment horizontal="right"/>
    </xf>
    <xf numFmtId="3" fontId="9" fillId="0" borderId="0" xfId="1" applyNumberFormat="1" applyFont="1" applyFill="1" applyAlignment="1">
      <alignment horizontal="right"/>
    </xf>
    <xf numFmtId="3" fontId="13" fillId="0" borderId="0" xfId="1" applyNumberFormat="1" applyFont="1" applyFill="1" applyAlignment="1">
      <alignment horizontal="right" vertical="center"/>
    </xf>
    <xf numFmtId="3" fontId="13" fillId="0" borderId="0" xfId="1" applyNumberFormat="1" applyFont="1" applyAlignment="1">
      <alignment horizontal="right" vertical="center"/>
    </xf>
    <xf numFmtId="43" fontId="9" fillId="0" borderId="0" xfId="0" applyNumberFormat="1" applyFont="1" applyAlignment="1">
      <alignment horizontal="right"/>
    </xf>
    <xf numFmtId="166" fontId="9" fillId="0" borderId="0" xfId="0" applyNumberFormat="1" applyFont="1" applyAlignment="1">
      <alignment horizontal="right"/>
    </xf>
    <xf numFmtId="164" fontId="9" fillId="0" borderId="0" xfId="1" applyNumberFormat="1" applyFont="1" applyAlignment="1">
      <alignment horizontal="right"/>
    </xf>
    <xf numFmtId="3" fontId="9" fillId="0" borderId="0" xfId="0" applyNumberFormat="1" applyFont="1"/>
  </cellXfs>
  <cellStyles count="6">
    <cellStyle name="Millares" xfId="1" builtinId="3"/>
    <cellStyle name="Moneda" xfId="5" builtinId="4"/>
    <cellStyle name="Normal" xfId="0" builtinId="0"/>
    <cellStyle name="Normal 10" xfId="2" xr:uid="{00000000-0005-0000-0000-000003000000}"/>
    <cellStyle name="Porcentaje 10" xfId="4" xr:uid="{00000000-0005-0000-0000-000005000000}"/>
    <cellStyle name="Porcentaje 2" xfId="3" xr:uid="{00000000-0005-0000-0000-000006000000}"/>
  </cellStyles>
  <dxfs count="5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85726</xdr:colOff>
      <xdr:row>31</xdr:row>
      <xdr:rowOff>114300</xdr:rowOff>
    </xdr:from>
    <xdr:to>
      <xdr:col>8</xdr:col>
      <xdr:colOff>951544</xdr:colOff>
      <xdr:row>63</xdr:row>
      <xdr:rowOff>192767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b="5473"/>
        <a:stretch/>
      </xdr:blipFill>
      <xdr:spPr>
        <a:xfrm>
          <a:off x="849238" y="5821740"/>
          <a:ext cx="12016116" cy="5872843"/>
        </a:xfrm>
        <a:prstGeom prst="rect">
          <a:avLst/>
        </a:prstGeom>
      </xdr:spPr>
    </xdr:pic>
    <xdr:clientData/>
  </xdr:twoCellAnchor>
  <xdr:twoCellAnchor editAs="oneCell">
    <xdr:from>
      <xdr:col>1</xdr:col>
      <xdr:colOff>1723572</xdr:colOff>
      <xdr:row>99</xdr:row>
      <xdr:rowOff>11338</xdr:rowOff>
    </xdr:from>
    <xdr:to>
      <xdr:col>5</xdr:col>
      <xdr:colOff>398630</xdr:colOff>
      <xdr:row>109</xdr:row>
      <xdr:rowOff>46083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89DC5CF-E1E0-00C1-4B36-80989648E8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483304" y="14162767"/>
          <a:ext cx="6068272" cy="1962424"/>
        </a:xfrm>
        <a:prstGeom prst="rect">
          <a:avLst/>
        </a:prstGeom>
      </xdr:spPr>
    </xdr:pic>
    <xdr:clientData/>
  </xdr:twoCellAnchor>
  <xdr:twoCellAnchor editAs="oneCell">
    <xdr:from>
      <xdr:col>1</xdr:col>
      <xdr:colOff>1746250</xdr:colOff>
      <xdr:row>127</xdr:row>
      <xdr:rowOff>34018</xdr:rowOff>
    </xdr:from>
    <xdr:to>
      <xdr:col>5</xdr:col>
      <xdr:colOff>392729</xdr:colOff>
      <xdr:row>137</xdr:row>
      <xdr:rowOff>49710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3605C49C-0950-37BC-FF31-2E1F2FACB7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505982" y="19605625"/>
          <a:ext cx="6039693" cy="194337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olina.cesar\AppData\Local\Microsoft\Windows\INetCache\Content.Outlook\5WYSDGP7\HT%20Informe%20SV%20Consolidado%20Enero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idades"/>
      <sheetName val="Carátulas"/>
      <sheetName val="Registros 2023"/>
      <sheetName val="BT"/>
      <sheetName val="Balanzas"/>
      <sheetName val="Mapeo"/>
      <sheetName val="Registros 2022"/>
      <sheetName val="Registros 2021"/>
      <sheetName val="Mapeo PR"/>
      <sheetName val="Rev EF"/>
      <sheetName val="Flujo de Efectivo"/>
      <sheetName val="Patrimonio"/>
      <sheetName val="Notas"/>
      <sheetName val="Rev Ntas"/>
      <sheetName val="PR"/>
      <sheetName val="Rev Ntas PR"/>
      <sheetName val="Provisiones"/>
      <sheetName val="Contratos Laborales"/>
      <sheetName val="Re expresión ISR 2021-CTE"/>
      <sheetName val="ISR"/>
      <sheetName val="Rev ISR"/>
      <sheetName val="ADU Conso"/>
      <sheetName val="AI Conso"/>
      <sheetName val="AI SV02"/>
      <sheetName val="AI SV03"/>
      <sheetName val="AI GT09"/>
      <sheetName val="AF Conso"/>
      <sheetName val="AF SV02"/>
      <sheetName val="AF SV03"/>
      <sheetName val="AF SV08"/>
      <sheetName val="AF GT09"/>
      <sheetName val="Liquidez"/>
      <sheetName val="Mov Préstamos"/>
      <sheetName val="Préstamos"/>
      <sheetName val="Flujos por var"/>
      <sheetName val="Segmentos"/>
      <sheetName val="Cobros EFe CTE"/>
      <sheetName val="Contingencias pdte paga"/>
      <sheetName val="Propocionalidad DUSO-SV02"/>
      <sheetName val="Hoja1"/>
      <sheetName val="Sensibilidad y tipo de cambio"/>
      <sheetName val="Propocionalidad DUSO-SV01"/>
      <sheetName val="Antiguedades"/>
      <sheetName val="PP part. del incobrable 2021"/>
      <sheetName val="Posición monet"/>
      <sheetName val="ORI Beneficios laborales SV02"/>
      <sheetName val="ORI Beneficios laborales SV06"/>
    </sheetNames>
    <sheetDataSet>
      <sheetData sheetId="0"/>
      <sheetData sheetId="1">
        <row r="12">
          <cell r="Q12">
            <v>6102773</v>
          </cell>
        </row>
        <row r="54">
          <cell r="Q54">
            <v>2824250</v>
          </cell>
        </row>
      </sheetData>
      <sheetData sheetId="2"/>
      <sheetData sheetId="3">
        <row r="3280">
          <cell r="AL3280">
            <v>9254.1200000001118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149061-7E95-4F91-A3F2-5E6D414E86B6}">
  <dimension ref="B3:F110"/>
  <sheetViews>
    <sheetView showGridLines="0" tabSelected="1" zoomScaleNormal="100" workbookViewId="0">
      <selection activeCell="D99" sqref="D99"/>
    </sheetView>
  </sheetViews>
  <sheetFormatPr baseColWidth="10" defaultColWidth="9.140625" defaultRowHeight="14.25" x14ac:dyDescent="0.2"/>
  <cols>
    <col min="1" max="1" width="8.42578125" style="32" customWidth="1"/>
    <col min="2" max="2" width="47.140625" style="32" customWidth="1"/>
    <col min="3" max="3" width="1.85546875" style="32" bestFit="1" customWidth="1"/>
    <col min="4" max="4" width="14.140625" style="32" customWidth="1"/>
    <col min="5" max="5" width="18.7109375" style="58" customWidth="1"/>
    <col min="6" max="6" width="15" style="32" bestFit="1" customWidth="1"/>
    <col min="7" max="16384" width="9.140625" style="32"/>
  </cols>
  <sheetData>
    <row r="3" spans="2:6" x14ac:dyDescent="0.2">
      <c r="B3" s="21" t="s">
        <v>71</v>
      </c>
      <c r="C3" s="47"/>
    </row>
    <row r="4" spans="2:6" x14ac:dyDescent="0.2">
      <c r="B4" s="21" t="s">
        <v>59</v>
      </c>
      <c r="C4" s="47"/>
    </row>
    <row r="5" spans="2:6" x14ac:dyDescent="0.2">
      <c r="B5" s="21" t="s">
        <v>72</v>
      </c>
      <c r="C5" s="47"/>
    </row>
    <row r="6" spans="2:6" x14ac:dyDescent="0.2">
      <c r="B6" s="21" t="s">
        <v>75</v>
      </c>
      <c r="C6" s="47"/>
    </row>
    <row r="7" spans="2:6" x14ac:dyDescent="0.2">
      <c r="C7" s="47"/>
    </row>
    <row r="8" spans="2:6" x14ac:dyDescent="0.2">
      <c r="C8" s="47"/>
      <c r="D8" s="33" t="s">
        <v>76</v>
      </c>
      <c r="E8" s="59"/>
    </row>
    <row r="9" spans="2:6" x14ac:dyDescent="0.2">
      <c r="B9" s="1"/>
      <c r="C9" s="48"/>
      <c r="D9" s="34">
        <v>2025</v>
      </c>
    </row>
    <row r="10" spans="2:6" x14ac:dyDescent="0.2">
      <c r="B10" s="35" t="s">
        <v>0</v>
      </c>
      <c r="C10" s="2"/>
      <c r="D10" s="2"/>
    </row>
    <row r="11" spans="2:6" x14ac:dyDescent="0.2">
      <c r="B11" s="35" t="s">
        <v>1</v>
      </c>
      <c r="C11" s="2"/>
      <c r="D11" s="2"/>
    </row>
    <row r="12" spans="2:6" x14ac:dyDescent="0.2">
      <c r="B12" s="36" t="s">
        <v>2</v>
      </c>
      <c r="C12" s="52" t="s">
        <v>3</v>
      </c>
      <c r="D12" s="49">
        <v>5301474</v>
      </c>
      <c r="E12" s="60"/>
      <c r="F12" s="70"/>
    </row>
    <row r="13" spans="2:6" x14ac:dyDescent="0.2">
      <c r="B13" s="36" t="s">
        <v>4</v>
      </c>
      <c r="C13" s="52"/>
      <c r="D13" s="49">
        <v>16260682</v>
      </c>
      <c r="E13" s="60"/>
      <c r="F13" s="70"/>
    </row>
    <row r="14" spans="2:6" x14ac:dyDescent="0.2">
      <c r="B14" s="36" t="s">
        <v>5</v>
      </c>
      <c r="C14" s="52"/>
      <c r="D14" s="49">
        <v>7314049</v>
      </c>
      <c r="E14" s="60"/>
      <c r="F14" s="70"/>
    </row>
    <row r="15" spans="2:6" x14ac:dyDescent="0.2">
      <c r="B15" s="36" t="s">
        <v>6</v>
      </c>
      <c r="C15" s="52"/>
      <c r="D15" s="49">
        <v>125672097</v>
      </c>
      <c r="E15" s="60"/>
      <c r="F15" s="70"/>
    </row>
    <row r="16" spans="2:6" x14ac:dyDescent="0.2">
      <c r="B16" s="36" t="s">
        <v>7</v>
      </c>
      <c r="C16" s="52"/>
      <c r="D16" s="49">
        <v>3767510</v>
      </c>
      <c r="E16" s="60"/>
      <c r="F16" s="70"/>
    </row>
    <row r="17" spans="2:6" x14ac:dyDescent="0.2">
      <c r="B17" s="36" t="s">
        <v>8</v>
      </c>
      <c r="C17" s="52"/>
      <c r="D17" s="49">
        <v>6265061</v>
      </c>
      <c r="E17" s="60"/>
      <c r="F17" s="70"/>
    </row>
    <row r="18" spans="2:6" x14ac:dyDescent="0.2">
      <c r="B18" s="36" t="s">
        <v>9</v>
      </c>
      <c r="C18" s="52"/>
      <c r="D18" s="49">
        <v>2163495</v>
      </c>
      <c r="E18" s="60"/>
      <c r="F18" s="70"/>
    </row>
    <row r="19" spans="2:6" x14ac:dyDescent="0.2">
      <c r="B19" s="36" t="s">
        <v>10</v>
      </c>
      <c r="C19" s="52"/>
      <c r="D19" s="49">
        <v>3362457</v>
      </c>
      <c r="E19" s="60"/>
      <c r="F19" s="70"/>
    </row>
    <row r="20" spans="2:6" hidden="1" x14ac:dyDescent="0.2">
      <c r="B20" s="36" t="s">
        <v>11</v>
      </c>
      <c r="C20" s="52"/>
      <c r="D20" s="53">
        <v>0</v>
      </c>
      <c r="E20" s="61"/>
      <c r="F20" s="70"/>
    </row>
    <row r="21" spans="2:6" ht="15" thickBot="1" x14ac:dyDescent="0.25">
      <c r="B21" s="36" t="s">
        <v>12</v>
      </c>
      <c r="C21" s="52"/>
      <c r="D21" s="50">
        <v>4807206</v>
      </c>
      <c r="E21" s="60"/>
      <c r="F21" s="70"/>
    </row>
    <row r="22" spans="2:6" x14ac:dyDescent="0.2">
      <c r="B22" s="37" t="s">
        <v>13</v>
      </c>
      <c r="C22" s="52"/>
      <c r="D22" s="51">
        <f>SUM(D12:D21)</f>
        <v>174914031</v>
      </c>
      <c r="E22" s="60"/>
      <c r="F22" s="70"/>
    </row>
    <row r="23" spans="2:6" x14ac:dyDescent="0.2">
      <c r="B23" s="36"/>
      <c r="C23" s="52"/>
      <c r="D23" s="52"/>
      <c r="E23" s="62"/>
      <c r="F23" s="70"/>
    </row>
    <row r="24" spans="2:6" x14ac:dyDescent="0.2">
      <c r="B24" s="36" t="s">
        <v>14</v>
      </c>
      <c r="C24" s="52"/>
      <c r="D24" s="49">
        <v>402455670</v>
      </c>
      <c r="E24" s="60"/>
      <c r="F24" s="70"/>
    </row>
    <row r="25" spans="2:6" hidden="1" x14ac:dyDescent="0.2">
      <c r="B25" s="36" t="s">
        <v>15</v>
      </c>
      <c r="C25" s="52"/>
      <c r="D25" s="53">
        <v>0</v>
      </c>
      <c r="E25" s="61"/>
      <c r="F25" s="70"/>
    </row>
    <row r="26" spans="2:6" x14ac:dyDescent="0.2">
      <c r="B26" s="36" t="s">
        <v>16</v>
      </c>
      <c r="C26" s="52"/>
      <c r="D26" s="49">
        <v>59469396</v>
      </c>
      <c r="E26" s="60"/>
      <c r="F26" s="70"/>
    </row>
    <row r="27" spans="2:6" hidden="1" x14ac:dyDescent="0.2">
      <c r="B27" s="36" t="s">
        <v>17</v>
      </c>
      <c r="C27" s="52"/>
      <c r="D27" s="53">
        <v>0</v>
      </c>
      <c r="E27" s="61"/>
      <c r="F27" s="70"/>
    </row>
    <row r="28" spans="2:6" x14ac:dyDescent="0.2">
      <c r="B28" s="36" t="s">
        <v>18</v>
      </c>
      <c r="C28" s="52"/>
      <c r="D28" s="49">
        <v>1240780</v>
      </c>
      <c r="E28" s="60"/>
      <c r="F28" s="70"/>
    </row>
    <row r="29" spans="2:6" hidden="1" x14ac:dyDescent="0.2">
      <c r="B29" s="36" t="s">
        <v>5</v>
      </c>
      <c r="C29" s="52"/>
      <c r="D29" s="53">
        <v>0</v>
      </c>
      <c r="E29" s="61"/>
      <c r="F29" s="70"/>
    </row>
    <row r="30" spans="2:6" hidden="1" x14ac:dyDescent="0.2">
      <c r="B30" s="36" t="s">
        <v>6</v>
      </c>
      <c r="C30" s="52"/>
      <c r="D30" s="53">
        <v>0</v>
      </c>
      <c r="E30" s="61"/>
      <c r="F30" s="70"/>
    </row>
    <row r="31" spans="2:6" hidden="1" x14ac:dyDescent="0.2">
      <c r="B31" s="36" t="s">
        <v>7</v>
      </c>
      <c r="C31" s="52"/>
      <c r="D31" s="53">
        <v>0</v>
      </c>
      <c r="E31" s="61"/>
      <c r="F31" s="70"/>
    </row>
    <row r="32" spans="2:6" x14ac:dyDescent="0.2">
      <c r="B32" s="36" t="s">
        <v>19</v>
      </c>
      <c r="C32" s="52"/>
      <c r="D32" s="49">
        <v>93730</v>
      </c>
      <c r="E32" s="60"/>
      <c r="F32" s="70"/>
    </row>
    <row r="33" spans="2:6" hidden="1" x14ac:dyDescent="0.2">
      <c r="B33" s="36" t="s">
        <v>11</v>
      </c>
      <c r="C33" s="52"/>
      <c r="D33" s="53">
        <v>0</v>
      </c>
      <c r="E33" s="61"/>
      <c r="F33" s="70"/>
    </row>
    <row r="34" spans="2:6" x14ac:dyDescent="0.2">
      <c r="B34" s="36" t="s">
        <v>12</v>
      </c>
      <c r="C34" s="52"/>
      <c r="D34" s="49">
        <v>4179644</v>
      </c>
      <c r="E34" s="60"/>
      <c r="F34" s="70"/>
    </row>
    <row r="35" spans="2:6" x14ac:dyDescent="0.2">
      <c r="B35" s="36" t="s">
        <v>20</v>
      </c>
      <c r="C35" s="52"/>
      <c r="D35" s="54">
        <v>134277347</v>
      </c>
      <c r="E35" s="63"/>
      <c r="F35" s="70"/>
    </row>
    <row r="36" spans="2:6" ht="15" thickBot="1" x14ac:dyDescent="0.25">
      <c r="B36" s="36" t="s">
        <v>21</v>
      </c>
      <c r="C36" s="52"/>
      <c r="D36" s="50">
        <v>3460074</v>
      </c>
      <c r="E36" s="60"/>
      <c r="F36" s="70"/>
    </row>
    <row r="37" spans="2:6" ht="15" thickBot="1" x14ac:dyDescent="0.25">
      <c r="B37" s="35" t="s">
        <v>22</v>
      </c>
      <c r="C37" s="52" t="s">
        <v>3</v>
      </c>
      <c r="D37" s="55">
        <f>SUM(D24:D36)+D22</f>
        <v>780090672</v>
      </c>
      <c r="E37" s="60"/>
      <c r="F37" s="70"/>
    </row>
    <row r="38" spans="2:6" ht="15" thickTop="1" x14ac:dyDescent="0.2">
      <c r="B38" s="35"/>
      <c r="C38" s="52"/>
      <c r="D38" s="52"/>
      <c r="E38" s="62"/>
      <c r="F38" s="70"/>
    </row>
    <row r="39" spans="2:6" x14ac:dyDescent="0.2">
      <c r="B39" s="37" t="s">
        <v>23</v>
      </c>
      <c r="C39" s="52"/>
      <c r="D39" s="49"/>
      <c r="E39" s="60"/>
      <c r="F39" s="70"/>
    </row>
    <row r="40" spans="2:6" x14ac:dyDescent="0.2">
      <c r="B40" s="37" t="s">
        <v>24</v>
      </c>
      <c r="C40" s="52"/>
      <c r="D40" s="52"/>
      <c r="E40" s="62"/>
      <c r="F40" s="70"/>
    </row>
    <row r="41" spans="2:6" x14ac:dyDescent="0.2">
      <c r="B41" s="38" t="s">
        <v>25</v>
      </c>
      <c r="C41" s="52" t="s">
        <v>3</v>
      </c>
      <c r="D41" s="49">
        <v>21919840</v>
      </c>
      <c r="E41" s="60"/>
      <c r="F41" s="70"/>
    </row>
    <row r="42" spans="2:6" x14ac:dyDescent="0.2">
      <c r="B42" s="38" t="s">
        <v>26</v>
      </c>
      <c r="C42" s="52"/>
      <c r="D42" s="49">
        <v>11822441</v>
      </c>
      <c r="E42" s="60"/>
      <c r="F42" s="70"/>
    </row>
    <row r="43" spans="2:6" x14ac:dyDescent="0.2">
      <c r="B43" s="38" t="s">
        <v>27</v>
      </c>
      <c r="C43" s="52"/>
      <c r="D43" s="49">
        <v>2171128</v>
      </c>
      <c r="E43" s="60"/>
      <c r="F43" s="70"/>
    </row>
    <row r="44" spans="2:6" x14ac:dyDescent="0.2">
      <c r="B44" s="38" t="s">
        <v>28</v>
      </c>
      <c r="C44" s="52"/>
      <c r="D44" s="49">
        <v>129169164</v>
      </c>
      <c r="E44" s="60"/>
      <c r="F44" s="70"/>
    </row>
    <row r="45" spans="2:6" x14ac:dyDescent="0.2">
      <c r="B45" s="38" t="s">
        <v>29</v>
      </c>
      <c r="C45" s="52"/>
      <c r="D45" s="53">
        <v>2685027</v>
      </c>
      <c r="E45" s="61"/>
      <c r="F45" s="70"/>
    </row>
    <row r="46" spans="2:6" hidden="1" x14ac:dyDescent="0.2">
      <c r="B46" s="38" t="s">
        <v>30</v>
      </c>
      <c r="C46" s="52"/>
      <c r="D46" s="53">
        <v>0</v>
      </c>
      <c r="E46" s="60"/>
      <c r="F46" s="70"/>
    </row>
    <row r="47" spans="2:6" x14ac:dyDescent="0.2">
      <c r="B47" s="36" t="s">
        <v>31</v>
      </c>
      <c r="C47" s="52"/>
      <c r="D47" s="49">
        <v>1100000</v>
      </c>
      <c r="E47" s="60"/>
      <c r="F47" s="70"/>
    </row>
    <row r="48" spans="2:6" ht="15" thickBot="1" x14ac:dyDescent="0.25">
      <c r="B48" s="36" t="s">
        <v>32</v>
      </c>
      <c r="C48" s="52"/>
      <c r="D48" s="50">
        <v>1111015</v>
      </c>
      <c r="E48" s="60"/>
      <c r="F48" s="70"/>
    </row>
    <row r="49" spans="2:6" x14ac:dyDescent="0.2">
      <c r="B49" s="37" t="s">
        <v>33</v>
      </c>
      <c r="C49" s="52"/>
      <c r="D49" s="51">
        <f>SUM(D41:D48)</f>
        <v>169978615</v>
      </c>
      <c r="E49" s="60"/>
      <c r="F49" s="70"/>
    </row>
    <row r="50" spans="2:6" x14ac:dyDescent="0.2">
      <c r="B50" s="38"/>
      <c r="C50" s="52"/>
      <c r="D50" s="52"/>
      <c r="E50" s="62"/>
      <c r="F50" s="70"/>
    </row>
    <row r="51" spans="2:6" x14ac:dyDescent="0.2">
      <c r="B51" s="36" t="s">
        <v>34</v>
      </c>
      <c r="C51" s="52"/>
      <c r="D51" s="49">
        <v>67542765</v>
      </c>
      <c r="E51" s="60"/>
      <c r="F51" s="70"/>
    </row>
    <row r="52" spans="2:6" x14ac:dyDescent="0.2">
      <c r="B52" s="36" t="s">
        <v>31</v>
      </c>
      <c r="C52" s="52"/>
      <c r="D52" s="49">
        <v>8045685</v>
      </c>
      <c r="E52" s="60"/>
      <c r="F52" s="70"/>
    </row>
    <row r="53" spans="2:6" hidden="1" x14ac:dyDescent="0.2">
      <c r="B53" s="38" t="s">
        <v>60</v>
      </c>
      <c r="C53" s="52"/>
      <c r="D53" s="53">
        <v>0</v>
      </c>
      <c r="E53" s="61"/>
      <c r="F53" s="70"/>
    </row>
    <row r="54" spans="2:6" x14ac:dyDescent="0.2">
      <c r="B54" s="38" t="s">
        <v>35</v>
      </c>
      <c r="C54" s="52"/>
      <c r="D54" s="49">
        <v>2413610</v>
      </c>
      <c r="E54" s="60"/>
      <c r="F54" s="70"/>
    </row>
    <row r="55" spans="2:6" ht="15" thickBot="1" x14ac:dyDescent="0.25">
      <c r="B55" s="38" t="s">
        <v>61</v>
      </c>
      <c r="C55" s="52"/>
      <c r="D55" s="50">
        <v>5435257</v>
      </c>
      <c r="E55" s="60"/>
      <c r="F55" s="70"/>
    </row>
    <row r="56" spans="2:6" ht="15" thickBot="1" x14ac:dyDescent="0.25">
      <c r="B56" s="37" t="s">
        <v>36</v>
      </c>
      <c r="C56" s="52"/>
      <c r="D56" s="56">
        <f>SUM(D51:D55)+D49</f>
        <v>253415932</v>
      </c>
      <c r="E56" s="60"/>
      <c r="F56" s="70"/>
    </row>
    <row r="57" spans="2:6" x14ac:dyDescent="0.2">
      <c r="B57" s="37"/>
      <c r="C57" s="52"/>
      <c r="D57" s="52"/>
      <c r="E57" s="62"/>
      <c r="F57" s="70"/>
    </row>
    <row r="58" spans="2:6" x14ac:dyDescent="0.2">
      <c r="B58" s="37" t="s">
        <v>37</v>
      </c>
      <c r="C58" s="52"/>
      <c r="D58" s="52"/>
      <c r="E58" s="62"/>
      <c r="F58" s="70"/>
    </row>
    <row r="59" spans="2:6" x14ac:dyDescent="0.2">
      <c r="B59" s="38" t="s">
        <v>38</v>
      </c>
      <c r="C59" s="52"/>
      <c r="D59" s="49">
        <v>322841400</v>
      </c>
      <c r="E59" s="64"/>
      <c r="F59" s="70"/>
    </row>
    <row r="60" spans="2:6" x14ac:dyDescent="0.2">
      <c r="B60" s="38" t="s">
        <v>39</v>
      </c>
      <c r="C60" s="52"/>
      <c r="D60" s="49">
        <v>81446258</v>
      </c>
      <c r="E60" s="65"/>
      <c r="F60" s="70"/>
    </row>
    <row r="61" spans="2:6" ht="15" thickBot="1" x14ac:dyDescent="0.25">
      <c r="B61" s="38" t="s">
        <v>40</v>
      </c>
      <c r="C61" s="52"/>
      <c r="D61" s="50">
        <v>122387082</v>
      </c>
      <c r="E61" s="66"/>
      <c r="F61" s="70"/>
    </row>
    <row r="62" spans="2:6" ht="15" hidden="1" thickBot="1" x14ac:dyDescent="0.25">
      <c r="B62" s="38" t="s">
        <v>41</v>
      </c>
      <c r="C62" s="52"/>
      <c r="D62" s="57">
        <v>0</v>
      </c>
      <c r="E62" s="61"/>
      <c r="F62" s="70"/>
    </row>
    <row r="63" spans="2:6" hidden="1" x14ac:dyDescent="0.2">
      <c r="B63" s="38" t="s">
        <v>42</v>
      </c>
      <c r="C63" s="52"/>
      <c r="D63" s="49">
        <v>513455301</v>
      </c>
      <c r="E63" s="60"/>
      <c r="F63" s="70"/>
    </row>
    <row r="64" spans="2:6" ht="15" hidden="1" thickBot="1" x14ac:dyDescent="0.25">
      <c r="B64" s="38" t="s">
        <v>43</v>
      </c>
      <c r="C64" s="52"/>
      <c r="D64" s="57">
        <v>0</v>
      </c>
      <c r="E64" s="61"/>
      <c r="F64" s="70"/>
    </row>
    <row r="65" spans="2:6" ht="15" thickBot="1" x14ac:dyDescent="0.25">
      <c r="B65" s="37" t="s">
        <v>44</v>
      </c>
      <c r="C65" s="52"/>
      <c r="D65" s="50">
        <f>SUM(D59:D61)</f>
        <v>526674740</v>
      </c>
      <c r="E65" s="60"/>
      <c r="F65" s="70"/>
    </row>
    <row r="66" spans="2:6" ht="15" thickBot="1" x14ac:dyDescent="0.25">
      <c r="B66" s="37" t="s">
        <v>45</v>
      </c>
      <c r="C66" s="52" t="s">
        <v>3</v>
      </c>
      <c r="D66" s="55">
        <f>+D65+D56</f>
        <v>780090672</v>
      </c>
      <c r="E66" s="60"/>
      <c r="F66" s="70"/>
    </row>
    <row r="67" spans="2:6" ht="15" thickTop="1" x14ac:dyDescent="0.2">
      <c r="C67" s="47"/>
      <c r="D67" s="39">
        <f>+D66-D37</f>
        <v>0</v>
      </c>
      <c r="E67" s="67"/>
      <c r="F67" s="70"/>
    </row>
    <row r="68" spans="2:6" x14ac:dyDescent="0.2">
      <c r="C68" s="47"/>
      <c r="D68" s="40">
        <v>0</v>
      </c>
      <c r="E68" s="68"/>
      <c r="F68" s="70"/>
    </row>
    <row r="69" spans="2:6" x14ac:dyDescent="0.2">
      <c r="C69" s="47"/>
      <c r="D69" s="41"/>
      <c r="E69" s="68"/>
    </row>
    <row r="70" spans="2:6" x14ac:dyDescent="0.2">
      <c r="B70" s="29"/>
      <c r="C70" s="47"/>
      <c r="D70" s="42"/>
    </row>
    <row r="71" spans="2:6" x14ac:dyDescent="0.2">
      <c r="B71" s="29"/>
      <c r="C71" s="47"/>
      <c r="D71" s="42"/>
    </row>
    <row r="72" spans="2:6" x14ac:dyDescent="0.2">
      <c r="C72" s="47"/>
    </row>
    <row r="73" spans="2:6" x14ac:dyDescent="0.2">
      <c r="C73" s="47"/>
    </row>
    <row r="74" spans="2:6" x14ac:dyDescent="0.2">
      <c r="C74" s="47"/>
    </row>
    <row r="75" spans="2:6" x14ac:dyDescent="0.2">
      <c r="B75" s="43" t="s">
        <v>73</v>
      </c>
      <c r="C75" s="47"/>
    </row>
    <row r="76" spans="2:6" x14ac:dyDescent="0.2">
      <c r="B76" s="43" t="s">
        <v>59</v>
      </c>
      <c r="C76" s="47"/>
    </row>
    <row r="77" spans="2:6" x14ac:dyDescent="0.2">
      <c r="B77" s="43" t="s">
        <v>74</v>
      </c>
      <c r="C77" s="47"/>
    </row>
    <row r="78" spans="2:6" x14ac:dyDescent="0.2">
      <c r="B78" s="43" t="s">
        <v>77</v>
      </c>
      <c r="C78" s="47"/>
    </row>
    <row r="82" spans="2:5" x14ac:dyDescent="0.2">
      <c r="D82" s="30" t="s">
        <v>78</v>
      </c>
    </row>
    <row r="83" spans="2:5" x14ac:dyDescent="0.2">
      <c r="B83" s="3"/>
      <c r="C83" s="4"/>
      <c r="D83" s="34">
        <v>2025</v>
      </c>
    </row>
    <row r="84" spans="2:5" x14ac:dyDescent="0.2">
      <c r="B84" s="5"/>
      <c r="C84" s="6"/>
      <c r="D84" s="6"/>
    </row>
    <row r="85" spans="2:5" x14ac:dyDescent="0.2">
      <c r="B85" s="3" t="s">
        <v>46</v>
      </c>
      <c r="C85" s="4" t="s">
        <v>3</v>
      </c>
      <c r="D85" s="44">
        <v>150636658</v>
      </c>
      <c r="E85" s="69"/>
    </row>
    <row r="86" spans="2:5" ht="15" thickBot="1" x14ac:dyDescent="0.25">
      <c r="B86" s="3" t="s">
        <v>47</v>
      </c>
      <c r="C86" s="4"/>
      <c r="D86" s="45">
        <v>-70166101</v>
      </c>
      <c r="E86" s="69"/>
    </row>
    <row r="87" spans="2:5" x14ac:dyDescent="0.2">
      <c r="B87" s="7" t="s">
        <v>48</v>
      </c>
      <c r="C87" s="4"/>
      <c r="D87" s="44">
        <f>SUM(D85:D86)</f>
        <v>80470557</v>
      </c>
      <c r="E87" s="69"/>
    </row>
    <row r="88" spans="2:5" x14ac:dyDescent="0.2">
      <c r="B88" s="3"/>
      <c r="C88" s="4"/>
      <c r="D88" s="44"/>
      <c r="E88" s="69"/>
    </row>
    <row r="89" spans="2:5" x14ac:dyDescent="0.2">
      <c r="B89" s="3" t="s">
        <v>49</v>
      </c>
      <c r="C89" s="4"/>
      <c r="D89" s="44">
        <v>-25082741</v>
      </c>
      <c r="E89" s="69"/>
    </row>
    <row r="90" spans="2:5" ht="26.25" thickBot="1" x14ac:dyDescent="0.25">
      <c r="B90" s="3" t="s">
        <v>50</v>
      </c>
      <c r="C90" s="4"/>
      <c r="D90" s="45">
        <v>-45865930</v>
      </c>
      <c r="E90" s="69"/>
    </row>
    <row r="91" spans="2:5" x14ac:dyDescent="0.2">
      <c r="B91" s="7" t="s">
        <v>51</v>
      </c>
      <c r="C91" s="4"/>
      <c r="D91" s="44">
        <f>SUM(D89:D90)+D87</f>
        <v>9521886</v>
      </c>
      <c r="E91" s="69"/>
    </row>
    <row r="92" spans="2:5" x14ac:dyDescent="0.2">
      <c r="B92" s="7"/>
      <c r="C92" s="4"/>
      <c r="D92" s="44"/>
      <c r="E92" s="69"/>
    </row>
    <row r="93" spans="2:5" x14ac:dyDescent="0.2">
      <c r="B93" s="3" t="s">
        <v>52</v>
      </c>
      <c r="C93" s="4"/>
      <c r="D93" s="44">
        <v>2753775</v>
      </c>
      <c r="E93" s="69"/>
    </row>
    <row r="94" spans="2:5" x14ac:dyDescent="0.2">
      <c r="B94" s="3" t="s">
        <v>53</v>
      </c>
      <c r="C94" s="4"/>
      <c r="D94" s="44">
        <v>-83995</v>
      </c>
      <c r="E94" s="69"/>
    </row>
    <row r="95" spans="2:5" x14ac:dyDescent="0.2">
      <c r="B95" s="3" t="s">
        <v>54</v>
      </c>
      <c r="C95" s="4"/>
      <c r="D95" s="44">
        <v>-13775</v>
      </c>
      <c r="E95" s="69"/>
    </row>
    <row r="96" spans="2:5" ht="15" thickBot="1" x14ac:dyDescent="0.25">
      <c r="B96" s="3" t="s">
        <v>55</v>
      </c>
      <c r="C96" s="4"/>
      <c r="D96" s="45">
        <v>3299348</v>
      </c>
      <c r="E96" s="69"/>
    </row>
    <row r="97" spans="2:5" x14ac:dyDescent="0.2">
      <c r="B97" s="7" t="s">
        <v>56</v>
      </c>
      <c r="C97" s="4"/>
      <c r="D97" s="44">
        <f>SUM(D93:D96)+D91</f>
        <v>15477239</v>
      </c>
      <c r="E97" s="69"/>
    </row>
    <row r="98" spans="2:5" x14ac:dyDescent="0.2">
      <c r="B98" s="3"/>
      <c r="C98" s="8"/>
      <c r="D98" s="44"/>
      <c r="E98" s="69"/>
    </row>
    <row r="99" spans="2:5" ht="15" thickBot="1" x14ac:dyDescent="0.25">
      <c r="B99" s="3" t="s">
        <v>57</v>
      </c>
      <c r="C99" s="8"/>
      <c r="D99" s="45">
        <v>-4149342</v>
      </c>
      <c r="E99" s="69"/>
    </row>
    <row r="100" spans="2:5" ht="15" thickBot="1" x14ac:dyDescent="0.25">
      <c r="B100" s="7" t="s">
        <v>58</v>
      </c>
      <c r="C100" s="4" t="s">
        <v>3</v>
      </c>
      <c r="D100" s="46">
        <f>+D97+D99</f>
        <v>11327897</v>
      </c>
      <c r="E100" s="69"/>
    </row>
    <row r="101" spans="2:5" ht="15" thickTop="1" x14ac:dyDescent="0.2">
      <c r="B101" s="7"/>
      <c r="C101" s="4"/>
      <c r="D101" s="44"/>
    </row>
    <row r="102" spans="2:5" x14ac:dyDescent="0.2">
      <c r="B102" s="7"/>
      <c r="C102" s="4"/>
      <c r="D102" s="44"/>
    </row>
    <row r="103" spans="2:5" x14ac:dyDescent="0.2">
      <c r="B103" s="7"/>
      <c r="C103" s="4"/>
      <c r="D103" s="44"/>
    </row>
    <row r="104" spans="2:5" x14ac:dyDescent="0.2">
      <c r="B104" s="7"/>
      <c r="C104" s="4"/>
      <c r="D104" s="44"/>
    </row>
    <row r="105" spans="2:5" x14ac:dyDescent="0.2">
      <c r="B105" s="7"/>
      <c r="C105" s="4"/>
      <c r="D105" s="11"/>
    </row>
    <row r="106" spans="2:5" x14ac:dyDescent="0.2">
      <c r="B106" s="7"/>
      <c r="C106" s="4"/>
      <c r="D106" s="22"/>
    </row>
    <row r="107" spans="2:5" x14ac:dyDescent="0.2">
      <c r="B107" s="29"/>
      <c r="C107" s="42"/>
      <c r="D107" s="42"/>
    </row>
    <row r="108" spans="2:5" x14ac:dyDescent="0.2">
      <c r="B108" s="29"/>
      <c r="C108" s="42"/>
      <c r="D108" s="42"/>
    </row>
    <row r="109" spans="2:5" x14ac:dyDescent="0.2">
      <c r="B109" s="29"/>
      <c r="C109" s="29"/>
      <c r="D109" s="29"/>
    </row>
    <row r="110" spans="2:5" x14ac:dyDescent="0.2">
      <c r="B110" s="29"/>
      <c r="C110" s="29"/>
      <c r="D110" s="29"/>
    </row>
  </sheetData>
  <printOptions horizontalCentered="1"/>
  <pageMargins left="0.70866141732283472" right="0.70866141732283472" top="0.74803149606299213" bottom="0.74803149606299213" header="0.31496062992125984" footer="0.31496062992125984"/>
  <pageSetup scale="68" orientation="portrait" r:id="rId1"/>
  <rowBreaks count="1" manualBreakCount="1">
    <brk id="73" min="1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:J149"/>
  <sheetViews>
    <sheetView showGridLines="0" topLeftCell="A21" zoomScale="84" zoomScaleNormal="84" workbookViewId="0">
      <selection activeCell="E31" sqref="E31"/>
    </sheetView>
  </sheetViews>
  <sheetFormatPr baseColWidth="10" defaultRowHeight="15" x14ac:dyDescent="0.25"/>
  <cols>
    <col min="2" max="2" width="28.28515625" customWidth="1"/>
    <col min="3" max="3" width="19.140625" customWidth="1"/>
    <col min="4" max="4" width="26" customWidth="1"/>
    <col min="5" max="5" width="37.42578125" customWidth="1"/>
    <col min="6" max="6" width="23.7109375" customWidth="1"/>
    <col min="8" max="8" width="14.140625" bestFit="1" customWidth="1"/>
    <col min="9" max="9" width="49" bestFit="1" customWidth="1"/>
    <col min="10" max="10" width="15.42578125" customWidth="1"/>
    <col min="11" max="11" width="15.5703125" customWidth="1"/>
  </cols>
  <sheetData>
    <row r="1" spans="2:2" ht="21" hidden="1" customHeight="1" x14ac:dyDescent="0.25"/>
    <row r="2" spans="2:2" hidden="1" x14ac:dyDescent="0.25">
      <c r="B2" s="13"/>
    </row>
    <row r="3" spans="2:2" hidden="1" x14ac:dyDescent="0.25"/>
    <row r="4" spans="2:2" hidden="1" x14ac:dyDescent="0.25"/>
    <row r="5" spans="2:2" hidden="1" x14ac:dyDescent="0.25"/>
    <row r="6" spans="2:2" hidden="1" x14ac:dyDescent="0.25"/>
    <row r="7" spans="2:2" hidden="1" x14ac:dyDescent="0.25"/>
    <row r="8" spans="2:2" hidden="1" x14ac:dyDescent="0.25"/>
    <row r="9" spans="2:2" hidden="1" x14ac:dyDescent="0.25"/>
    <row r="10" spans="2:2" hidden="1" x14ac:dyDescent="0.25"/>
    <row r="11" spans="2:2" hidden="1" x14ac:dyDescent="0.25"/>
    <row r="12" spans="2:2" hidden="1" x14ac:dyDescent="0.25"/>
    <row r="13" spans="2:2" hidden="1" x14ac:dyDescent="0.25"/>
    <row r="14" spans="2:2" hidden="1" x14ac:dyDescent="0.25"/>
    <row r="15" spans="2:2" hidden="1" x14ac:dyDescent="0.25"/>
    <row r="16" spans="2:2" hidden="1" x14ac:dyDescent="0.25"/>
    <row r="17" spans="2:3" hidden="1" x14ac:dyDescent="0.25"/>
    <row r="18" spans="2:3" hidden="1" x14ac:dyDescent="0.25">
      <c r="B18" s="25"/>
      <c r="C18" s="12"/>
    </row>
    <row r="19" spans="2:3" hidden="1" x14ac:dyDescent="0.25">
      <c r="C19" s="20"/>
    </row>
    <row r="20" spans="2:3" hidden="1" x14ac:dyDescent="0.25">
      <c r="C20" s="12"/>
    </row>
    <row r="24" spans="2:3" x14ac:dyDescent="0.25">
      <c r="B24" t="s">
        <v>12</v>
      </c>
    </row>
    <row r="25" spans="2:3" x14ac:dyDescent="0.25">
      <c r="B25" t="s">
        <v>64</v>
      </c>
    </row>
    <row r="27" spans="2:3" x14ac:dyDescent="0.25">
      <c r="B27">
        <v>1107000000</v>
      </c>
      <c r="C27" t="s">
        <v>62</v>
      </c>
    </row>
    <row r="28" spans="2:3" x14ac:dyDescent="0.25">
      <c r="B28">
        <v>1107010000</v>
      </c>
      <c r="C28" t="s">
        <v>63</v>
      </c>
    </row>
    <row r="30" spans="2:3" x14ac:dyDescent="0.25">
      <c r="B30" t="s">
        <v>65</v>
      </c>
    </row>
    <row r="72" hidden="1" x14ac:dyDescent="0.25"/>
    <row r="73" hidden="1" x14ac:dyDescent="0.25"/>
    <row r="74" hidden="1" x14ac:dyDescent="0.25"/>
    <row r="75" hidden="1" x14ac:dyDescent="0.25"/>
    <row r="76" hidden="1" x14ac:dyDescent="0.25"/>
    <row r="77" hidden="1" x14ac:dyDescent="0.25"/>
    <row r="78" hidden="1" x14ac:dyDescent="0.25"/>
    <row r="79" hidden="1" x14ac:dyDescent="0.25"/>
    <row r="80" hidden="1" x14ac:dyDescent="0.25"/>
    <row r="81" hidden="1" x14ac:dyDescent="0.25"/>
    <row r="82" hidden="1" x14ac:dyDescent="0.25"/>
    <row r="83" hidden="1" x14ac:dyDescent="0.25"/>
    <row r="84" hidden="1" x14ac:dyDescent="0.25"/>
    <row r="85" hidden="1" x14ac:dyDescent="0.25"/>
    <row r="86" hidden="1" x14ac:dyDescent="0.25"/>
    <row r="87" hidden="1" x14ac:dyDescent="0.25"/>
    <row r="88" hidden="1" x14ac:dyDescent="0.25"/>
    <row r="89" hidden="1" x14ac:dyDescent="0.25"/>
    <row r="90" hidden="1" x14ac:dyDescent="0.25"/>
    <row r="91" hidden="1" x14ac:dyDescent="0.25"/>
    <row r="92" hidden="1" x14ac:dyDescent="0.25"/>
    <row r="93" hidden="1" x14ac:dyDescent="0.25"/>
    <row r="94" hidden="1" x14ac:dyDescent="0.25"/>
    <row r="95" hidden="1" x14ac:dyDescent="0.25"/>
    <row r="96" hidden="1" x14ac:dyDescent="0.25"/>
    <row r="97" spans="6:6" hidden="1" x14ac:dyDescent="0.25"/>
    <row r="98" spans="6:6" s="28" customFormat="1" x14ac:dyDescent="0.25"/>
    <row r="110" spans="6:6" x14ac:dyDescent="0.25">
      <c r="F110" s="16"/>
    </row>
    <row r="111" spans="6:6" x14ac:dyDescent="0.25">
      <c r="F111" s="16"/>
    </row>
    <row r="112" spans="6:6" x14ac:dyDescent="0.25">
      <c r="F112" s="16"/>
    </row>
    <row r="113" spans="1:10" x14ac:dyDescent="0.25">
      <c r="F113" s="16"/>
    </row>
    <row r="114" spans="1:10" x14ac:dyDescent="0.25">
      <c r="F114" s="16"/>
    </row>
    <row r="115" spans="1:10" x14ac:dyDescent="0.25">
      <c r="B115" s="16"/>
      <c r="C115" s="16"/>
      <c r="D115" s="16"/>
      <c r="E115" s="16"/>
      <c r="F115" s="16"/>
    </row>
    <row r="116" spans="1:10" x14ac:dyDescent="0.25">
      <c r="A116" t="s">
        <v>69</v>
      </c>
      <c r="B116">
        <v>3</v>
      </c>
      <c r="C116" s="16"/>
      <c r="D116" s="16"/>
      <c r="E116" s="16"/>
      <c r="F116" s="23">
        <v>8253463.2800000003</v>
      </c>
      <c r="H116" s="16">
        <f>F116</f>
        <v>8253463.2800000003</v>
      </c>
      <c r="I116" s="17">
        <f>+F116-H116</f>
        <v>0</v>
      </c>
      <c r="J116" t="s">
        <v>66</v>
      </c>
    </row>
    <row r="117" spans="1:10" x14ac:dyDescent="0.25">
      <c r="F117" s="24">
        <f>+F116*40%</f>
        <v>3301385.3120000004</v>
      </c>
    </row>
    <row r="118" spans="1:10" s="28" customFormat="1" x14ac:dyDescent="0.25"/>
    <row r="119" spans="1:10" x14ac:dyDescent="0.25">
      <c r="B119" t="s">
        <v>31</v>
      </c>
    </row>
    <row r="120" spans="1:10" ht="15.75" x14ac:dyDescent="0.25">
      <c r="B120" s="14">
        <v>2103030378</v>
      </c>
      <c r="C120" s="15" t="s">
        <v>67</v>
      </c>
    </row>
    <row r="121" spans="1:10" ht="15.75" x14ac:dyDescent="0.25">
      <c r="B121" s="14">
        <v>2207010000</v>
      </c>
      <c r="C121" s="15" t="s">
        <v>68</v>
      </c>
    </row>
    <row r="123" spans="1:10" x14ac:dyDescent="0.25">
      <c r="C123" s="16"/>
      <c r="D123" s="16"/>
      <c r="F123" s="9"/>
    </row>
    <row r="124" spans="1:10" x14ac:dyDescent="0.25">
      <c r="C124" s="18"/>
    </row>
    <row r="125" spans="1:10" x14ac:dyDescent="0.25">
      <c r="B125" s="18">
        <f>+[1]Carátulas!$Q$54</f>
        <v>2824250</v>
      </c>
      <c r="C125" s="19">
        <f>ROUND(+B125*90%,2)</f>
        <v>2541825</v>
      </c>
      <c r="E125" s="10">
        <v>0.9</v>
      </c>
      <c r="G125" s="26" t="s">
        <v>70</v>
      </c>
      <c r="H125" s="26"/>
      <c r="I125" s="27">
        <f>-[1]BT!$AL$3280</f>
        <v>-9254.1200000001118</v>
      </c>
      <c r="J125" s="31"/>
    </row>
    <row r="126" spans="1:10" x14ac:dyDescent="0.25">
      <c r="C126" s="18">
        <f>ROUND(+B125*10%,2)</f>
        <v>282425</v>
      </c>
      <c r="E126" s="10">
        <v>0.1</v>
      </c>
    </row>
    <row r="149" s="28" customFormat="1" x14ac:dyDescent="0.25"/>
  </sheetData>
  <conditionalFormatting sqref="B120:B121">
    <cfRule type="duplicateValues" dxfId="4" priority="1"/>
  </conditionalFormatting>
  <conditionalFormatting sqref="B120:B121">
    <cfRule type="duplicateValues" dxfId="3" priority="2"/>
  </conditionalFormatting>
  <conditionalFormatting sqref="B120:B121">
    <cfRule type="duplicateValues" dxfId="2" priority="3"/>
  </conditionalFormatting>
  <conditionalFormatting sqref="B120:B121">
    <cfRule type="duplicateValues" dxfId="1" priority="4"/>
  </conditionalFormatting>
  <conditionalFormatting sqref="B120:B121">
    <cfRule type="duplicateValues" dxfId="0" priority="5"/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BG y ER</vt:lpstr>
      <vt:lpstr>Anexos</vt:lpstr>
      <vt:lpstr>'BG y ER'!Área_de_impresión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2025-08-25T23:28:38Z</dcterms:modified>
</cp:coreProperties>
</file>