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AA86EC71-62F0-44F7-A227-A218F4EB209F}" xr6:coauthVersionLast="47" xr6:coauthVersionMax="47" xr10:uidLastSave="{00000000-0000-0000-0000-000000000000}"/>
  <bookViews>
    <workbookView xWindow="-120" yWindow="-120" windowWidth="20730" windowHeight="11160" xr2:uid="{1B3BD61D-B740-452B-956A-2954E659008A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'01-ER'!$B$1:$D$72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53" i="2"/>
  <c r="D41" i="2"/>
  <c r="D33" i="2"/>
  <c r="D15" i="2"/>
  <c r="D9" i="2"/>
  <c r="D22" i="2" s="1"/>
  <c r="D28" i="2" s="1"/>
  <c r="D51" i="1"/>
  <c r="D47" i="1"/>
  <c r="D44" i="1"/>
  <c r="D55" i="1" s="1"/>
  <c r="D37" i="1"/>
  <c r="D16" i="1"/>
  <c r="D12" i="1"/>
  <c r="D39" i="2" l="1"/>
  <c r="D47" i="2" s="1"/>
  <c r="D51" i="2" s="1"/>
  <c r="F51" i="2" s="1"/>
  <c r="D56" i="1"/>
  <c r="D27" i="1"/>
  <c r="D60" i="2" l="1"/>
</calcChain>
</file>

<file path=xl/sharedStrings.xml><?xml version="1.0" encoding="utf-8"?>
<sst xmlns="http://schemas.openxmlformats.org/spreadsheetml/2006/main" count="98" uniqueCount="89">
  <si>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</si>
  <si>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</si>
  <si>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</si>
  <si>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</si>
  <si>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</si>
  <si>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</si>
  <si>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</si>
  <si>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</si>
  <si>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</si>
  <si>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</si>
  <si>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</si>
  <si>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</si>
  <si>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</si>
  <si>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</si>
  <si>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</si>
  <si>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</si>
  <si>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</si>
  <si>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</si>
  <si>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</si>
  <si>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</si>
  <si>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</si>
  <si>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</si>
  <si>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</si>
  <si>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</si>
  <si>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</si>
  <si>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</si>
  <si>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</si>
  <si>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</si>
  <si>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</si>
  <si>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</si>
  <si>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</si>
  <si>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</si>
  <si>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</si>
  <si>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</si>
  <si>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</si>
  <si>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</si>
  <si>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</si>
  <si>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</si>
  <si>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</si>
  <si>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</si>
  <si>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</si>
  <si>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</si>
  <si>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</si>
  <si>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</si>
  <si>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</si>
  <si>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</si>
  <si>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</si>
  <si>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</si>
  <si>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</si>
  <si>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</si>
  <si>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</si>
  <si>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</si>
  <si>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</si>
  <si>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</si>
  <si>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</si>
  <si>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</si>
  <si>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</si>
  <si>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</si>
  <si>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</si>
  <si>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</si>
  <si>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</si>
  <si>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</si>
  <si>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</si>
  <si>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</si>
  <si>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</si>
  <si>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</si>
  <si>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</si>
  <si>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</si>
  <si>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</si>
  <si>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</si>
  <si>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</si>
  <si>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</si>
  <si>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</si>
  <si>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</si>
  <si>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</si>
  <si>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</si>
  <si>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</si>
  <si>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</si>
  <si>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</si>
  <si>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</si>
  <si>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</si>
  <si>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30 de Junio de 2025 </t>
  </si>
  <si>
    <t>(Expresado en miles de dólares de los Estados Unidos de América US$)</t>
  </si>
  <si>
    <t>Por el período del 1 de enero al 30 de Junio de 2025</t>
  </si>
  <si>
    <t>Ganancia por deterioro de activos financieros distintos a los activos de riesgo crediticio, Neta</t>
  </si>
  <si>
    <t>Pérdida deterioro de activos financieros de riesgo crediticio, Neta</t>
  </si>
  <si>
    <t>Ganancia por reversión de (deterioro) de valor de activos extraordinarios, Neta</t>
  </si>
  <si>
    <t>Pérdida por ventas de activos y Operaciones discontinuadas</t>
  </si>
  <si>
    <t>(Expresado en dólares de los Estados Unidos de América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</si>
</sst>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40" fontId="14" fillId="3" borderId="0" xfId="3" applyNumberFormat="1" applyFont="1" applyFill="1" applyAlignment="1">
      <alignment horizontal="right" vertical="center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59A8BBA5-8EE1-47F1-950D-1C70C88300ED}"/>
    <cellStyle name="Millares 2" xfId="4" xr:uid="{DABAFFE4-B1D9-41FD-8CA4-6A6C6A8043E5}"/>
    <cellStyle name="Moneda" xfId="1" builtinId="4"/>
    <cellStyle name="Normal" xfId="0" builtinId="0"/>
    <cellStyle name="Normal 2" xfId="3" xr:uid="{EC21781A-8922-40B5-A3E0-E8923F2E6981}"/>
    <cellStyle name="Normal_Bal, Utl, Fluj y anex" xfId="2" xr:uid="{98D4E075-8C98-47B1-91B2-DBD2DF436CD2}"/>
    <cellStyle name="Percent" xfId="6" xr:uid="{7E8D6F02-E6D2-4607-9E27-98743511B6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E511-EF0A-4F45-942F-419428DEBB83}">
  <sheetPr>
    <tabColor rgb="FFC00000"/>
    <pageSetUpPr fitToPage="1"/>
  </sheetPr>
  <dimension ref="B1:E66"/>
  <sheetViews>
    <sheetView showGridLines="0" tabSelected="1" zoomScaleNormal="100" workbookViewId="0">
      <selection activeCell="C14" sqref="C14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81</v>
      </c>
      <c r="C5" s="2"/>
      <c r="D5" s="3"/>
    </row>
    <row r="6" spans="2:4" ht="15">
      <c r="B6" s="5" t="s">
        <v>82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584697649.29999995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350219314</v>
      </c>
    </row>
    <row r="13" spans="2:4" ht="25.5">
      <c r="B13" s="23" t="s">
        <v>7</v>
      </c>
      <c r="C13" s="18"/>
      <c r="D13" s="24">
        <v>110979463.8</v>
      </c>
    </row>
    <row r="14" spans="2:4">
      <c r="B14" s="23" t="s">
        <v>8</v>
      </c>
      <c r="C14" s="18"/>
      <c r="D14" s="24">
        <v>239239850.19999999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2846656690.7999997</v>
      </c>
    </row>
    <row r="17" spans="2:4">
      <c r="B17" s="27" t="s">
        <v>10</v>
      </c>
      <c r="C17" s="18"/>
      <c r="D17" s="19">
        <v>668502597.10000002</v>
      </c>
    </row>
    <row r="18" spans="2:4">
      <c r="B18" s="27" t="s">
        <v>11</v>
      </c>
      <c r="C18" s="18"/>
      <c r="D18" s="19">
        <v>2183974081</v>
      </c>
    </row>
    <row r="19" spans="2:4">
      <c r="B19" s="27" t="s">
        <v>12</v>
      </c>
      <c r="C19" s="18"/>
      <c r="D19" s="19">
        <v>38443406.100000001</v>
      </c>
    </row>
    <row r="20" spans="2:4">
      <c r="B20" s="27" t="s">
        <v>13</v>
      </c>
      <c r="C20" s="18"/>
      <c r="D20" s="19">
        <v>-44263393.399999999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25365464.899999999</v>
      </c>
    </row>
    <row r="23" spans="2:4">
      <c r="B23" s="28" t="s">
        <v>15</v>
      </c>
      <c r="C23" s="17"/>
      <c r="D23" s="19">
        <v>72006241.299999997</v>
      </c>
    </row>
    <row r="24" spans="2:4">
      <c r="B24" s="28" t="s">
        <v>16</v>
      </c>
      <c r="C24" s="17"/>
      <c r="D24" s="19">
        <v>212074.1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5998662.5</v>
      </c>
    </row>
    <row r="27" spans="2:4">
      <c r="B27" s="20" t="s">
        <v>19</v>
      </c>
      <c r="C27" s="29"/>
      <c r="D27" s="31">
        <f>+D10+D12+D16+D22+D23+D24+D25+D26</f>
        <v>3885403596.8999996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2966375562.8000002</v>
      </c>
    </row>
    <row r="31" spans="2:4">
      <c r="B31" s="17" t="s">
        <v>22</v>
      </c>
      <c r="C31" s="32"/>
      <c r="D31" s="19">
        <v>266593011.09999999</v>
      </c>
    </row>
    <row r="32" spans="2:4">
      <c r="B32" s="17" t="s">
        <v>23</v>
      </c>
      <c r="C32" s="32"/>
      <c r="D32" s="19">
        <v>158444487.30000001</v>
      </c>
    </row>
    <row r="33" spans="2:5">
      <c r="B33" s="28" t="s">
        <v>24</v>
      </c>
      <c r="C33" s="32"/>
      <c r="D33" s="19">
        <v>18780248.100000001</v>
      </c>
    </row>
    <row r="34" spans="2:5">
      <c r="B34" s="28" t="s">
        <v>25</v>
      </c>
      <c r="C34" s="32"/>
      <c r="D34" s="19">
        <v>39146824.000000007</v>
      </c>
    </row>
    <row r="35" spans="2:5">
      <c r="B35" s="28" t="s">
        <v>26</v>
      </c>
      <c r="C35" s="32"/>
      <c r="D35" s="19">
        <v>16082641</v>
      </c>
    </row>
    <row r="36" spans="2:5">
      <c r="B36" s="28" t="s">
        <v>27</v>
      </c>
      <c r="C36" s="32"/>
      <c r="D36" s="19">
        <v>17358017.699999999</v>
      </c>
    </row>
    <row r="37" spans="2:5">
      <c r="B37" s="34" t="s">
        <v>28</v>
      </c>
      <c r="C37" s="32"/>
      <c r="D37" s="31">
        <f>SUM(D30:D36)</f>
        <v>3482780792</v>
      </c>
    </row>
    <row r="38" spans="2:5" ht="6" customHeight="1">
      <c r="B38" s="34"/>
      <c r="C38" s="32"/>
      <c r="D38" s="35"/>
    </row>
    <row r="39" spans="2:5">
      <c r="B39" s="34" t="s">
        <v>29</v>
      </c>
      <c r="C39" s="32"/>
      <c r="D39" s="35">
        <v>317.79999995231628</v>
      </c>
    </row>
    <row r="40" spans="2:5" ht="6" customHeight="1">
      <c r="B40" s="28"/>
      <c r="C40" s="32"/>
      <c r="D40" s="19"/>
    </row>
    <row r="41" spans="2:5">
      <c r="B41" s="14" t="s">
        <v>30</v>
      </c>
      <c r="C41" s="32"/>
      <c r="D41" s="19"/>
    </row>
    <row r="42" spans="2:5">
      <c r="B42" s="28" t="s">
        <v>31</v>
      </c>
      <c r="C42" s="32"/>
      <c r="D42" s="19">
        <v>146949600</v>
      </c>
    </row>
    <row r="43" spans="2:5" ht="9" customHeight="1">
      <c r="B43" s="28"/>
      <c r="C43" s="32"/>
      <c r="D43" s="19"/>
    </row>
    <row r="44" spans="2:5">
      <c r="B44" s="34" t="s">
        <v>32</v>
      </c>
      <c r="C44" s="36"/>
      <c r="D44" s="22">
        <f>SUM(D45)</f>
        <v>36737399.999999993</v>
      </c>
    </row>
    <row r="45" spans="2:5">
      <c r="B45" s="27" t="s">
        <v>33</v>
      </c>
      <c r="C45" s="32"/>
      <c r="D45" s="19">
        <v>36737399.999999993</v>
      </c>
    </row>
    <row r="46" spans="2:5" ht="9" customHeight="1">
      <c r="B46" s="27"/>
      <c r="C46" s="32"/>
      <c r="D46" s="26"/>
    </row>
    <row r="47" spans="2:5">
      <c r="B47" s="34" t="s">
        <v>34</v>
      </c>
      <c r="C47" s="36"/>
      <c r="D47" s="22">
        <f>SUM(D48:D49)</f>
        <v>220628443.69999999</v>
      </c>
    </row>
    <row r="48" spans="2:5">
      <c r="B48" s="27" t="s">
        <v>35</v>
      </c>
      <c r="C48" s="32"/>
      <c r="D48" s="19">
        <v>196293272.19999999</v>
      </c>
      <c r="E48" s="37"/>
    </row>
    <row r="49" spans="2:4">
      <c r="B49" s="27" t="s">
        <v>36</v>
      </c>
      <c r="C49" s="32"/>
      <c r="D49" s="19">
        <v>24335171.5</v>
      </c>
    </row>
    <row r="50" spans="2:4" ht="9" customHeight="1">
      <c r="B50" s="27"/>
      <c r="C50" s="32"/>
      <c r="D50" s="26"/>
    </row>
    <row r="51" spans="2:4">
      <c r="B51" s="34" t="s">
        <v>37</v>
      </c>
      <c r="C51" s="34"/>
      <c r="D51" s="22">
        <f>SUM(D52:D53)</f>
        <v>-1692956.5999999999</v>
      </c>
    </row>
    <row r="52" spans="2:4">
      <c r="B52" s="27" t="s">
        <v>38</v>
      </c>
      <c r="C52" s="34"/>
      <c r="D52" s="19">
        <v>-1647367.4999999998</v>
      </c>
    </row>
    <row r="53" spans="2:4">
      <c r="B53" s="27" t="s">
        <v>39</v>
      </c>
      <c r="C53" s="28"/>
      <c r="D53" s="19">
        <v>-45589.099999999991</v>
      </c>
    </row>
    <row r="54" spans="2:4" ht="9" customHeight="1">
      <c r="B54" s="28"/>
      <c r="C54" s="28"/>
      <c r="D54" s="26"/>
    </row>
    <row r="55" spans="2:4">
      <c r="B55" s="34" t="s">
        <v>40</v>
      </c>
      <c r="C55" s="28"/>
      <c r="D55" s="22">
        <f>+D42+D44+D47+D51</f>
        <v>402622487.09999996</v>
      </c>
    </row>
    <row r="56" spans="2:4" ht="16.5" customHeight="1" thickBot="1">
      <c r="B56" s="38" t="s">
        <v>41</v>
      </c>
      <c r="C56" s="28"/>
      <c r="D56" s="39">
        <f>+D37+D55+D39</f>
        <v>3885403596.8999996</v>
      </c>
    </row>
    <row r="57" spans="2:4" ht="15.75" thickTop="1" thickBot="1">
      <c r="B57" s="40"/>
      <c r="C57" s="40"/>
      <c r="D57" s="41"/>
    </row>
    <row r="58" spans="2:4" ht="15" thickTop="1">
      <c r="D58" s="4"/>
    </row>
    <row r="59" spans="2:4">
      <c r="B59" s="42"/>
      <c r="C59" s="42"/>
      <c r="D59" s="43"/>
    </row>
    <row r="60" spans="2:4" ht="15">
      <c r="C60" s="44"/>
      <c r="D60" s="45"/>
    </row>
    <row r="61" spans="2:4" ht="15">
      <c r="B61" s="46" t="s">
        <v>42</v>
      </c>
      <c r="C61" s="47" t="s">
        <v>44</v>
      </c>
      <c r="D61" s="47"/>
    </row>
    <row r="62" spans="2:4" ht="15">
      <c r="B62" s="46" t="s">
        <v>43</v>
      </c>
      <c r="C62" s="47" t="s">
        <v>45</v>
      </c>
      <c r="D62" s="47"/>
    </row>
    <row r="63" spans="2:4" ht="15">
      <c r="B63" s="44"/>
      <c r="C63" s="44"/>
      <c r="D63" s="45"/>
    </row>
    <row r="64" spans="2:4" ht="15">
      <c r="B64" s="44"/>
      <c r="C64" s="44"/>
      <c r="D64" s="45"/>
    </row>
    <row r="65" spans="2:4" ht="15">
      <c r="B65" s="44"/>
      <c r="C65" s="44"/>
      <c r="D65" s="44"/>
    </row>
    <row r="66" spans="2:4" ht="15">
      <c r="B66" s="44"/>
      <c r="C66" s="44"/>
      <c r="D66" s="44"/>
    </row>
  </sheetData>
  <mergeCells count="2">
    <mergeCell ref="C61:D61"/>
    <mergeCell ref="C62:D62"/>
  </mergeCells>
  <printOptions horizontalCentered="1"/>
  <pageMargins left="0.70866141732283472" right="0.53" top="0.44" bottom="0.36" header="0.31496062992125984" footer="0.31496062992125984"/>
  <pageSetup paperSize="9" scale="95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293E-F1EE-4969-8365-23A6CFFECCEE}">
  <sheetPr>
    <tabColor rgb="FFC00000"/>
    <pageSetUpPr fitToPage="1"/>
  </sheetPr>
  <dimension ref="A1:J72"/>
  <sheetViews>
    <sheetView showGridLines="0" zoomScaleNormal="100" workbookViewId="0">
      <selection activeCell="C14" sqref="C14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78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46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47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83</v>
      </c>
      <c r="C5" s="53"/>
      <c r="D5" s="53"/>
      <c r="E5" s="2"/>
    </row>
    <row r="6" spans="1:10" ht="15">
      <c r="B6" s="54" t="s">
        <v>88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48</v>
      </c>
      <c r="D8" s="56"/>
      <c r="E8" s="2"/>
    </row>
    <row r="9" spans="1:10" s="57" customFormat="1" ht="15">
      <c r="B9" s="58" t="s">
        <v>49</v>
      </c>
      <c r="D9" s="59">
        <f>SUM(D10:D13)</f>
        <v>156494863.5</v>
      </c>
      <c r="F9" s="60"/>
    </row>
    <row r="10" spans="1:10" s="57" customFormat="1">
      <c r="B10" s="61" t="s">
        <v>50</v>
      </c>
      <c r="C10" s="61"/>
      <c r="D10" s="62">
        <v>3233747.7</v>
      </c>
      <c r="F10" s="60"/>
    </row>
    <row r="11" spans="1:10" s="57" customFormat="1">
      <c r="B11" s="61" t="s">
        <v>51</v>
      </c>
      <c r="D11" s="63">
        <v>14510092</v>
      </c>
      <c r="F11" s="60"/>
    </row>
    <row r="12" spans="1:10" s="57" customFormat="1">
      <c r="B12" s="61" t="s">
        <v>52</v>
      </c>
      <c r="D12" s="63">
        <v>138675701</v>
      </c>
      <c r="F12" s="60"/>
    </row>
    <row r="13" spans="1:10" s="57" customFormat="1">
      <c r="B13" s="61" t="s">
        <v>53</v>
      </c>
      <c r="D13" s="63">
        <v>75322.8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54</v>
      </c>
      <c r="D15" s="59">
        <f>SUM(D16:D20)</f>
        <v>-55551639.699999988</v>
      </c>
      <c r="F15" s="60"/>
    </row>
    <row r="16" spans="1:10" s="57" customFormat="1">
      <c r="B16" s="61" t="s">
        <v>21</v>
      </c>
      <c r="D16" s="64">
        <v>-39686988.299999997</v>
      </c>
      <c r="F16" s="60"/>
    </row>
    <row r="17" spans="2:6" s="57" customFormat="1">
      <c r="B17" s="61" t="s">
        <v>55</v>
      </c>
      <c r="D17" s="65">
        <v>0</v>
      </c>
      <c r="F17" s="60"/>
    </row>
    <row r="18" spans="2:6" s="57" customFormat="1">
      <c r="B18" s="61" t="s">
        <v>23</v>
      </c>
      <c r="D18" s="65">
        <v>-5260359.3</v>
      </c>
      <c r="F18" s="60"/>
    </row>
    <row r="19" spans="2:6" s="57" customFormat="1">
      <c r="B19" s="61" t="s">
        <v>22</v>
      </c>
      <c r="D19" s="65">
        <v>-10121471.800000001</v>
      </c>
      <c r="F19" s="60"/>
    </row>
    <row r="20" spans="2:6" s="57" customFormat="1">
      <c r="B20" s="61" t="s">
        <v>56</v>
      </c>
      <c r="D20" s="65">
        <v>-482820.30000000005</v>
      </c>
      <c r="F20" s="60"/>
    </row>
    <row r="21" spans="2:6" s="57" customFormat="1" ht="9" customHeight="1">
      <c r="B21" s="61"/>
      <c r="D21" s="64"/>
      <c r="F21" s="60"/>
    </row>
    <row r="22" spans="2:6" s="57" customFormat="1" ht="15">
      <c r="B22" s="58" t="s">
        <v>57</v>
      </c>
      <c r="D22" s="59">
        <f>+D9+D15</f>
        <v>100943223.80000001</v>
      </c>
      <c r="F22" s="60"/>
    </row>
    <row r="23" spans="2:6" s="57" customFormat="1" ht="6.75" customHeight="1">
      <c r="D23" s="65"/>
      <c r="F23" s="60"/>
    </row>
    <row r="24" spans="2:6" s="57" customFormat="1" ht="28.5" customHeight="1">
      <c r="B24" s="66" t="s">
        <v>84</v>
      </c>
      <c r="C24" s="66"/>
      <c r="D24" s="65">
        <v>1498.4</v>
      </c>
      <c r="F24" s="60"/>
    </row>
    <row r="25" spans="2:6" s="57" customFormat="1">
      <c r="B25" s="66" t="s">
        <v>85</v>
      </c>
      <c r="C25" s="66"/>
      <c r="D25" s="65">
        <v>-24186036.100000001</v>
      </c>
      <c r="F25" s="60"/>
    </row>
    <row r="26" spans="2:6" s="57" customFormat="1" ht="28.5" customHeight="1">
      <c r="B26" s="66" t="s">
        <v>86</v>
      </c>
      <c r="C26" s="66"/>
      <c r="D26" s="65">
        <v>329372.90000000002</v>
      </c>
      <c r="F26" s="60"/>
    </row>
    <row r="27" spans="2:6" s="57" customFormat="1" ht="9" customHeight="1">
      <c r="B27" s="67"/>
      <c r="D27" s="64"/>
      <c r="F27" s="60"/>
    </row>
    <row r="28" spans="2:6" s="57" customFormat="1" ht="30">
      <c r="B28" s="68" t="s">
        <v>58</v>
      </c>
      <c r="D28" s="59">
        <f>SUM(D22:D27)</f>
        <v>77088059.00000003</v>
      </c>
      <c r="F28" s="60"/>
    </row>
    <row r="29" spans="2:6" s="57" customFormat="1" ht="6.75" customHeight="1">
      <c r="D29" s="65"/>
      <c r="F29" s="60"/>
    </row>
    <row r="30" spans="2:6" s="57" customFormat="1">
      <c r="B30" s="61" t="s">
        <v>59</v>
      </c>
      <c r="D30" s="65">
        <v>52021438.799999997</v>
      </c>
      <c r="F30" s="60"/>
    </row>
    <row r="31" spans="2:6" s="57" customFormat="1">
      <c r="B31" s="61" t="s">
        <v>60</v>
      </c>
      <c r="D31" s="65">
        <v>-12061756.1</v>
      </c>
      <c r="F31" s="60"/>
    </row>
    <row r="32" spans="2:6" s="57" customFormat="1" ht="6.75" customHeight="1">
      <c r="B32" s="61"/>
      <c r="D32" s="64"/>
      <c r="F32" s="60"/>
    </row>
    <row r="33" spans="2:6" s="57" customFormat="1" ht="15">
      <c r="B33" s="58" t="s">
        <v>61</v>
      </c>
      <c r="D33" s="59">
        <f>SUM(D30:D32)</f>
        <v>39959682.699999996</v>
      </c>
      <c r="F33" s="60"/>
    </row>
    <row r="34" spans="2:6" s="57" customFormat="1" ht="6.75" customHeight="1">
      <c r="D34" s="65"/>
      <c r="F34" s="60"/>
    </row>
    <row r="35" spans="2:6" s="57" customFormat="1" ht="28.5" customHeight="1">
      <c r="B35" s="66" t="s">
        <v>62</v>
      </c>
      <c r="C35" s="66"/>
      <c r="D35" s="65">
        <v>-94236.800000000003</v>
      </c>
      <c r="F35" s="60"/>
    </row>
    <row r="36" spans="2:6" s="57" customFormat="1">
      <c r="B36" s="66" t="s">
        <v>87</v>
      </c>
      <c r="C36" s="66"/>
      <c r="D36" s="65">
        <v>-2654.5</v>
      </c>
      <c r="F36" s="60"/>
    </row>
    <row r="37" spans="2:6" s="57" customFormat="1">
      <c r="B37" s="67" t="s">
        <v>63</v>
      </c>
      <c r="D37" s="65">
        <f>14077364.3-20.8</f>
        <v>14077343.5</v>
      </c>
      <c r="F37" s="60"/>
    </row>
    <row r="38" spans="2:6" s="57" customFormat="1" ht="6.75" customHeight="1">
      <c r="D38" s="64"/>
      <c r="F38" s="60"/>
    </row>
    <row r="39" spans="2:6" s="57" customFormat="1" ht="15">
      <c r="B39" s="58" t="s">
        <v>64</v>
      </c>
      <c r="D39" s="59">
        <f>+D28+D33+D36+D37+D35</f>
        <v>131028193.90000002</v>
      </c>
      <c r="F39" s="60"/>
    </row>
    <row r="40" spans="2:6" s="57" customFormat="1" ht="12" customHeight="1">
      <c r="D40" s="64"/>
      <c r="F40" s="60"/>
    </row>
    <row r="41" spans="2:6" s="57" customFormat="1" ht="15">
      <c r="B41" s="58" t="s">
        <v>65</v>
      </c>
      <c r="D41" s="59">
        <f>SUM(D42:D45)</f>
        <v>-98954869.899999991</v>
      </c>
      <c r="F41" s="60"/>
    </row>
    <row r="42" spans="2:6" s="57" customFormat="1">
      <c r="B42" s="61" t="s">
        <v>66</v>
      </c>
      <c r="D42" s="64">
        <v>-26423591.5</v>
      </c>
      <c r="F42" s="60"/>
    </row>
    <row r="43" spans="2:6" s="57" customFormat="1">
      <c r="B43" s="61" t="s">
        <v>67</v>
      </c>
      <c r="D43" s="65">
        <v>-53667548.299999997</v>
      </c>
      <c r="F43" s="60"/>
    </row>
    <row r="44" spans="2:6" s="57" customFormat="1">
      <c r="B44" s="61" t="s">
        <v>68</v>
      </c>
      <c r="D44" s="65">
        <v>-7935320.5</v>
      </c>
      <c r="F44" s="60"/>
    </row>
    <row r="45" spans="2:6" s="57" customFormat="1">
      <c r="B45" s="61" t="s">
        <v>69</v>
      </c>
      <c r="D45" s="65">
        <v>-10928409.6</v>
      </c>
      <c r="F45" s="60"/>
    </row>
    <row r="46" spans="2:6" s="57" customFormat="1" ht="8.25" customHeight="1">
      <c r="B46" s="61"/>
      <c r="D46" s="64"/>
      <c r="F46" s="60"/>
    </row>
    <row r="47" spans="2:6" s="57" customFormat="1" ht="15">
      <c r="B47" s="58" t="s">
        <v>70</v>
      </c>
      <c r="D47" s="59">
        <f>+D39+D41</f>
        <v>32073324.00000003</v>
      </c>
      <c r="F47" s="60"/>
    </row>
    <row r="48" spans="2:6" s="57" customFormat="1" ht="6.75" customHeight="1">
      <c r="D48" s="65"/>
      <c r="F48" s="60"/>
    </row>
    <row r="49" spans="2:6" s="57" customFormat="1">
      <c r="B49" s="61" t="s">
        <v>71</v>
      </c>
      <c r="D49" s="65">
        <v>-7738152.5</v>
      </c>
      <c r="F49" s="60"/>
    </row>
    <row r="50" spans="2:6" s="57" customFormat="1" ht="6.75" customHeight="1">
      <c r="D50" s="64"/>
      <c r="F50" s="60"/>
    </row>
    <row r="51" spans="2:6" s="57" customFormat="1" ht="15.75" thickBot="1">
      <c r="B51" s="58" t="s">
        <v>72</v>
      </c>
      <c r="D51" s="69">
        <f>SUM(D47:D50)</f>
        <v>24335171.50000003</v>
      </c>
      <c r="F51" s="70">
        <f>+D51-'01-BG'!D49</f>
        <v>2.9802322387695313E-8</v>
      </c>
    </row>
    <row r="52" spans="2:6" s="57" customFormat="1" ht="7.5" customHeight="1" thickTop="1">
      <c r="D52" s="71"/>
      <c r="F52" s="60"/>
    </row>
    <row r="53" spans="2:6" s="57" customFormat="1" ht="15" customHeight="1">
      <c r="B53" s="58" t="s">
        <v>73</v>
      </c>
      <c r="D53" s="72">
        <f>SUM(D54:D59)</f>
        <v>146640.29999999999</v>
      </c>
      <c r="F53" s="60"/>
    </row>
    <row r="54" spans="2:6" s="57" customFormat="1" ht="15" customHeight="1">
      <c r="B54" s="73" t="s">
        <v>74</v>
      </c>
      <c r="D54" s="71"/>
      <c r="F54" s="60"/>
    </row>
    <row r="55" spans="2:6" s="57" customFormat="1" ht="29.25" customHeight="1">
      <c r="B55" s="74" t="s">
        <v>75</v>
      </c>
      <c r="C55" s="74"/>
      <c r="D55" s="71">
        <v>46962</v>
      </c>
      <c r="F55" s="60"/>
    </row>
    <row r="56" spans="2:6" s="57" customFormat="1" ht="15" customHeight="1">
      <c r="B56" s="74" t="s">
        <v>76</v>
      </c>
      <c r="C56" s="74"/>
      <c r="D56" s="71">
        <v>-14088.6</v>
      </c>
      <c r="F56" s="60"/>
    </row>
    <row r="57" spans="2:6" s="57" customFormat="1" ht="15" customHeight="1">
      <c r="B57" s="75" t="s">
        <v>77</v>
      </c>
      <c r="D57" s="71"/>
      <c r="F57" s="60"/>
    </row>
    <row r="58" spans="2:6" s="57" customFormat="1" ht="29.25" customHeight="1">
      <c r="B58" s="76" t="s">
        <v>78</v>
      </c>
      <c r="C58" s="76"/>
      <c r="D58" s="71">
        <v>162524.1</v>
      </c>
      <c r="F58" s="60"/>
    </row>
    <row r="59" spans="2:6" s="57" customFormat="1" ht="14.25" customHeight="1">
      <c r="B59" s="76" t="s">
        <v>79</v>
      </c>
      <c r="C59" s="76"/>
      <c r="D59" s="71">
        <v>-48757.2</v>
      </c>
      <c r="F59" s="60"/>
    </row>
    <row r="60" spans="2:6" s="57" customFormat="1" ht="15" customHeight="1" thickBot="1">
      <c r="B60" s="75" t="s">
        <v>80</v>
      </c>
      <c r="D60" s="77">
        <f>+D51+D53</f>
        <v>24481811.800000031</v>
      </c>
      <c r="F60" s="60"/>
    </row>
    <row r="61" spans="2:6" s="57" customFormat="1" ht="7.5" customHeight="1" thickTop="1" thickBot="1">
      <c r="B61" s="40"/>
      <c r="C61" s="40"/>
      <c r="D61" s="40"/>
      <c r="F61" s="60"/>
    </row>
    <row r="62" spans="2:6" ht="15" thickTop="1"/>
    <row r="65" spans="2:4" ht="15">
      <c r="C65" s="44"/>
      <c r="D65" s="45"/>
    </row>
    <row r="66" spans="2:4" ht="15">
      <c r="B66" s="46" t="s">
        <v>42</v>
      </c>
      <c r="C66" s="47" t="s">
        <v>44</v>
      </c>
      <c r="D66" s="47"/>
    </row>
    <row r="67" spans="2:4" ht="15">
      <c r="B67" s="46" t="s">
        <v>43</v>
      </c>
      <c r="C67" s="47" t="s">
        <v>45</v>
      </c>
      <c r="D67" s="47"/>
    </row>
    <row r="68" spans="2:4" ht="15">
      <c r="B68" s="44"/>
      <c r="C68" s="44"/>
      <c r="D68" s="45"/>
    </row>
    <row r="69" spans="2:4" ht="15">
      <c r="B69" s="44"/>
      <c r="C69" s="44"/>
      <c r="D69" s="45"/>
    </row>
    <row r="70" spans="2:4" ht="15">
      <c r="B70" s="44"/>
      <c r="C70" s="44"/>
      <c r="D70" s="45"/>
    </row>
    <row r="71" spans="2:4" ht="15">
      <c r="B71" s="47"/>
      <c r="C71" s="47"/>
      <c r="D71" s="47"/>
    </row>
    <row r="72" spans="2:4" ht="15">
      <c r="B72" s="47"/>
      <c r="C72" s="47"/>
      <c r="D72" s="47"/>
    </row>
  </sheetData>
  <mergeCells count="13">
    <mergeCell ref="B72:D72"/>
    <mergeCell ref="B36:C36"/>
    <mergeCell ref="B56:C56"/>
    <mergeCell ref="B58:C58"/>
    <mergeCell ref="B59:C59"/>
    <mergeCell ref="C66:D66"/>
    <mergeCell ref="C67:D67"/>
    <mergeCell ref="B71:D71"/>
    <mergeCell ref="B24:C24"/>
    <mergeCell ref="B25:C25"/>
    <mergeCell ref="B26:C26"/>
    <mergeCell ref="B35:C35"/>
    <mergeCell ref="B55:C55"/>
  </mergeCells>
  <printOptions horizontalCentered="1"/>
  <pageMargins left="0.70866141732283472" right="0.70866141732283472" top="0.43307086614173229" bottom="0.35433070866141736" header="0.31496062992125984" footer="0.31496062992125984"/>
  <pageSetup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2025-07-21T18:28:25Z</cp:lastPrinted>
  <dcterms:created xsi:type="dcterms:W3CDTF">2025-07-21T18:22:39Z</dcterms:created>
  <dcterms:modified xsi:type="dcterms:W3CDTF">2025-07-21T18:28:37Z</dcterms:modified>
</cp:coreProperties>
</file>