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91B653D4-8198-49B0-A6F8-2D33E1DA5DF3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1" i="3" l="1"/>
  <c r="E49" i="10"/>
  <c r="L220" i="10"/>
  <c r="K220" i="10"/>
  <c r="F220" i="10"/>
  <c r="E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8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G62" i="10"/>
  <c r="F62" i="10"/>
  <c r="E62" i="10"/>
  <c r="G60" i="10"/>
  <c r="G55" i="10"/>
  <c r="G54" i="10"/>
  <c r="M49" i="10"/>
  <c r="L49" i="10"/>
  <c r="K49" i="10"/>
  <c r="G49" i="10"/>
  <c r="F49" i="10"/>
  <c r="H37" i="11" l="1"/>
  <c r="H15" i="11"/>
  <c r="H16" i="11"/>
  <c r="H21" i="11" l="1"/>
  <c r="E97" i="3" l="1"/>
  <c r="G41" i="2" l="1"/>
  <c r="G19" i="2"/>
  <c r="G47" i="2" l="1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<sst xmlns="http://schemas.openxmlformats.org/spreadsheetml/2006/main" count="676" uniqueCount="347">
  <si>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</si>
  <si>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</si>
  <si>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</si>
  <si>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</si>
  <si>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</si>
  <si>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</si>
  <si>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</si>
  <si>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</si>
  <si>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</si>
  <si>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</si>
  <si>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</si>
  <si>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</si>
  <si>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</si>
  <si>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</si>
  <si>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</si>
  <si>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</si>
  <si>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</si>
  <si>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</si>
  <si>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</si>
  <si>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</si>
  <si>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</si>
  <si>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</si>
  <si>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</si>
  <si>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</si>
  <si>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</si>
  <si>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</si>
  <si>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</si>
  <si>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</si>
  <si>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</si>
  <si>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</si>
  <si>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</si>
  <si>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</si>
  <si>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</si>
  <si>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</si>
  <si>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</si>
  <si>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</si>
  <si>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</si>
  <si>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</si>
  <si>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</si>
  <si>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</si>
  <si>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</si>
  <si>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</si>
  <si>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</si>
  <si>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</si>
  <si>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</si>
  <si>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</si>
  <si>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</si>
  <si>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</si>
  <si>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</si>
  <si>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</si>
  <si>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</si>
  <si>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</si>
  <si>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</si>
  <si>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</si>
  <si>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</si>
  <si>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</si>
  <si>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</si>
  <si>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</si>
  <si>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</si>
  <si>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</si>
  <si>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</si>
  <si>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</si>
  <si>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</si>
  <si>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</si>
  <si>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</si>
  <si>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</si>
  <si>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</si>
  <si>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</si>
  <si>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</si>
  <si>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</si>
  <si>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</si>
  <si>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</si>
  <si>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</si>
  <si>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</si>
  <si>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</si>
  <si>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</si>
  <si>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</si>
  <si>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</si>
  <si>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</si>
  <si>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</si>
  <si>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</si>
  <si>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</si>
  <si>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</si>
  <si>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</si>
  <si>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</si>
  <si>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</si>
  <si>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</si>
  <si>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</si>
  <si>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</si>
  <si>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</si>
  <si>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</si>
  <si>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</si>
  <si>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</si>
  <si>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</si>
  <si>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</si>
  <si>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</si>
  <si>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</si>
  <si>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</si>
  <si>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</si>
  <si>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</si>
  <si>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</si>
  <si>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</si>
  <si>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</si>
  <si>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</si>
  <si>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</si>
  <si>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</si>
  <si>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</si>
  <si>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</si>
  <si>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</si>
  <si>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</si>
  <si>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</si>
  <si>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</si>
  <si>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</si>
  <si>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</si>
  <si>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</si>
  <si>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</si>
  <si>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</si>
  <si>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</si>
  <si>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</si>
  <si>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</si>
  <si>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</si>
  <si>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</si>
  <si>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</si>
  <si>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</si>
  <si>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</si>
  <si>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</si>
  <si>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</si>
  <si>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</si>
  <si>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</si>
  <si>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</si>
  <si>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</si>
  <si>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</si>
  <si>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</si>
  <si>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</si>
  <si>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</si>
  <si>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</si>
  <si>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</si>
  <si>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</si>
  <si>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</si>
  <si>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</si>
  <si>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</si>
  <si>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</si>
  <si>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</si>
  <si>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</si>
  <si>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</si>
  <si>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</si>
  <si>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</si>
  <si>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</si>
  <si>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</si>
  <si>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</si>
  <si>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</si>
  <si>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</si>
  <si>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</si>
  <si>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</si>
  <si>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</si>
  <si>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</si>
  <si>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</si>
  <si>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</si>
  <si>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</si>
  <si>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</si>
  <si>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</si>
  <si>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</si>
  <si>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</si>
  <si>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</si>
  <si>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</si>
  <si>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</si>
  <si>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</si>
  <si>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</si>
  <si>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</si>
  <si>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</si>
  <si>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</si>
  <si>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</si>
  <si>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</si>
  <si>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</si>
  <si>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</si>
  <si>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</si>
  <si>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</si>
  <si>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</si>
  <si>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</si>
  <si>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</si>
  <si>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</si>
  <si>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</si>
  <si>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</si>
  <si>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</si>
  <si>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</si>
  <si>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</si>
  <si>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</si>
  <si>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</si>
  <si>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</si>
  <si>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</si>
  <si>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</si>
  <si>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</si>
  <si>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</si>
  <si>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</si>
  <si>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</si>
  <si>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</si>
  <si>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</si>
  <si>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</si>
  <si>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</si>
  <si>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</si>
  <si>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</si>
  <si>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</si>
  <si>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</si>
  <si>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</si>
  <si>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</si>
  <si>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</si>
  <si>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</si>
  <si>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</si>
  <si>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</si>
  <si>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</si>
  <si>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</si>
  <si>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</si>
  <si>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</si>
  <si>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</si>
  <si>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</si>
  <si>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</si>
  <si>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</si>
  <si>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</si>
  <si>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</si>
  <si>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</si>
  <si>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</si>
  <si>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</si>
  <si>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</si>
  <si>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</si>
  <si>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</si>
  <si>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</si>
  <si>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</si>
  <si>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</si>
  <si>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</si>
  <si>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</si>
  <si>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</si>
  <si>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</si>
  <si>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</si>
  <si>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</si>
  <si>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</si>
  <si>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</si>
  <si>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</si>
  <si>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</si>
  <si>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</si>
  <si>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</si>
  <si>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</si>
  <si>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</si>
  <si>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</si>
  <si>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</si>
  <si>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</si>
  <si>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</si>
  <si>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</si>
  <si>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</si>
  <si>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</si>
  <si>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</si>
  <si>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</si>
  <si>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</si>
  <si>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</si>
  <si>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</si>
  <si>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</si>
  <si>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</si>
  <si>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</si>
  <si>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</si>
  <si>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</si>
  <si>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</si>
  <si>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</si>
  <si>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</si>
  <si>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</si>
  <si>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</si>
  <si>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</si>
  <si>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</si>
  <si>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</si>
  <si>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</si>
  <si>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</si>
  <si>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</si>
  <si>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</si>
  <si>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</si>
  <si>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</si>
  <si>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</si>
  <si>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</si>
  <si>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</si>
  <si>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</si>
  <si>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</si>
  <si>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</si>
  <si>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</si>
  <si>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</si>
  <si>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</si>
  <si>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</si>
  <si>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</si>
  <si>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</si>
  <si>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</si>
  <si>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</si>
  <si>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</si>
  <si>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</si>
  <si>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</si>
  <si>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</si>
  <si>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</si>
  <si>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</si>
  <si>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</si>
  <si>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</si>
  <si>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</si>
  <si>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</si>
  <si>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</si>
  <si>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</si>
  <si>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</si>
  <si>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</si>
  <si>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</si>
  <si>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</si>
  <si>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</si>
  <si>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</si>
  <si>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</si>
  <si>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</si>
  <si>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</si>
  <si>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</si>
  <si>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</si>
  <si>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</si>
  <si>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</si>
  <si>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</si>
  <si>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</si>
  <si>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</si>
  <si>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</si>
  <si>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</si>
  <si>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</si>
  <si>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</si>
  <si>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</si>
  <si>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</si>
  <si>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</si>
  <si>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</si>
  <si>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</si>
  <si>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</si>
  <si>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</si>
  <si>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</si>
  <si>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</si>
  <si>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</si>
  <si>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</si>
  <si>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</si>
  <si>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</si>
  <si>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</si>
  <si>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</si>
  <si>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</si>
  <si>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</si>
  <si>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</si>
  <si>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</si>
  <si>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</si>
  <si>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</si>
  <si>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</si>
  <si>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</si>
  <si>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BANCO AZUL CTA NUEV</t>
  </si>
  <si>
    <t>ESTADO DE RESULTADOS DEL 1o.DE ENERO AL 30 DE JUNIO DE 2025</t>
  </si>
  <si>
    <t>30.06.2025</t>
  </si>
  <si>
    <t>30.06.2024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</si>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</sst>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4" fontId="0" fillId="33" borderId="0" xfId="0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J42" sqref="J42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8" t="s">
        <v>70</v>
      </c>
      <c r="C6" s="158"/>
      <c r="D6" s="158"/>
      <c r="E6" s="158"/>
      <c r="F6" s="158"/>
      <c r="G6" s="158"/>
      <c r="H6" s="158"/>
      <c r="I6" s="158"/>
      <c r="J6" s="158"/>
    </row>
    <row r="7" spans="2:13" x14ac:dyDescent="0.25">
      <c r="B7" s="159" t="s">
        <v>343</v>
      </c>
      <c r="C7" s="159"/>
      <c r="D7" s="159"/>
      <c r="E7" s="159"/>
      <c r="F7" s="159"/>
      <c r="G7" s="159"/>
      <c r="H7" s="159"/>
      <c r="I7" s="159"/>
      <c r="J7" s="159"/>
    </row>
    <row r="8" spans="2:13" x14ac:dyDescent="0.25">
      <c r="B8" s="159" t="s">
        <v>0</v>
      </c>
      <c r="C8" s="159"/>
      <c r="D8" s="159"/>
      <c r="E8" s="159"/>
      <c r="F8" s="159"/>
      <c r="G8" s="159"/>
      <c r="H8" s="159"/>
      <c r="I8" s="159"/>
      <c r="J8" s="159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344</v>
      </c>
      <c r="I12" s="10"/>
      <c r="J12" s="11" t="s">
        <v>345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IM'!E149)/1000</f>
        <v>1204.2301200000002</v>
      </c>
      <c r="I15" s="59"/>
      <c r="J15" s="121">
        <v>1212.56447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IM'!E150-'Lista de Saldos IM'!E152)/1000</f>
        <v>2055.6724899999999</v>
      </c>
      <c r="I16" s="59"/>
      <c r="J16" s="90">
        <v>1549.48101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3259.9026100000001</v>
      </c>
      <c r="I17" s="60"/>
      <c r="J17" s="92">
        <f>SUM(J15:J16)</f>
        <v>2762.0454799999998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280.18252999999999</v>
      </c>
      <c r="I20" s="120"/>
      <c r="J20" s="121">
        <v>291.17309999999998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1876.1885600000001</v>
      </c>
      <c r="I21" s="59"/>
      <c r="J21" s="95">
        <v>1367.5571800000002</v>
      </c>
      <c r="K21" s="60"/>
    </row>
    <row r="22" spans="2:13" x14ac:dyDescent="0.25">
      <c r="D22" s="3" t="s">
        <v>331</v>
      </c>
      <c r="H22" s="60">
        <f>SUM(H20:H21)</f>
        <v>2156.3710900000001</v>
      </c>
      <c r="I22" s="60"/>
      <c r="J22" s="60">
        <f t="shared" ref="J22" si="0">SUM(J20:J21)</f>
        <v>1658.7302800000002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1876.1885600000001</v>
      </c>
      <c r="I32" s="59"/>
      <c r="J32" s="92">
        <f>+J21-J30</f>
        <v>1367.5571800000002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215.11962000000008</v>
      </c>
      <c r="I36" s="59"/>
      <c r="J36" s="96">
        <v>288.66957000000002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IM'!E187+'Lista de Saldos IM'!E180)/1000</f>
        <v>97.062180000000012</v>
      </c>
      <c r="I37" s="59"/>
      <c r="J37" s="112">
        <v>81.433410000000009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312.18180000000007</v>
      </c>
      <c r="I38" s="92"/>
      <c r="J38" s="92">
        <f>SUM(J36:J37)</f>
        <v>370.10298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60" t="s">
        <v>66</v>
      </c>
      <c r="D44" s="160"/>
      <c r="E44" s="160"/>
      <c r="F44" s="160"/>
      <c r="G44" s="91"/>
      <c r="H44" s="92">
        <f>H17-H22-H38</f>
        <v>791.34971999999993</v>
      </c>
      <c r="I44" s="92">
        <f t="shared" ref="I44" si="1">I17-I22-I38</f>
        <v>0</v>
      </c>
      <c r="J44" s="92">
        <f>J17-J22-J38</f>
        <v>733.21221999999955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236.28648000000001</v>
      </c>
      <c r="I48" s="59"/>
      <c r="J48" s="96">
        <v>225.68583999999998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555.06323999999995</v>
      </c>
      <c r="I52" s="59"/>
      <c r="J52" s="98">
        <f>J44-J48-J49</f>
        <v>507.52637999999956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1" t="s">
        <v>75</v>
      </c>
      <c r="H60" s="161"/>
      <c r="I60" s="161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zoomScale="80" zoomScaleNormal="90" zoomScaleSheetLayoutView="80" workbookViewId="0">
      <selection activeCell="G13" sqref="G13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8" t="s">
        <v>70</v>
      </c>
      <c r="C6" s="158"/>
      <c r="D6" s="158"/>
      <c r="E6" s="158"/>
      <c r="F6" s="158"/>
      <c r="G6" s="158"/>
      <c r="H6" s="158"/>
      <c r="I6" s="158"/>
    </row>
    <row r="7" spans="2:11" x14ac:dyDescent="0.25">
      <c r="B7" s="160" t="s">
        <v>89</v>
      </c>
      <c r="C7" s="162"/>
      <c r="D7" s="162"/>
      <c r="E7" s="162"/>
      <c r="F7" s="162"/>
      <c r="G7" s="162"/>
      <c r="H7" s="162"/>
      <c r="I7" s="162"/>
    </row>
    <row r="8" spans="2:11" x14ac:dyDescent="0.25">
      <c r="B8" s="162" t="s">
        <v>12</v>
      </c>
      <c r="C8" s="162"/>
      <c r="D8" s="162"/>
      <c r="E8" s="162"/>
      <c r="F8" s="162"/>
      <c r="G8" s="162"/>
      <c r="H8" s="162"/>
      <c r="I8" s="162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344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8234.7696500000002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35139.111389999991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251.67204999999998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43625.553089999994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19717.015930000001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5290.3509199999999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25007.366850000002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68632.919939999992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29109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700.23278000000005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29809.232779999998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29.951709999999999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0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778.16630000000009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808.11801000000014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30617.350789999997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18432.4319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20075.50778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50692.858569999997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555.06323999999995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17940.061369999999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68632.919939999992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3" t="s">
        <v>72</v>
      </c>
      <c r="C68" s="163"/>
      <c r="D68" s="25"/>
      <c r="F68" s="164" t="s">
        <v>75</v>
      </c>
      <c r="G68" s="165"/>
      <c r="H68" s="25"/>
      <c r="I68" s="32"/>
    </row>
    <row r="69" spans="2:9" x14ac:dyDescent="0.25">
      <c r="B69" s="163"/>
      <c r="C69" s="163"/>
      <c r="D69" s="25"/>
      <c r="E69"/>
      <c r="F69" s="167"/>
      <c r="G69" s="167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8"/>
      <c r="C72" s="168"/>
      <c r="D72" s="168"/>
      <c r="E72" s="168"/>
      <c r="F72" s="168"/>
      <c r="G72" s="168"/>
      <c r="H72" s="168"/>
      <c r="I72" s="25"/>
    </row>
    <row r="73" spans="2:9" x14ac:dyDescent="0.25">
      <c r="B73" s="168"/>
      <c r="C73" s="168"/>
      <c r="D73" s="168"/>
      <c r="E73" s="168"/>
      <c r="F73" s="168"/>
      <c r="G73" s="168"/>
      <c r="H73" s="168"/>
    </row>
    <row r="74" spans="2:9" x14ac:dyDescent="0.25">
      <c r="B74" s="166"/>
      <c r="C74" s="166"/>
      <c r="D74" s="166"/>
      <c r="E74" s="166"/>
      <c r="F74" s="166"/>
      <c r="G74" s="166"/>
      <c r="H74" s="166"/>
    </row>
  </sheetData>
  <mergeCells count="10">
    <mergeCell ref="B74:H74"/>
    <mergeCell ref="B69:C69"/>
    <mergeCell ref="F69:G69"/>
    <mergeCell ref="B72:H72"/>
    <mergeCell ref="B73:H73"/>
    <mergeCell ref="B6:I6"/>
    <mergeCell ref="B7:I7"/>
    <mergeCell ref="B8:I8"/>
    <mergeCell ref="B68:C68"/>
    <mergeCell ref="F68:G68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zoomScale="80" zoomScaleNormal="80" workbookViewId="0">
      <selection activeCell="C26" sqref="C26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346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9" t="s">
        <v>31</v>
      </c>
      <c r="C7" s="169"/>
      <c r="D7" s="169"/>
      <c r="E7" s="169"/>
      <c r="F7" s="169"/>
      <c r="G7" s="169"/>
      <c r="H7" s="169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IM'!E47+'Lista de Saldos IM'!E33)/1000</f>
        <v>8236.2349800000011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-1.6253299999999999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8234.7696500000002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9" t="s">
        <v>35</v>
      </c>
      <c r="C20" s="169"/>
      <c r="D20" s="169"/>
      <c r="E20" s="169"/>
      <c r="F20" s="169"/>
      <c r="G20" s="169"/>
      <c r="H20" s="169"/>
    </row>
    <row r="22" spans="2:14" x14ac:dyDescent="0.25">
      <c r="B22" s="1" t="s">
        <v>36</v>
      </c>
      <c r="E22" s="25">
        <f>('Lista de Saldos IM'!E51+'Lista de Saldos IM'!E50)/1000</f>
        <v>23212.711199999998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11882.793250000001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-28.171999999999972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71.778940000000006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35139.111389999998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9" t="s">
        <v>15</v>
      </c>
      <c r="C32" s="169"/>
      <c r="D32" s="169"/>
      <c r="E32" s="169"/>
      <c r="F32" s="169"/>
      <c r="G32" s="169"/>
      <c r="H32" s="169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9" t="s">
        <v>46</v>
      </c>
      <c r="C57" s="169"/>
      <c r="D57" s="169"/>
      <c r="E57" s="169"/>
      <c r="F57" s="169"/>
      <c r="G57" s="169"/>
      <c r="H57" s="169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251.67204999999998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251.67204999999998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9" t="s">
        <v>48</v>
      </c>
      <c r="C85" s="169"/>
      <c r="D85" s="169"/>
      <c r="E85" s="169"/>
      <c r="F85" s="169"/>
      <c r="G85" s="169"/>
      <c r="H85" s="169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300.38150000000002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209.91696999999999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-5063.1798599999993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19717.015929999994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5290.3509199999999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5290.3509199999999</v>
      </c>
      <c r="F110" s="8"/>
      <c r="G110" s="8"/>
      <c r="H110" s="69">
        <f>+H107+H109</f>
        <v>5321.33799</v>
      </c>
    </row>
    <row r="111" spans="2:8" ht="13.8" thickTop="1" x14ac:dyDescent="0.25">
      <c r="B111" s="169" t="s">
        <v>55</v>
      </c>
      <c r="C111" s="169"/>
      <c r="D111" s="169"/>
      <c r="E111" s="169"/>
      <c r="F111" s="169"/>
      <c r="G111" s="169"/>
      <c r="H111" s="169"/>
    </row>
    <row r="113" spans="2:11" x14ac:dyDescent="0.25">
      <c r="B113" s="1" t="s">
        <v>56</v>
      </c>
      <c r="E113" s="25">
        <f>BALANCE!G34</f>
        <v>29109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700.23278000000005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29809.232779999998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9" t="s">
        <v>58</v>
      </c>
      <c r="C121" s="169"/>
      <c r="D121" s="169"/>
      <c r="E121" s="169"/>
      <c r="F121" s="169"/>
      <c r="G121" s="169"/>
      <c r="H121" s="169"/>
    </row>
    <row r="122" spans="2:11" x14ac:dyDescent="0.25">
      <c r="B122" s="1" t="s">
        <v>59</v>
      </c>
      <c r="E122" s="25">
        <f>BALANCE!G39</f>
        <v>29.951709999999999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778.16630000000009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0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808.11801000000014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9" t="s">
        <v>61</v>
      </c>
      <c r="C129" s="169"/>
      <c r="D129" s="169"/>
      <c r="E129" s="169"/>
      <c r="F129" s="169"/>
      <c r="G129" s="169"/>
      <c r="H129" s="169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18432.4319</v>
      </c>
      <c r="H131" s="26">
        <v>16576.395479999999</v>
      </c>
    </row>
    <row r="132" spans="2:8" ht="13.8" thickBot="1" x14ac:dyDescent="0.3">
      <c r="B132" s="3"/>
      <c r="E132" s="55">
        <f>SUM(E131:E131)</f>
        <v>18432.4319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A25" zoomScale="80" zoomScaleNormal="80" workbookViewId="0">
      <selection activeCell="F42" sqref="F42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262869.98</v>
      </c>
      <c r="F10" s="130">
        <v>243058.16</v>
      </c>
      <c r="G10" s="144"/>
      <c r="I10">
        <v>1112100191</v>
      </c>
      <c r="J10" t="s">
        <v>106</v>
      </c>
      <c r="K10" s="130">
        <v>262869.98</v>
      </c>
      <c r="L10" s="130">
        <v>243058.16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31523.83</v>
      </c>
      <c r="F18" s="130">
        <v>28213.279999999999</v>
      </c>
      <c r="G18" s="144"/>
      <c r="I18">
        <v>1112100221</v>
      </c>
      <c r="J18" t="s">
        <v>114</v>
      </c>
      <c r="K18" s="130">
        <v>31523.83</v>
      </c>
      <c r="L18" s="130">
        <v>28213.279999999999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15958.14</v>
      </c>
      <c r="F26" s="130">
        <v>81662.490000000005</v>
      </c>
      <c r="G26" s="144"/>
      <c r="I26">
        <v>1112100341</v>
      </c>
      <c r="J26" t="s">
        <v>119</v>
      </c>
      <c r="K26" s="130">
        <v>15958.14</v>
      </c>
      <c r="L26" s="130">
        <v>81662.490000000005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A28" t="s">
        <v>105</v>
      </c>
      <c r="B28">
        <v>139</v>
      </c>
      <c r="C28">
        <v>1112100346</v>
      </c>
      <c r="D28" t="s">
        <v>123</v>
      </c>
      <c r="E28" s="146"/>
      <c r="F28" s="146"/>
      <c r="G28" s="144"/>
      <c r="I28">
        <v>1112100346</v>
      </c>
      <c r="J28" t="s">
        <v>123</v>
      </c>
      <c r="K28" s="146"/>
      <c r="L28" s="146"/>
      <c r="M28" s="144"/>
    </row>
    <row r="29" spans="1:13" customFormat="1" ht="13.2" x14ac:dyDescent="0.25">
      <c r="C29" s="84">
        <v>1112100346</v>
      </c>
      <c r="D29" t="s">
        <v>123</v>
      </c>
      <c r="E29" s="130"/>
      <c r="F29" s="130"/>
      <c r="G29" s="144"/>
      <c r="I29" s="84">
        <v>1112100346</v>
      </c>
      <c r="J29" t="s">
        <v>123</v>
      </c>
      <c r="K29" s="130"/>
      <c r="L29" s="130"/>
      <c r="M29" s="144"/>
    </row>
    <row r="30" spans="1:13" customFormat="1" ht="13.2" x14ac:dyDescent="0.25">
      <c r="A30" t="s">
        <v>105</v>
      </c>
      <c r="B30">
        <v>139</v>
      </c>
      <c r="E30" s="146"/>
      <c r="F30" s="146"/>
      <c r="G30" s="144"/>
      <c r="K30" s="146"/>
      <c r="L30" s="146"/>
      <c r="M30" s="144"/>
    </row>
    <row r="31" spans="1:13" customFormat="1" ht="13.2" x14ac:dyDescent="0.25">
      <c r="C31" s="84">
        <v>1112100347</v>
      </c>
      <c r="D31" t="s">
        <v>124</v>
      </c>
      <c r="E31" s="130"/>
      <c r="F31" s="130"/>
      <c r="G31" s="144"/>
      <c r="I31" s="84">
        <v>1112100347</v>
      </c>
      <c r="J31" t="s">
        <v>124</v>
      </c>
      <c r="K31" s="130"/>
      <c r="L31" s="130"/>
      <c r="M31" s="144"/>
    </row>
    <row r="32" spans="1:13" customFormat="1" ht="13.2" x14ac:dyDescent="0.25">
      <c r="A32" t="s">
        <v>105</v>
      </c>
      <c r="B32">
        <v>139</v>
      </c>
      <c r="C32">
        <v>1112100348</v>
      </c>
      <c r="D32" t="s">
        <v>125</v>
      </c>
      <c r="E32" s="144"/>
      <c r="F32" s="144"/>
      <c r="G32" s="144"/>
      <c r="I32">
        <v>1112100348</v>
      </c>
      <c r="J32" t="s">
        <v>125</v>
      </c>
      <c r="K32" s="144"/>
      <c r="L32" s="144"/>
      <c r="M32" s="144"/>
    </row>
    <row r="33" spans="1:15" customFormat="1" ht="13.2" x14ac:dyDescent="0.25">
      <c r="C33" s="84"/>
      <c r="D33" t="s">
        <v>342</v>
      </c>
      <c r="E33" s="4">
        <v>1000</v>
      </c>
      <c r="F33" s="4"/>
      <c r="G33" s="4"/>
      <c r="J33" t="s">
        <v>342</v>
      </c>
      <c r="K33" s="4">
        <v>1000</v>
      </c>
      <c r="L33" s="4"/>
      <c r="M33" s="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2103110.25</v>
      </c>
      <c r="F41" s="130">
        <v>1063879.32</v>
      </c>
      <c r="G41" s="144"/>
      <c r="I41">
        <v>1112100421</v>
      </c>
      <c r="J41" t="s">
        <v>133</v>
      </c>
      <c r="K41" s="130">
        <v>2103110.25</v>
      </c>
      <c r="L41" s="130">
        <v>1063879.32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1653360.45</v>
      </c>
      <c r="F43" s="130">
        <v>1846116.51</v>
      </c>
      <c r="G43" s="146"/>
      <c r="I43">
        <v>1112100461</v>
      </c>
      <c r="J43" t="s">
        <v>314</v>
      </c>
      <c r="K43" s="130">
        <v>1653360.45</v>
      </c>
      <c r="L43" s="130">
        <v>1846116.51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31005.74</v>
      </c>
      <c r="F45" s="130">
        <v>70254.45</v>
      </c>
      <c r="G45" s="146"/>
      <c r="I45">
        <v>1112105411</v>
      </c>
      <c r="J45" t="s">
        <v>334</v>
      </c>
      <c r="K45" s="130">
        <v>31005.74</v>
      </c>
      <c r="L45" s="130">
        <v>70254.45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4134354.23</v>
      </c>
      <c r="F47" s="130">
        <v>2888218.92</v>
      </c>
      <c r="G47" s="146"/>
      <c r="I47">
        <v>1112310000</v>
      </c>
      <c r="J47" t="s">
        <v>292</v>
      </c>
      <c r="K47" s="130">
        <v>4134354.23</v>
      </c>
      <c r="L47" s="130">
        <v>2888218.92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-1625.33</v>
      </c>
      <c r="F48" s="130">
        <v>-25840.15</v>
      </c>
      <c r="G48" s="144"/>
      <c r="I48" s="84">
        <v>1113000000</v>
      </c>
      <c r="J48" t="s">
        <v>34</v>
      </c>
      <c r="K48" s="130">
        <v>-1625.33</v>
      </c>
      <c r="L48" s="130">
        <v>-25840.15</v>
      </c>
      <c r="M48" s="144"/>
    </row>
    <row r="49" spans="1:13" customFormat="1" x14ac:dyDescent="0.3">
      <c r="E49" s="148">
        <f>SUM(E7:E48)</f>
        <v>8234769.6500000004</v>
      </c>
      <c r="F49" s="148">
        <f>SUM(F7:F48)</f>
        <v>6198775.3399999999</v>
      </c>
      <c r="G49" s="148">
        <f>SUM(G7:G48)</f>
        <v>0</v>
      </c>
      <c r="K49" s="148">
        <f>SUM(K7:K48)</f>
        <v>8234769.6500000004</v>
      </c>
      <c r="L49" s="148">
        <f>SUM(L7:L48)</f>
        <v>6198775.3399999999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4"/>
      <c r="I50" s="84">
        <v>1131100000</v>
      </c>
      <c r="J50" t="s">
        <v>36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23212711.199999999</v>
      </c>
      <c r="F51" s="130">
        <v>23296455.73</v>
      </c>
      <c r="G51" s="144"/>
      <c r="I51" s="84">
        <v>1131500000</v>
      </c>
      <c r="J51" t="s">
        <v>286</v>
      </c>
      <c r="K51" s="130">
        <v>23212711.199999999</v>
      </c>
      <c r="L51" s="130">
        <v>23296455.73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11169192.880000001</v>
      </c>
      <c r="F52" s="130">
        <v>11348967.84</v>
      </c>
      <c r="G52" s="144"/>
      <c r="H52" s="144"/>
      <c r="I52" s="84">
        <v>1131300000</v>
      </c>
      <c r="J52" t="s">
        <v>136</v>
      </c>
      <c r="K52" s="130">
        <v>11169192.880000001</v>
      </c>
      <c r="L52" s="130">
        <v>11348967.84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713600.37</v>
      </c>
      <c r="F53" s="130">
        <v>538298.23</v>
      </c>
      <c r="G53" s="144"/>
      <c r="H53" s="144"/>
      <c r="I53" s="84">
        <v>1131600000</v>
      </c>
      <c r="J53" t="s">
        <v>287</v>
      </c>
      <c r="K53" s="130">
        <v>713600.37</v>
      </c>
      <c r="L53" s="130">
        <v>538298.23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23898139.57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71778.94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8506.16</v>
      </c>
      <c r="G56" s="144"/>
      <c r="I56" s="84">
        <v>1133200000</v>
      </c>
      <c r="J56" t="s">
        <v>139</v>
      </c>
      <c r="K56" s="130">
        <v>8506.16</v>
      </c>
      <c r="L56" s="130">
        <v>8506.16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48015.46</v>
      </c>
      <c r="F57" s="130">
        <v>37897.14</v>
      </c>
      <c r="G57" s="144"/>
      <c r="I57" s="84">
        <v>1133210000</v>
      </c>
      <c r="J57" t="s">
        <v>140</v>
      </c>
      <c r="K57" s="130">
        <v>48015.46</v>
      </c>
      <c r="L57" s="130">
        <v>37897.14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12948.32</v>
      </c>
      <c r="F59" s="130">
        <v>10806.52</v>
      </c>
      <c r="G59" s="144"/>
      <c r="I59" s="84">
        <v>1141000000</v>
      </c>
      <c r="J59" t="s">
        <v>142</v>
      </c>
      <c r="K59" s="130">
        <v>12948.32</v>
      </c>
      <c r="L59" s="130">
        <v>10806.52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-287906.03999999998</v>
      </c>
      <c r="F60" s="130">
        <v>-287906.03999999998</v>
      </c>
      <c r="G60" s="144">
        <f>SUM(E60:E61)</f>
        <v>-28171.999999999971</v>
      </c>
      <c r="I60" s="85">
        <v>1134100000</v>
      </c>
      <c r="J60" t="s">
        <v>311</v>
      </c>
      <c r="K60" s="130">
        <v>-287906.03999999998</v>
      </c>
      <c r="L60" s="130">
        <v>-287906.03999999998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f>SUM(E54:E61)</f>
        <v>43606.940000000031</v>
      </c>
      <c r="F62" s="149">
        <f>SUM(F54:F61)</f>
        <v>31346.820000000036</v>
      </c>
      <c r="G62" s="149">
        <f>SUM(G54:G59)</f>
        <v>23969918.510000002</v>
      </c>
      <c r="K62" s="149">
        <f>SUM(K54:K61)</f>
        <v>43606.940000000031</v>
      </c>
      <c r="L62" s="149">
        <f>SUM(L54:L61)</f>
        <v>31346.820000000036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3750</v>
      </c>
      <c r="F64" s="130">
        <v>5000</v>
      </c>
      <c r="G64" s="144"/>
      <c r="I64">
        <v>1151000000</v>
      </c>
      <c r="J64" t="s">
        <v>146</v>
      </c>
      <c r="K64" s="130">
        <v>3750</v>
      </c>
      <c r="L64" s="130">
        <v>5000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105909.26</v>
      </c>
      <c r="F65" s="130">
        <v>107924.1</v>
      </c>
      <c r="G65" s="144"/>
      <c r="I65">
        <v>1152000000</v>
      </c>
      <c r="J65" t="s">
        <v>324</v>
      </c>
      <c r="K65" s="130">
        <v>105909.26</v>
      </c>
      <c r="L65" s="130">
        <v>107924.1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142012.79</v>
      </c>
      <c r="F66" s="130">
        <v>119398.99</v>
      </c>
      <c r="G66" s="144">
        <f>E64+E66+E65</f>
        <v>251672.05</v>
      </c>
      <c r="I66">
        <v>1164000000</v>
      </c>
      <c r="J66" t="s">
        <v>16</v>
      </c>
      <c r="K66" s="130">
        <v>142012.79</v>
      </c>
      <c r="L66" s="130">
        <v>119398.99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5290350.92</v>
      </c>
      <c r="F67" s="130">
        <v>5309752.3899999997</v>
      </c>
      <c r="G67" s="144"/>
      <c r="I67">
        <v>1201000000</v>
      </c>
      <c r="J67" t="s">
        <v>317</v>
      </c>
      <c r="K67" s="130">
        <v>5290350.92</v>
      </c>
      <c r="L67" s="130">
        <v>5309752.3899999997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f>SUM(E69:E70)</f>
        <v>4374334.51</v>
      </c>
      <c r="F71" s="150">
        <f>SUM(F69:F70)</f>
        <v>4374334.51</v>
      </c>
      <c r="G71" s="150">
        <f>SUM(G69:G70)</f>
        <v>0</v>
      </c>
      <c r="K71" s="150">
        <f>SUM(K69:K70)</f>
        <v>4374334.51</v>
      </c>
      <c r="L71" s="150">
        <f>SUM(L69:L70)</f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f>SUM(E72:E74)</f>
        <v>10176320.609999999</v>
      </c>
      <c r="F75" s="148">
        <f>SUM(F72:F74)</f>
        <v>10176320.609999999</v>
      </c>
      <c r="G75" s="148">
        <f>SUM(G72:G74)</f>
        <v>0</v>
      </c>
      <c r="K75" s="148">
        <f>SUM(K72:K74)</f>
        <v>10176320.609999999</v>
      </c>
      <c r="L75" s="148">
        <f>SUM(L72:L74)</f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285795.59999999998</v>
      </c>
      <c r="F82" s="130">
        <v>285795.59999999998</v>
      </c>
      <c r="G82" s="144"/>
      <c r="I82">
        <v>1309100000</v>
      </c>
      <c r="J82" t="s">
        <v>163</v>
      </c>
      <c r="K82" s="130">
        <v>285795.59999999998</v>
      </c>
      <c r="L82" s="130">
        <v>285795.59999999998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-10660.9</v>
      </c>
      <c r="F84" s="144">
        <v>-10319.9</v>
      </c>
      <c r="G84" s="144"/>
      <c r="I84">
        <v>1309340000</v>
      </c>
      <c r="J84" t="s">
        <v>166</v>
      </c>
      <c r="K84" s="144">
        <v>-10660.9</v>
      </c>
      <c r="L84" s="144">
        <v>-10319.9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-82577.19</v>
      </c>
      <c r="F86" s="144">
        <v>-80174.19</v>
      </c>
      <c r="G86" s="144"/>
      <c r="I86">
        <v>1307310000</v>
      </c>
      <c r="J86" t="s">
        <v>283</v>
      </c>
      <c r="K86" s="144">
        <v>-82577.19</v>
      </c>
      <c r="L86" s="144">
        <v>-80174.19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-5109256.12</v>
      </c>
      <c r="F89" s="144">
        <v>-5064938.12</v>
      </c>
      <c r="G89" s="144"/>
      <c r="I89">
        <v>1304310000</v>
      </c>
      <c r="J89" t="s">
        <v>170</v>
      </c>
      <c r="K89" s="144">
        <v>-5109256.12</v>
      </c>
      <c r="L89" s="144">
        <v>-5064938.12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608024</v>
      </c>
      <c r="F90" s="130">
        <v>596099</v>
      </c>
      <c r="G90" s="144"/>
      <c r="I90">
        <v>1304320000</v>
      </c>
      <c r="J90" t="s">
        <v>171</v>
      </c>
      <c r="K90" s="130">
        <v>608024</v>
      </c>
      <c r="L90" s="130">
        <v>596099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-227870.6</v>
      </c>
      <c r="F91" s="146">
        <v>-222815.98</v>
      </c>
      <c r="G91" s="144"/>
      <c r="I91">
        <v>1309310000</v>
      </c>
      <c r="J91" t="s">
        <v>172</v>
      </c>
      <c r="K91" s="146">
        <v>-227870.6</v>
      </c>
      <c r="L91" s="146">
        <v>-222815.98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-136310.76999999999</v>
      </c>
      <c r="F92" s="144">
        <v>-132587.76999999999</v>
      </c>
      <c r="G92" s="144"/>
      <c r="I92">
        <v>1308310000</v>
      </c>
      <c r="J92" t="s">
        <v>173</v>
      </c>
      <c r="K92" s="144">
        <v>-136310.76999999999</v>
      </c>
      <c r="L92" s="144">
        <v>-132587.76999999999</v>
      </c>
      <c r="M92" s="144"/>
    </row>
    <row r="93" spans="1:13" customFormat="1" x14ac:dyDescent="0.3">
      <c r="E93" s="152">
        <f>SUM(E84:E92)</f>
        <v>-4958651.5799999991</v>
      </c>
      <c r="F93" s="152">
        <f>SUM(F84:F92)</f>
        <v>-4914736.96</v>
      </c>
      <c r="G93" s="152">
        <f>SUM(G85:G92)</f>
        <v>0</v>
      </c>
      <c r="K93" s="152">
        <f>SUM(K84:K92)</f>
        <v>-4958651.5799999991</v>
      </c>
      <c r="L93" s="152">
        <f>SUM(L84:L92)</f>
        <v>-4914736.96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-104528.28</v>
      </c>
      <c r="F96" s="144">
        <v>-102395.05</v>
      </c>
      <c r="G96" s="144">
        <f>E96-F96</f>
        <v>-2133.2299999999959</v>
      </c>
      <c r="I96">
        <v>1315010000</v>
      </c>
      <c r="J96" t="s">
        <v>300</v>
      </c>
      <c r="K96" s="144">
        <v>-104528.28</v>
      </c>
      <c r="L96" s="144">
        <v>-102395.05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209916.97</v>
      </c>
      <c r="F97" s="130">
        <v>84920.75</v>
      </c>
      <c r="G97" s="144">
        <f>E97-F97</f>
        <v>124996.22</v>
      </c>
      <c r="I97" s="84">
        <v>1319999999</v>
      </c>
      <c r="J97" t="s">
        <v>90</v>
      </c>
      <c r="K97" s="130">
        <v>209916.97</v>
      </c>
      <c r="L97" s="130">
        <v>84920.75</v>
      </c>
      <c r="M97" s="144"/>
    </row>
    <row r="98" spans="1:13" customFormat="1" ht="13.2" x14ac:dyDescent="0.25">
      <c r="C98">
        <v>1311000000</v>
      </c>
      <c r="D98" t="s">
        <v>306</v>
      </c>
      <c r="E98" s="130"/>
      <c r="F98" s="130">
        <v>45452.800000000003</v>
      </c>
      <c r="G98" s="144">
        <f>E98-F98</f>
        <v>-45452.800000000003</v>
      </c>
      <c r="I98">
        <v>1311000000</v>
      </c>
      <c r="J98" t="s">
        <v>306</v>
      </c>
      <c r="K98" s="130"/>
      <c r="L98" s="130">
        <v>45452.800000000003</v>
      </c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-29109000</v>
      </c>
      <c r="F100" s="144">
        <v>-26049000</v>
      </c>
      <c r="G100" s="144">
        <f>E100-F100</f>
        <v>-3060000</v>
      </c>
      <c r="I100">
        <v>2111000000</v>
      </c>
      <c r="J100" t="s">
        <v>178</v>
      </c>
      <c r="K100" s="144">
        <v>-29109000</v>
      </c>
      <c r="L100" s="144">
        <v>-26049000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-700232.78</v>
      </c>
      <c r="F101" s="144">
        <v>-698288.94</v>
      </c>
      <c r="G101" s="144">
        <f t="shared" ref="G101:G121" si="0">E101-F101</f>
        <v>-1943.8400000000838</v>
      </c>
      <c r="I101">
        <v>2112000000</v>
      </c>
      <c r="J101" t="s">
        <v>180</v>
      </c>
      <c r="K101" s="144">
        <v>-700232.78</v>
      </c>
      <c r="L101" s="144">
        <v>-698288.94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-29951.71</v>
      </c>
      <c r="F103" s="144">
        <v>-32436.26</v>
      </c>
      <c r="G103" s="144">
        <f t="shared" si="0"/>
        <v>2484.5499999999993</v>
      </c>
      <c r="I103">
        <v>2115000000</v>
      </c>
      <c r="J103" t="s">
        <v>301</v>
      </c>
      <c r="K103" s="144">
        <v>-29951.71</v>
      </c>
      <c r="L103" s="144">
        <v>-32436.26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-7338.55</v>
      </c>
      <c r="F105" s="144">
        <v>-6814.12</v>
      </c>
      <c r="G105" s="144">
        <f t="shared" si="0"/>
        <v>-524.43000000000029</v>
      </c>
      <c r="I105">
        <v>2121000000</v>
      </c>
      <c r="J105" t="s">
        <v>58</v>
      </c>
      <c r="K105" s="144">
        <v>-7338.55</v>
      </c>
      <c r="L105" s="144">
        <v>-6814.12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0</v>
      </c>
      <c r="F106" s="144">
        <v>-835000</v>
      </c>
      <c r="G106" s="144">
        <f t="shared" si="0"/>
        <v>835000</v>
      </c>
      <c r="I106">
        <v>2122000000</v>
      </c>
      <c r="J106" t="s">
        <v>186</v>
      </c>
      <c r="K106" s="144">
        <v>0</v>
      </c>
      <c r="L106" s="144">
        <v>-835000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-6751.5</v>
      </c>
      <c r="F107" s="144">
        <v>-6481.43</v>
      </c>
      <c r="G107" s="144">
        <f t="shared" si="0"/>
        <v>-270.06999999999971</v>
      </c>
      <c r="I107">
        <v>2133200000</v>
      </c>
      <c r="J107" t="s">
        <v>188</v>
      </c>
      <c r="K107" s="144">
        <v>-6751.5</v>
      </c>
      <c r="L107" s="144">
        <v>-6481.43</v>
      </c>
      <c r="M107" s="144"/>
    </row>
    <row r="108" spans="1:13" customFormat="1" ht="13.2" x14ac:dyDescent="0.25">
      <c r="C108" s="84">
        <v>2133700000</v>
      </c>
      <c r="D108" t="s">
        <v>189</v>
      </c>
      <c r="E108" s="144">
        <v>-150647.03</v>
      </c>
      <c r="F108" s="144"/>
      <c r="G108" s="144">
        <f t="shared" si="0"/>
        <v>-150647.03</v>
      </c>
      <c r="I108" s="84">
        <v>2133700000</v>
      </c>
      <c r="J108" t="s">
        <v>189</v>
      </c>
      <c r="K108" s="144">
        <v>-150647.03</v>
      </c>
      <c r="L108" s="144"/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-123762.22</v>
      </c>
      <c r="F109" s="144">
        <v>-87090.63</v>
      </c>
      <c r="G109" s="144">
        <f t="shared" si="0"/>
        <v>-36671.589999999997</v>
      </c>
      <c r="I109">
        <v>2137000000</v>
      </c>
      <c r="J109" t="s">
        <v>190</v>
      </c>
      <c r="K109" s="144">
        <v>-123762.22</v>
      </c>
      <c r="L109" s="144">
        <v>-87090.63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-40182.559999999998</v>
      </c>
      <c r="F110" s="144">
        <v>-51492.25</v>
      </c>
      <c r="G110" s="144">
        <f t="shared" si="0"/>
        <v>11309.690000000002</v>
      </c>
      <c r="I110" s="84">
        <v>2140000000</v>
      </c>
      <c r="J110" t="s">
        <v>191</v>
      </c>
      <c r="K110" s="144">
        <v>-40182.559999999998</v>
      </c>
      <c r="L110" s="144">
        <v>-51492.25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f t="shared" si="0"/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/>
      <c r="F113" s="146"/>
      <c r="G113" s="144">
        <f t="shared" si="0"/>
        <v>0</v>
      </c>
      <c r="I113">
        <v>2134500000</v>
      </c>
      <c r="J113" t="s">
        <v>323</v>
      </c>
      <c r="K113" s="146"/>
      <c r="L113" s="146"/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-9355.65</v>
      </c>
      <c r="F115" s="144">
        <v>-5358.3</v>
      </c>
      <c r="G115" s="144">
        <f t="shared" si="0"/>
        <v>-3997.3499999999995</v>
      </c>
      <c r="I115">
        <v>2180200000</v>
      </c>
      <c r="J115" t="s">
        <v>194</v>
      </c>
      <c r="K115" s="144">
        <v>-9355.65</v>
      </c>
      <c r="L115" s="144">
        <v>-5358.3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-13039.17</v>
      </c>
      <c r="F116" s="144">
        <v>-10787.31</v>
      </c>
      <c r="G116" s="144">
        <f t="shared" si="0"/>
        <v>-2251.8600000000006</v>
      </c>
      <c r="I116">
        <v>2134020000</v>
      </c>
      <c r="J116" t="s">
        <v>195</v>
      </c>
      <c r="K116" s="144">
        <v>-13039.17</v>
      </c>
      <c r="L116" s="144">
        <v>-10787.31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-385</v>
      </c>
      <c r="F117" s="144">
        <v>-315</v>
      </c>
      <c r="G117" s="144">
        <f t="shared" si="0"/>
        <v>-70</v>
      </c>
      <c r="I117">
        <v>2134080000</v>
      </c>
      <c r="J117" t="s">
        <v>196</v>
      </c>
      <c r="K117" s="144">
        <v>-385</v>
      </c>
      <c r="L117" s="144">
        <v>-315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-101.9</v>
      </c>
      <c r="F118" s="144">
        <v>-83.37</v>
      </c>
      <c r="G118" s="144">
        <f t="shared" si="0"/>
        <v>-18.53</v>
      </c>
      <c r="I118">
        <v>2134160000</v>
      </c>
      <c r="J118" t="s">
        <v>197</v>
      </c>
      <c r="K118" s="144">
        <v>-101.9</v>
      </c>
      <c r="L118" s="144">
        <v>-83.37</v>
      </c>
      <c r="M118" s="144"/>
    </row>
    <row r="119" spans="1:13" customFormat="1" x14ac:dyDescent="0.3">
      <c r="E119" s="154">
        <f>SUM(E107:E118)</f>
        <v>-345825.03</v>
      </c>
      <c r="F119" s="154">
        <f>SUM(F107:F118)</f>
        <v>-163208.28999999998</v>
      </c>
      <c r="G119" s="154">
        <f>SUM(G107:G118)</f>
        <v>-182616.74000000002</v>
      </c>
      <c r="K119" s="154">
        <f>SUM(K107:K118)</f>
        <v>-345825.03</v>
      </c>
      <c r="L119" s="154">
        <f>SUM(L107:L118)</f>
        <v>-163208.28999999998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-13039.17</v>
      </c>
      <c r="F120" s="144">
        <v>-10787.31</v>
      </c>
      <c r="G120" s="144">
        <f t="shared" si="0"/>
        <v>-2251.8600000000006</v>
      </c>
      <c r="I120">
        <v>2134060000</v>
      </c>
      <c r="J120" t="s">
        <v>199</v>
      </c>
      <c r="K120" s="144">
        <v>-13039.17</v>
      </c>
      <c r="L120" s="144">
        <v>-10787.31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f>SUM(E120:E121)</f>
        <v>-16712.169999999998</v>
      </c>
      <c r="F122" s="154">
        <f>SUM(F120:F121)</f>
        <v>-14460.31</v>
      </c>
      <c r="G122" s="154">
        <f>SUM(G120)</f>
        <v>-2251.8600000000006</v>
      </c>
      <c r="K122" s="154">
        <f>SUM(K120:K121)</f>
        <v>-16712.169999999998</v>
      </c>
      <c r="L122" s="154">
        <f>SUM(L120:L121)</f>
        <v>-14460.31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-231252.59</v>
      </c>
      <c r="F123" s="144">
        <v>-201112.07</v>
      </c>
      <c r="G123" s="144">
        <f>E123-F123</f>
        <v>-30140.51999999999</v>
      </c>
      <c r="I123">
        <v>2151000000</v>
      </c>
      <c r="J123" t="s">
        <v>201</v>
      </c>
      <c r="K123" s="144">
        <v>-231252.59</v>
      </c>
      <c r="L123" s="144">
        <v>-201112.07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-193750.13</v>
      </c>
      <c r="F124" s="144">
        <v>-215277.92</v>
      </c>
      <c r="G124" s="144"/>
      <c r="I124">
        <v>2190000000</v>
      </c>
      <c r="J124" t="s">
        <v>203</v>
      </c>
      <c r="K124" s="144">
        <v>-193750.13</v>
      </c>
      <c r="L124" s="144">
        <v>-215277.92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-11542219.73</v>
      </c>
      <c r="F125" s="144">
        <v>-11578916.689999999</v>
      </c>
      <c r="G125" s="144"/>
      <c r="I125">
        <v>2201000000</v>
      </c>
      <c r="J125" t="s">
        <v>205</v>
      </c>
      <c r="K125" s="144">
        <v>-11542219.73</v>
      </c>
      <c r="L125" s="144">
        <v>-11578916.689999999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-6873500</v>
      </c>
      <c r="F126" s="144">
        <v>-7335000</v>
      </c>
      <c r="G126" s="144"/>
      <c r="I126">
        <v>2202000000</v>
      </c>
      <c r="J126" t="s">
        <v>290</v>
      </c>
      <c r="K126" s="144">
        <v>-6873500</v>
      </c>
      <c r="L126" s="144">
        <v>-7335000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/>
      <c r="F129" s="144"/>
      <c r="G129" s="144"/>
      <c r="I129">
        <v>2205500000</v>
      </c>
      <c r="J129" t="s">
        <v>302</v>
      </c>
      <c r="K129" s="144"/>
      <c r="L129" s="144"/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f>SUM(E131:E136)</f>
        <v>-1105605.1099999999</v>
      </c>
      <c r="F137" s="152">
        <f>SUM(F131:F136)</f>
        <v>-1105605.1099999999</v>
      </c>
      <c r="G137" s="152">
        <f>SUM(G131:G136)</f>
        <v>0</v>
      </c>
      <c r="K137" s="152">
        <f>SUM(K131:K136)</f>
        <v>-1105605.1099999999</v>
      </c>
      <c r="L137" s="152">
        <f>SUM(L131:L136)</f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-670490.25</v>
      </c>
      <c r="F143" s="144">
        <v>-547919.54</v>
      </c>
      <c r="G143" s="144">
        <f>E143-F143</f>
        <v>-122570.70999999996</v>
      </c>
      <c r="I143">
        <v>3101000000</v>
      </c>
      <c r="J143" t="s">
        <v>222</v>
      </c>
      <c r="K143" s="144">
        <v>-670490.25</v>
      </c>
      <c r="L143" s="144">
        <v>-547919.54</v>
      </c>
      <c r="M143" s="144">
        <f>K143-L143</f>
        <v>-122570.70999999996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-1305606.67</v>
      </c>
      <c r="F144" s="144">
        <v>-1098166.9099999999</v>
      </c>
      <c r="G144" s="144">
        <f t="shared" ref="G144:G208" si="2">E144-F144</f>
        <v>-207439.76</v>
      </c>
      <c r="I144">
        <v>3101010000</v>
      </c>
      <c r="J144" t="s">
        <v>223</v>
      </c>
      <c r="K144" s="144">
        <v>-1305606.67</v>
      </c>
      <c r="L144" s="144">
        <v>-1098166.9099999999</v>
      </c>
      <c r="M144" s="144">
        <f t="shared" ref="M144:M213" si="3">K144-L144</f>
        <v>-207439.76</v>
      </c>
    </row>
    <row r="145" spans="1:13" customFormat="1" ht="13.2" x14ac:dyDescent="0.25">
      <c r="C145">
        <v>3101020000</v>
      </c>
      <c r="D145" t="s">
        <v>316</v>
      </c>
      <c r="E145" s="144">
        <v>-28390.38</v>
      </c>
      <c r="F145" s="144">
        <v>-28142.89</v>
      </c>
      <c r="G145" s="144">
        <f t="shared" si="2"/>
        <v>-247.4900000000016</v>
      </c>
      <c r="I145">
        <v>3101020000</v>
      </c>
      <c r="J145" t="s">
        <v>316</v>
      </c>
      <c r="K145" s="144">
        <v>-28390.38</v>
      </c>
      <c r="L145" s="144">
        <v>-28142.89</v>
      </c>
      <c r="M145" s="144">
        <f t="shared" si="3"/>
        <v>-247.4900000000016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-1056828.83</v>
      </c>
      <c r="F146" s="144">
        <v>-881351.67</v>
      </c>
      <c r="G146" s="144">
        <f t="shared" si="2"/>
        <v>-175477.16000000003</v>
      </c>
      <c r="I146">
        <v>3102000000</v>
      </c>
      <c r="J146" t="s">
        <v>225</v>
      </c>
      <c r="K146" s="144">
        <v>-1056828.83</v>
      </c>
      <c r="L146" s="144">
        <v>-881351.67</v>
      </c>
      <c r="M146" s="144">
        <f t="shared" si="3"/>
        <v>-175477.16000000003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-131174.14000000001</v>
      </c>
      <c r="F147" s="144">
        <v>-108998.27</v>
      </c>
      <c r="G147" s="144">
        <f t="shared" si="2"/>
        <v>-22175.87000000001</v>
      </c>
      <c r="I147">
        <v>3102010000</v>
      </c>
      <c r="J147" t="s">
        <v>296</v>
      </c>
      <c r="K147" s="144">
        <v>-131174.14000000001</v>
      </c>
      <c r="L147" s="144">
        <v>-108998.27</v>
      </c>
      <c r="M147" s="144">
        <f t="shared" si="3"/>
        <v>-22175.87000000001</v>
      </c>
    </row>
    <row r="148" spans="1:13" customFormat="1" ht="13.2" x14ac:dyDescent="0.25">
      <c r="C148">
        <v>3102030000</v>
      </c>
      <c r="D148" t="s">
        <v>336</v>
      </c>
      <c r="E148" s="144">
        <v>-6569.21</v>
      </c>
      <c r="F148" s="144">
        <v>-6569.21</v>
      </c>
      <c r="G148" s="144">
        <f t="shared" si="2"/>
        <v>0</v>
      </c>
      <c r="I148">
        <v>3102030000</v>
      </c>
      <c r="J148" t="s">
        <v>336</v>
      </c>
      <c r="K148" s="144">
        <v>-6569.21</v>
      </c>
      <c r="L148" s="144">
        <v>-6569.21</v>
      </c>
      <c r="M148" s="144">
        <f t="shared" si="3"/>
        <v>0</v>
      </c>
    </row>
    <row r="149" spans="1:13" customFormat="1" ht="13.2" x14ac:dyDescent="0.25">
      <c r="C149">
        <v>3102040000</v>
      </c>
      <c r="D149" t="s">
        <v>337</v>
      </c>
      <c r="E149" s="144">
        <v>-9657.94</v>
      </c>
      <c r="F149" s="144">
        <v>-7826.27</v>
      </c>
      <c r="G149" s="144">
        <f t="shared" si="2"/>
        <v>-1831.67</v>
      </c>
      <c r="I149">
        <v>3102040000</v>
      </c>
      <c r="J149" t="s">
        <v>337</v>
      </c>
      <c r="K149" s="144">
        <v>-9657.94</v>
      </c>
      <c r="L149" s="144">
        <v>-7826.27</v>
      </c>
      <c r="M149" s="144">
        <f t="shared" si="3"/>
        <v>-1831.67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-68770.210000000006</v>
      </c>
      <c r="F151" s="144">
        <v>-62406.21</v>
      </c>
      <c r="G151" s="144">
        <f t="shared" si="2"/>
        <v>-6364.0000000000073</v>
      </c>
      <c r="I151">
        <v>3103010000</v>
      </c>
      <c r="J151" t="s">
        <v>320</v>
      </c>
      <c r="K151" s="144">
        <v>-68770.210000000006</v>
      </c>
      <c r="L151" s="144">
        <v>-62406.21</v>
      </c>
      <c r="M151" s="144">
        <f t="shared" si="3"/>
        <v>-6364.0000000000073</v>
      </c>
    </row>
    <row r="152" spans="1:13" customFormat="1" ht="13.2" x14ac:dyDescent="0.25">
      <c r="C152">
        <v>3302000000</v>
      </c>
      <c r="D152" t="s">
        <v>340</v>
      </c>
      <c r="E152" s="130">
        <v>17585.02</v>
      </c>
      <c r="F152" s="130">
        <v>16894.599999999999</v>
      </c>
      <c r="G152" s="144">
        <f>E152-F152</f>
        <v>690.42000000000189</v>
      </c>
      <c r="I152">
        <v>3302000000</v>
      </c>
      <c r="J152" t="s">
        <v>340</v>
      </c>
      <c r="K152" s="130">
        <v>17585.02</v>
      </c>
      <c r="L152" s="130">
        <v>16894.599999999999</v>
      </c>
      <c r="M152" s="144">
        <f t="shared" si="3"/>
        <v>690.42000000000189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669893.64</v>
      </c>
      <c r="F153" s="130">
        <v>550279.38</v>
      </c>
      <c r="G153" s="144">
        <f t="shared" si="2"/>
        <v>119614.26000000001</v>
      </c>
      <c r="I153">
        <v>4001000000</v>
      </c>
      <c r="J153" t="s">
        <v>69</v>
      </c>
      <c r="K153" s="130">
        <v>669893.64</v>
      </c>
      <c r="L153" s="130">
        <v>550279.38</v>
      </c>
      <c r="M153" s="144">
        <f t="shared" si="3"/>
        <v>119614.26000000001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1153679.3400000001</v>
      </c>
      <c r="F154" s="130">
        <v>946126.19</v>
      </c>
      <c r="G154" s="144">
        <f t="shared" si="2"/>
        <v>207553.15000000014</v>
      </c>
      <c r="I154">
        <v>4001010000</v>
      </c>
      <c r="J154" t="s">
        <v>230</v>
      </c>
      <c r="K154" s="130">
        <v>1153679.3400000001</v>
      </c>
      <c r="L154" s="130">
        <v>946126.19</v>
      </c>
      <c r="M154" s="144">
        <f t="shared" si="3"/>
        <v>207553.15000000014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274180</v>
      </c>
      <c r="F157" s="130">
        <v>229862</v>
      </c>
      <c r="G157" s="144">
        <f t="shared" si="2"/>
        <v>44318</v>
      </c>
      <c r="H157" s="131"/>
      <c r="I157">
        <v>4002000005</v>
      </c>
      <c r="J157" t="s">
        <v>234</v>
      </c>
      <c r="K157" s="130">
        <v>274180</v>
      </c>
      <c r="L157" s="130">
        <v>229862</v>
      </c>
      <c r="M157" s="144">
        <f t="shared" si="3"/>
        <v>44318</v>
      </c>
    </row>
    <row r="158" spans="1:13" customFormat="1" ht="13.2" x14ac:dyDescent="0.25">
      <c r="C158">
        <v>4002000007</v>
      </c>
      <c r="D158" t="s">
        <v>284</v>
      </c>
      <c r="E158" s="130">
        <v>14432</v>
      </c>
      <c r="F158" s="130">
        <v>12029</v>
      </c>
      <c r="G158" s="144">
        <f t="shared" si="2"/>
        <v>2403</v>
      </c>
      <c r="H158" s="131"/>
      <c r="I158">
        <v>4002000007</v>
      </c>
      <c r="J158" t="s">
        <v>284</v>
      </c>
      <c r="K158" s="130">
        <v>14432</v>
      </c>
      <c r="L158" s="130">
        <v>12029</v>
      </c>
      <c r="M158" s="144">
        <f t="shared" si="3"/>
        <v>2403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22796.04</v>
      </c>
      <c r="F159" s="130">
        <v>19073.04</v>
      </c>
      <c r="G159" s="144">
        <f t="shared" si="2"/>
        <v>3723</v>
      </c>
      <c r="H159" s="131"/>
      <c r="I159">
        <v>4002000008</v>
      </c>
      <c r="J159" t="s">
        <v>235</v>
      </c>
      <c r="K159" s="130">
        <v>22796.04</v>
      </c>
      <c r="L159" s="130">
        <v>19073.04</v>
      </c>
      <c r="M159" s="144">
        <f t="shared" si="3"/>
        <v>3723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-71530</v>
      </c>
      <c r="F161" s="144">
        <v>-59605</v>
      </c>
      <c r="G161" s="144">
        <f t="shared" si="2"/>
        <v>-11925</v>
      </c>
      <c r="H161" s="131"/>
      <c r="I161">
        <v>4002000013</v>
      </c>
      <c r="J161" t="s">
        <v>237</v>
      </c>
      <c r="K161" s="144">
        <v>-71530</v>
      </c>
      <c r="L161" s="144">
        <v>-59605</v>
      </c>
      <c r="M161" s="144">
        <f t="shared" si="3"/>
        <v>-11925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38246.49</v>
      </c>
      <c r="F163" s="130">
        <v>33191.870000000003</v>
      </c>
      <c r="G163" s="144">
        <f t="shared" si="2"/>
        <v>5054.6199999999953</v>
      </c>
      <c r="I163">
        <v>4002000010</v>
      </c>
      <c r="J163" t="s">
        <v>239</v>
      </c>
      <c r="K163" s="130">
        <v>38246.49</v>
      </c>
      <c r="L163" s="130">
        <v>33191.870000000003</v>
      </c>
      <c r="M163" s="144">
        <f t="shared" si="3"/>
        <v>5054.6199999999953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2058</v>
      </c>
      <c r="F164" s="130">
        <v>1717</v>
      </c>
      <c r="G164" s="144">
        <f t="shared" si="2"/>
        <v>341</v>
      </c>
      <c r="H164" s="131"/>
      <c r="I164">
        <v>4002000019</v>
      </c>
      <c r="J164" t="s">
        <v>240</v>
      </c>
      <c r="K164" s="130">
        <v>2058</v>
      </c>
      <c r="L164" s="130">
        <v>1717</v>
      </c>
      <c r="M164" s="144">
        <f t="shared" si="3"/>
        <v>341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41134.089999999997</v>
      </c>
      <c r="F165" s="130">
        <v>31647.33</v>
      </c>
      <c r="G165" s="144">
        <f t="shared" si="2"/>
        <v>9486.7599999999948</v>
      </c>
      <c r="I165">
        <v>4007000000</v>
      </c>
      <c r="J165" t="s">
        <v>242</v>
      </c>
      <c r="K165" s="130">
        <v>41134.089999999997</v>
      </c>
      <c r="L165" s="130">
        <v>31647.33</v>
      </c>
      <c r="M165" s="144">
        <f t="shared" si="3"/>
        <v>9486.7599999999948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0</v>
      </c>
      <c r="F166" s="130">
        <v>-515</v>
      </c>
      <c r="G166" s="144">
        <f t="shared" si="2"/>
        <v>515</v>
      </c>
      <c r="I166">
        <v>4007000001</v>
      </c>
      <c r="J166" t="s">
        <v>309</v>
      </c>
      <c r="K166" s="130">
        <v>0</v>
      </c>
      <c r="L166" s="130">
        <v>-515</v>
      </c>
      <c r="M166" s="144">
        <f t="shared" si="3"/>
        <v>515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1306</v>
      </c>
      <c r="F167" s="130">
        <v>1205.47</v>
      </c>
      <c r="G167" s="144">
        <f t="shared" si="2"/>
        <v>100.52999999999997</v>
      </c>
      <c r="I167">
        <v>4007000002</v>
      </c>
      <c r="J167" t="s">
        <v>243</v>
      </c>
      <c r="K167" s="130">
        <v>1306</v>
      </c>
      <c r="L167" s="130">
        <v>1205.47</v>
      </c>
      <c r="M167" s="144">
        <f t="shared" si="3"/>
        <v>100.52999999999997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3750</v>
      </c>
      <c r="F169" s="130">
        <v>2500</v>
      </c>
      <c r="G169" s="144">
        <f t="shared" si="2"/>
        <v>1250</v>
      </c>
      <c r="I169">
        <v>4007000006</v>
      </c>
      <c r="J169" t="s">
        <v>244</v>
      </c>
      <c r="K169" s="130">
        <v>3750</v>
      </c>
      <c r="L169" s="130">
        <v>2500</v>
      </c>
      <c r="M169" s="144">
        <f t="shared" si="3"/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5956.49</v>
      </c>
      <c r="F170" s="130">
        <v>324.05</v>
      </c>
      <c r="G170" s="144">
        <f t="shared" si="2"/>
        <v>5632.44</v>
      </c>
      <c r="I170" s="84">
        <v>4007010002</v>
      </c>
      <c r="J170" t="s">
        <v>245</v>
      </c>
      <c r="K170" s="130">
        <v>5956.49</v>
      </c>
      <c r="L170" s="130">
        <v>324.05</v>
      </c>
      <c r="M170" s="144">
        <f t="shared" si="3"/>
        <v>5632.44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1775</v>
      </c>
      <c r="F171" s="130">
        <v>1775</v>
      </c>
      <c r="G171" s="144">
        <f t="shared" si="2"/>
        <v>0</v>
      </c>
      <c r="I171" s="84">
        <v>4007010006</v>
      </c>
      <c r="J171" t="s">
        <v>246</v>
      </c>
      <c r="K171" s="130">
        <v>1775</v>
      </c>
      <c r="L171" s="130">
        <v>1775</v>
      </c>
      <c r="M171" s="144">
        <f t="shared" si="3"/>
        <v>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1654.7</v>
      </c>
      <c r="F172" s="136">
        <v>1641.79</v>
      </c>
      <c r="G172" s="144">
        <f t="shared" si="2"/>
        <v>12.910000000000082</v>
      </c>
      <c r="I172" s="135">
        <v>4007010001</v>
      </c>
      <c r="J172" s="134" t="s">
        <v>285</v>
      </c>
      <c r="K172" s="136">
        <v>1654.7</v>
      </c>
      <c r="L172" s="136">
        <v>1641.79</v>
      </c>
      <c r="M172" s="155">
        <f t="shared" si="3"/>
        <v>12.910000000000082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1006.53</v>
      </c>
      <c r="F173" s="130">
        <v>786.9</v>
      </c>
      <c r="G173" s="144">
        <f t="shared" si="2"/>
        <v>219.63</v>
      </c>
      <c r="I173" s="84">
        <v>7000000050</v>
      </c>
      <c r="J173" t="s">
        <v>248</v>
      </c>
      <c r="K173" s="130">
        <v>1006.53</v>
      </c>
      <c r="L173" s="130">
        <v>786.9</v>
      </c>
      <c r="M173" s="144">
        <f t="shared" si="3"/>
        <v>219.63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28172</v>
      </c>
      <c r="F174" s="130">
        <v>28172</v>
      </c>
      <c r="G174" s="144">
        <f t="shared" si="2"/>
        <v>0</v>
      </c>
      <c r="I174" s="84">
        <v>4007010010</v>
      </c>
      <c r="J174" t="s">
        <v>312</v>
      </c>
      <c r="K174" s="130">
        <v>28172</v>
      </c>
      <c r="L174" s="130">
        <v>28172</v>
      </c>
      <c r="M174" s="146">
        <f t="shared" si="3"/>
        <v>0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65430.87</v>
      </c>
      <c r="F177" s="130">
        <v>52423.26</v>
      </c>
      <c r="G177" s="144">
        <f t="shared" si="2"/>
        <v>13007.61</v>
      </c>
      <c r="I177" s="84">
        <v>4007010000</v>
      </c>
      <c r="J177" t="s">
        <v>291</v>
      </c>
      <c r="K177" s="130">
        <v>65430.87</v>
      </c>
      <c r="L177" s="130">
        <v>52423.26</v>
      </c>
      <c r="M177" s="146">
        <f t="shared" si="3"/>
        <v>13007.61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>
        <v>-1944.28</v>
      </c>
      <c r="F180" s="144">
        <v>-1944.28</v>
      </c>
      <c r="G180" s="144">
        <f t="shared" si="2"/>
        <v>0</v>
      </c>
      <c r="I180" s="84">
        <v>8000000050</v>
      </c>
      <c r="J180" t="s">
        <v>252</v>
      </c>
      <c r="K180" s="144">
        <v>-1944.28</v>
      </c>
      <c r="L180" s="144">
        <v>-1944.28</v>
      </c>
      <c r="M180" s="144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-10356.49</v>
      </c>
      <c r="F181" s="130">
        <v>-10330.049999999999</v>
      </c>
      <c r="G181" s="144">
        <f t="shared" si="2"/>
        <v>-26.440000000000509</v>
      </c>
      <c r="I181" s="84">
        <v>8000000060</v>
      </c>
      <c r="J181" t="s">
        <v>254</v>
      </c>
      <c r="K181" s="130">
        <v>-10356.49</v>
      </c>
      <c r="L181" s="130">
        <v>-10330.049999999999</v>
      </c>
      <c r="M181" s="144">
        <f t="shared" si="3"/>
        <v>-26.440000000000509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236286.48</v>
      </c>
      <c r="F183" s="130">
        <v>205026.88</v>
      </c>
      <c r="G183" s="144">
        <f t="shared" si="2"/>
        <v>31259.600000000006</v>
      </c>
      <c r="I183">
        <v>8000000080</v>
      </c>
      <c r="J183" t="s">
        <v>201</v>
      </c>
      <c r="K183" s="130">
        <v>236286.48</v>
      </c>
      <c r="L183" s="130">
        <v>205026.88</v>
      </c>
      <c r="M183" s="144">
        <f t="shared" si="3"/>
        <v>31259.600000000006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57">
        <v>1348.83</v>
      </c>
      <c r="F186" s="130">
        <v>1160.43</v>
      </c>
      <c r="G186" s="146">
        <f t="shared" si="2"/>
        <v>188.39999999999986</v>
      </c>
      <c r="I186">
        <v>7000000090</v>
      </c>
      <c r="J186" t="s">
        <v>303</v>
      </c>
      <c r="K186" s="130">
        <v>1348.83</v>
      </c>
      <c r="L186" s="130">
        <v>1160.43</v>
      </c>
      <c r="M186" s="144">
        <f t="shared" si="3"/>
        <v>188.39999999999986</v>
      </c>
    </row>
    <row r="187" spans="1:13" customFormat="1" ht="13.95" customHeight="1" x14ac:dyDescent="0.25">
      <c r="C187">
        <v>5000000670</v>
      </c>
      <c r="D187" t="s">
        <v>304</v>
      </c>
      <c r="E187" s="130">
        <v>12799.38</v>
      </c>
      <c r="F187" s="130">
        <v>10666.15</v>
      </c>
      <c r="G187" s="146">
        <f t="shared" si="2"/>
        <v>2133.2299999999996</v>
      </c>
      <c r="I187">
        <v>5000000670</v>
      </c>
      <c r="J187" t="s">
        <v>304</v>
      </c>
      <c r="K187" s="130">
        <v>12799.38</v>
      </c>
      <c r="L187" s="130">
        <v>10666.15</v>
      </c>
      <c r="M187" s="144">
        <f t="shared" si="3"/>
        <v>2133.2299999999996</v>
      </c>
    </row>
    <row r="188" spans="1:13" customFormat="1" ht="13.2" x14ac:dyDescent="0.25">
      <c r="C188">
        <v>6000000010</v>
      </c>
      <c r="D188" t="s">
        <v>289</v>
      </c>
      <c r="E188" s="146">
        <v>-107139.47</v>
      </c>
      <c r="F188" s="146">
        <v>-79813.320000000007</v>
      </c>
      <c r="G188" s="146">
        <f t="shared" si="2"/>
        <v>-27326.149999999994</v>
      </c>
      <c r="I188">
        <v>6000000010</v>
      </c>
      <c r="J188" t="s">
        <v>289</v>
      </c>
      <c r="K188" s="146">
        <v>-107139.47</v>
      </c>
      <c r="L188" s="146">
        <v>-79813.320000000007</v>
      </c>
      <c r="M188" s="144">
        <f t="shared" si="3"/>
        <v>-27326.149999999994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57">
        <v>1626.62</v>
      </c>
      <c r="F189" s="130">
        <v>1440.63</v>
      </c>
      <c r="G189" s="146">
        <f t="shared" si="2"/>
        <v>185.98999999999978</v>
      </c>
      <c r="I189">
        <v>5000000380</v>
      </c>
      <c r="J189" t="s">
        <v>260</v>
      </c>
      <c r="K189" s="130">
        <v>1626.62</v>
      </c>
      <c r="L189" s="130">
        <v>1440.63</v>
      </c>
      <c r="M189" s="144">
        <f t="shared" si="3"/>
        <v>185.98999999999978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 s="137">
        <v>329.65</v>
      </c>
      <c r="F190">
        <v>329.65</v>
      </c>
      <c r="G190" s="146">
        <f t="shared" si="2"/>
        <v>0</v>
      </c>
      <c r="I190">
        <v>5000000190</v>
      </c>
      <c r="J190" t="s">
        <v>261</v>
      </c>
      <c r="K190">
        <v>329.65</v>
      </c>
      <c r="L190">
        <v>329.65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57">
        <v>1033.7</v>
      </c>
      <c r="F191" s="130">
        <v>1033.7</v>
      </c>
      <c r="G191" s="146">
        <f t="shared" si="2"/>
        <v>0</v>
      </c>
      <c r="I191">
        <v>5000000290</v>
      </c>
      <c r="J191" t="s">
        <v>294</v>
      </c>
      <c r="K191" s="130">
        <v>1033.7</v>
      </c>
      <c r="L191" s="130">
        <v>1033.7</v>
      </c>
      <c r="M191" s="144">
        <f t="shared" si="3"/>
        <v>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24577.48</v>
      </c>
      <c r="F192" s="130">
        <v>20112.2</v>
      </c>
      <c r="G192" s="146">
        <f t="shared" si="2"/>
        <v>4465.2799999999988</v>
      </c>
      <c r="I192">
        <v>5000000040</v>
      </c>
      <c r="J192" t="s">
        <v>262</v>
      </c>
      <c r="K192" s="130">
        <v>24577.48</v>
      </c>
      <c r="L192" s="130">
        <v>20112.2</v>
      </c>
      <c r="M192" s="144">
        <f t="shared" si="3"/>
        <v>4465.2799999999988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57">
        <v>2999.97</v>
      </c>
      <c r="F193" s="130">
        <v>2333.31</v>
      </c>
      <c r="G193" s="146">
        <f t="shared" si="2"/>
        <v>666.65999999999985</v>
      </c>
      <c r="I193">
        <v>5000000010</v>
      </c>
      <c r="J193" t="s">
        <v>263</v>
      </c>
      <c r="K193" s="130">
        <v>2999.97</v>
      </c>
      <c r="L193" s="130">
        <v>2333.31</v>
      </c>
      <c r="M193" s="144">
        <f t="shared" si="3"/>
        <v>666.65999999999985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57">
        <v>156925.67000000001</v>
      </c>
      <c r="F194" s="130">
        <v>129666</v>
      </c>
      <c r="G194" s="146">
        <f t="shared" si="2"/>
        <v>27259.670000000013</v>
      </c>
      <c r="I194">
        <v>5000000050</v>
      </c>
      <c r="J194" t="s">
        <v>264</v>
      </c>
      <c r="K194" s="130">
        <v>156925.67000000001</v>
      </c>
      <c r="L194" s="130">
        <v>129666</v>
      </c>
      <c r="M194" s="144">
        <f t="shared" si="3"/>
        <v>27259.670000000013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57">
        <v>13039.17</v>
      </c>
      <c r="F195" s="130">
        <v>10787.31</v>
      </c>
      <c r="G195" s="146">
        <f t="shared" si="2"/>
        <v>2251.8600000000006</v>
      </c>
      <c r="I195">
        <v>5000000100</v>
      </c>
      <c r="J195" t="s">
        <v>265</v>
      </c>
      <c r="K195" s="130">
        <v>13039.17</v>
      </c>
      <c r="L195" s="130">
        <v>10787.31</v>
      </c>
      <c r="M195" s="144">
        <f t="shared" si="3"/>
        <v>2251.8600000000006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57">
        <v>2530.4499999999998</v>
      </c>
      <c r="F196" s="130">
        <v>2010</v>
      </c>
      <c r="G196" s="146">
        <f t="shared" si="2"/>
        <v>520.44999999999982</v>
      </c>
      <c r="I196">
        <v>5000000110</v>
      </c>
      <c r="J196" t="s">
        <v>266</v>
      </c>
      <c r="K196" s="130">
        <v>2530.4499999999998</v>
      </c>
      <c r="L196" s="130">
        <v>2010</v>
      </c>
      <c r="M196" s="144">
        <f t="shared" si="3"/>
        <v>520.44999999999982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57">
        <v>13039.17</v>
      </c>
      <c r="F197" s="130">
        <v>10787.31</v>
      </c>
      <c r="G197" s="146">
        <f t="shared" si="2"/>
        <v>2251.8600000000006</v>
      </c>
      <c r="I197">
        <v>5000000120</v>
      </c>
      <c r="J197" t="s">
        <v>267</v>
      </c>
      <c r="K197" s="130">
        <v>13039.17</v>
      </c>
      <c r="L197" s="130">
        <v>10787.31</v>
      </c>
      <c r="M197" s="144">
        <f t="shared" si="3"/>
        <v>2251.8600000000006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6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57">
        <v>4423.75</v>
      </c>
      <c r="F199" s="130">
        <v>3510</v>
      </c>
      <c r="G199" s="146">
        <f t="shared" si="2"/>
        <v>913.75</v>
      </c>
      <c r="I199">
        <v>5000000150</v>
      </c>
      <c r="J199" t="s">
        <v>269</v>
      </c>
      <c r="K199" s="130">
        <v>4423.75</v>
      </c>
      <c r="L199" s="130">
        <v>3510</v>
      </c>
      <c r="M199" s="144">
        <f t="shared" si="3"/>
        <v>913.75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 s="137">
        <v>1160.3800000000001</v>
      </c>
      <c r="F200">
        <v>969.28</v>
      </c>
      <c r="G200" s="146">
        <f t="shared" si="2"/>
        <v>191.10000000000014</v>
      </c>
      <c r="I200">
        <v>5000000160</v>
      </c>
      <c r="J200" t="s">
        <v>270</v>
      </c>
      <c r="K200">
        <v>1160.3800000000001</v>
      </c>
      <c r="L200">
        <v>969.28</v>
      </c>
      <c r="M200" s="144">
        <f t="shared" si="3"/>
        <v>191.10000000000014</v>
      </c>
    </row>
    <row r="201" spans="1:13" customFormat="1" ht="13.2" x14ac:dyDescent="0.25">
      <c r="C201">
        <v>5000000180</v>
      </c>
      <c r="D201" t="s">
        <v>305</v>
      </c>
      <c r="E201" s="157">
        <v>4521.8900000000003</v>
      </c>
      <c r="F201" s="130">
        <v>3768.05</v>
      </c>
      <c r="G201" s="146">
        <f t="shared" si="2"/>
        <v>753.84000000000015</v>
      </c>
      <c r="I201">
        <v>5000000180</v>
      </c>
      <c r="J201" t="s">
        <v>305</v>
      </c>
      <c r="K201" s="130">
        <v>4521.8900000000003</v>
      </c>
      <c r="L201" s="130">
        <v>3768.05</v>
      </c>
      <c r="M201" s="144">
        <f t="shared" si="3"/>
        <v>753.84000000000015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57">
        <v>2412.48</v>
      </c>
      <c r="F202" s="130">
        <v>1881</v>
      </c>
      <c r="G202" s="146">
        <f t="shared" si="2"/>
        <v>531.48</v>
      </c>
      <c r="I202">
        <v>5000000240</v>
      </c>
      <c r="J202" t="s">
        <v>197</v>
      </c>
      <c r="K202" s="130">
        <v>2412.48</v>
      </c>
      <c r="L202" s="130">
        <v>1881</v>
      </c>
      <c r="M202" s="144">
        <f t="shared" si="3"/>
        <v>531.48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 s="137">
        <v>385</v>
      </c>
      <c r="F203">
        <v>315</v>
      </c>
      <c r="G203" s="146">
        <f t="shared" si="2"/>
        <v>70</v>
      </c>
      <c r="I203">
        <v>5000000260</v>
      </c>
      <c r="J203" t="s">
        <v>271</v>
      </c>
      <c r="K203">
        <v>385</v>
      </c>
      <c r="L203">
        <v>315</v>
      </c>
      <c r="M203" s="144">
        <f t="shared" si="3"/>
        <v>70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6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57">
        <v>631.9</v>
      </c>
      <c r="F205" s="130">
        <v>529.32000000000005</v>
      </c>
      <c r="G205" s="146">
        <f t="shared" si="2"/>
        <v>102.57999999999993</v>
      </c>
      <c r="I205">
        <v>5000000350</v>
      </c>
      <c r="J205" t="s">
        <v>293</v>
      </c>
      <c r="K205" s="130">
        <v>631.9</v>
      </c>
      <c r="L205" s="130">
        <v>529.32000000000005</v>
      </c>
      <c r="M205" s="144">
        <f t="shared" si="3"/>
        <v>102.57999999999993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6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57">
        <v>12415.37</v>
      </c>
      <c r="F207" s="130">
        <v>9197.6</v>
      </c>
      <c r="G207" s="146">
        <f t="shared" si="2"/>
        <v>3217.7700000000004</v>
      </c>
      <c r="I207">
        <v>5000000270</v>
      </c>
      <c r="J207" t="s">
        <v>272</v>
      </c>
      <c r="K207" s="130">
        <v>12415.37</v>
      </c>
      <c r="L207" s="130">
        <v>9197.6</v>
      </c>
      <c r="M207" s="144">
        <f t="shared" si="3"/>
        <v>3217.7700000000004</v>
      </c>
    </row>
    <row r="208" spans="1:13" customFormat="1" ht="13.2" x14ac:dyDescent="0.25">
      <c r="C208">
        <v>5000000280</v>
      </c>
      <c r="D208" t="s">
        <v>307</v>
      </c>
      <c r="E208" s="157">
        <v>365.08</v>
      </c>
      <c r="F208" s="130"/>
      <c r="G208" s="146">
        <f t="shared" si="2"/>
        <v>365.08</v>
      </c>
      <c r="I208">
        <v>5000000280</v>
      </c>
      <c r="J208" t="s">
        <v>307</v>
      </c>
      <c r="K208" s="130">
        <v>365.08</v>
      </c>
      <c r="L208" s="130"/>
      <c r="M208" s="144">
        <f t="shared" si="3"/>
        <v>365.08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57">
        <v>2137.62</v>
      </c>
      <c r="F209" s="130">
        <v>1747.35</v>
      </c>
      <c r="G209" s="146">
        <f t="shared" ref="G209:G219" si="4">E209-F209</f>
        <v>390.27</v>
      </c>
      <c r="I209" s="84">
        <v>5000000420</v>
      </c>
      <c r="J209" t="s">
        <v>295</v>
      </c>
      <c r="K209" s="130">
        <v>2137.62</v>
      </c>
      <c r="L209" s="130">
        <v>1747.35</v>
      </c>
      <c r="M209" s="144">
        <f t="shared" si="3"/>
        <v>390.27</v>
      </c>
    </row>
    <row r="210" spans="1:13" customFormat="1" ht="13.2" x14ac:dyDescent="0.25">
      <c r="C210">
        <v>5000000370</v>
      </c>
      <c r="D210" t="s">
        <v>308</v>
      </c>
      <c r="E210" s="137">
        <v>81.86</v>
      </c>
      <c r="F210">
        <v>67.5</v>
      </c>
      <c r="G210" s="146">
        <f t="shared" si="4"/>
        <v>14.36</v>
      </c>
      <c r="I210">
        <v>5000000370</v>
      </c>
      <c r="J210" t="s">
        <v>308</v>
      </c>
      <c r="K210">
        <v>81.86</v>
      </c>
      <c r="L210">
        <v>67.5</v>
      </c>
      <c r="M210" s="144">
        <f t="shared" si="3"/>
        <v>14.36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57">
        <v>2272.46</v>
      </c>
      <c r="F211" s="130">
        <v>1854.81</v>
      </c>
      <c r="G211" s="146">
        <f t="shared" si="4"/>
        <v>417.65000000000009</v>
      </c>
      <c r="I211" s="84">
        <v>5000000390</v>
      </c>
      <c r="J211" t="s">
        <v>273</v>
      </c>
      <c r="K211" s="130">
        <v>2272.46</v>
      </c>
      <c r="L211" s="130">
        <v>1854.81</v>
      </c>
      <c r="M211" s="144">
        <f t="shared" si="3"/>
        <v>417.65000000000009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57">
        <v>1615.04</v>
      </c>
      <c r="F212" s="130">
        <v>1324.3</v>
      </c>
      <c r="G212" s="146">
        <f t="shared" si="4"/>
        <v>290.74</v>
      </c>
      <c r="I212">
        <v>5000000360</v>
      </c>
      <c r="J212" t="s">
        <v>274</v>
      </c>
      <c r="K212" s="130">
        <v>1615.04</v>
      </c>
      <c r="L212" s="130">
        <v>1324.3</v>
      </c>
      <c r="M212" s="144">
        <f t="shared" si="3"/>
        <v>290.74</v>
      </c>
    </row>
    <row r="213" spans="1:13" customFormat="1" ht="13.2" x14ac:dyDescent="0.25">
      <c r="C213">
        <v>5000000440</v>
      </c>
      <c r="D213" t="s">
        <v>275</v>
      </c>
      <c r="E213" s="157">
        <v>8379.01</v>
      </c>
      <c r="F213" s="130">
        <v>6225.09</v>
      </c>
      <c r="G213" s="146">
        <f t="shared" si="4"/>
        <v>2153.92</v>
      </c>
      <c r="I213">
        <v>5000000440</v>
      </c>
      <c r="J213" t="s">
        <v>275</v>
      </c>
      <c r="K213" s="130">
        <v>8379.01</v>
      </c>
      <c r="L213" s="130">
        <v>6225.09</v>
      </c>
      <c r="M213" s="146">
        <f t="shared" si="3"/>
        <v>2153.92</v>
      </c>
    </row>
    <row r="214" spans="1:13" customFormat="1" ht="13.2" x14ac:dyDescent="0.25">
      <c r="C214">
        <v>5000000520</v>
      </c>
      <c r="D214" t="s">
        <v>338</v>
      </c>
      <c r="E214" s="157">
        <v>89.69</v>
      </c>
      <c r="F214" s="130"/>
      <c r="G214" s="146">
        <f t="shared" si="4"/>
        <v>89.69</v>
      </c>
      <c r="I214">
        <v>5000000520</v>
      </c>
      <c r="J214" t="s">
        <v>338</v>
      </c>
      <c r="K214" s="130">
        <v>89.69</v>
      </c>
      <c r="L214" s="130"/>
      <c r="M214" s="146">
        <f t="shared" ref="M214:M219" si="5">K214-L214</f>
        <v>89.69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57">
        <v>14106.13</v>
      </c>
      <c r="F215" s="130">
        <v>11634.13</v>
      </c>
      <c r="G215" s="146">
        <f t="shared" si="4"/>
        <v>2472</v>
      </c>
      <c r="I215">
        <v>5000000600</v>
      </c>
      <c r="J215" t="s">
        <v>276</v>
      </c>
      <c r="K215" s="130">
        <v>14106.13</v>
      </c>
      <c r="L215" s="130">
        <v>11634.13</v>
      </c>
      <c r="M215" s="146">
        <f t="shared" si="5"/>
        <v>2472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57">
        <v>30803.02</v>
      </c>
      <c r="F216" s="130">
        <v>27377.05</v>
      </c>
      <c r="G216" s="146">
        <f t="shared" si="4"/>
        <v>3425.9700000000012</v>
      </c>
      <c r="I216">
        <v>5000000680</v>
      </c>
      <c r="J216" t="s">
        <v>277</v>
      </c>
      <c r="K216" s="130">
        <v>30803.02</v>
      </c>
      <c r="L216" s="130">
        <v>27377.05</v>
      </c>
      <c r="M216" s="144">
        <f t="shared" si="5"/>
        <v>3425.9700000000012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57">
        <v>1618</v>
      </c>
      <c r="F217" s="130">
        <v>1618</v>
      </c>
      <c r="G217" s="146">
        <f t="shared" si="4"/>
        <v>0</v>
      </c>
      <c r="I217">
        <v>5000000860</v>
      </c>
      <c r="J217" t="s">
        <v>278</v>
      </c>
      <c r="K217" s="130">
        <v>1618</v>
      </c>
      <c r="L217" s="130">
        <v>1618</v>
      </c>
      <c r="M217" s="144">
        <f t="shared" si="5"/>
        <v>0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57">
        <v>2197.65</v>
      </c>
      <c r="F218" s="130">
        <v>2197.65</v>
      </c>
      <c r="G218" s="146">
        <f t="shared" si="4"/>
        <v>0</v>
      </c>
      <c r="I218">
        <v>5000000500</v>
      </c>
      <c r="J218" t="s">
        <v>279</v>
      </c>
      <c r="K218" s="130">
        <v>2197.65</v>
      </c>
      <c r="L218" s="130">
        <v>2197.65</v>
      </c>
      <c r="M218" s="144">
        <f t="shared" si="5"/>
        <v>0</v>
      </c>
    </row>
    <row r="219" spans="1:13" customFormat="1" ht="13.2" x14ac:dyDescent="0.25">
      <c r="C219">
        <v>5000000720</v>
      </c>
      <c r="D219" t="s">
        <v>310</v>
      </c>
      <c r="E219" s="157">
        <v>14185.52</v>
      </c>
      <c r="F219" s="130">
        <v>12518.85</v>
      </c>
      <c r="G219" s="146">
        <f t="shared" si="4"/>
        <v>1666.67</v>
      </c>
      <c r="I219">
        <v>5000000720</v>
      </c>
      <c r="J219" t="s">
        <v>310</v>
      </c>
      <c r="K219" s="130">
        <v>14185.52</v>
      </c>
      <c r="L219" s="130">
        <v>12518.85</v>
      </c>
      <c r="M219" s="144">
        <f t="shared" si="5"/>
        <v>1666.67</v>
      </c>
    </row>
    <row r="220" spans="1:13" customFormat="1" x14ac:dyDescent="0.3">
      <c r="A220" s="137" t="s">
        <v>280</v>
      </c>
      <c r="E220" s="150">
        <f>SUM(E189:E219)</f>
        <v>319903.7300000001</v>
      </c>
      <c r="F220" s="150">
        <f>SUM(F189:F219)</f>
        <v>265235.08999999997</v>
      </c>
      <c r="G220" s="150">
        <f>SUM(G189:G219)</f>
        <v>54668.640000000007</v>
      </c>
      <c r="K220" s="150">
        <f>SUM(K189:K219)</f>
        <v>319903.7300000001</v>
      </c>
      <c r="L220" s="150">
        <f>SUM(L189:L219)</f>
        <v>265235.08999999997</v>
      </c>
      <c r="M220" s="150">
        <f t="shared" ref="M220" si="6">SUM(M189:M219)</f>
        <v>54668.640000000007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2025-07-07T21:43:10Z</cp:lastPrinted>
  <dcterms:created xsi:type="dcterms:W3CDTF">2009-05-06T00:19:57Z</dcterms:created>
  <dcterms:modified xsi:type="dcterms:W3CDTF">2025-07-07T21:43:26Z</dcterms:modified>
</cp:coreProperties>
</file>