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13_ncr:1_{45CE8F12-29A2-454E-85CF-180720022D2C}" xr6:coauthVersionLast="47" xr6:coauthVersionMax="47" xr10:uidLastSave="{00000000-0000-0000-0000-000000000000}"/>
  <bookViews>
    <workbookView xWindow="-110" yWindow="-110" windowWidth="19420" windowHeight="10300" xr2:uid="{CA0D23BE-CCB6-479A-9F44-46119F488331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2" l="1"/>
  <c r="B43" i="2"/>
  <c r="C42" i="2" s="1"/>
  <c r="B40" i="2"/>
  <c r="B38" i="2"/>
  <c r="B37" i="2"/>
  <c r="B36" i="2"/>
  <c r="B35" i="2"/>
  <c r="C32" i="2" s="1"/>
  <c r="F34" i="2"/>
  <c r="G33" i="2" s="1"/>
  <c r="B33" i="2"/>
  <c r="F31" i="2"/>
  <c r="G30" i="2"/>
  <c r="B30" i="2"/>
  <c r="F29" i="2"/>
  <c r="G28" i="2" s="1"/>
  <c r="B29" i="2"/>
  <c r="C28" i="2"/>
  <c r="F26" i="2"/>
  <c r="G23" i="2" s="1"/>
  <c r="B26" i="2"/>
  <c r="F25" i="2"/>
  <c r="B25" i="2"/>
  <c r="F24" i="2"/>
  <c r="B24" i="2"/>
  <c r="C23" i="2"/>
  <c r="F21" i="2"/>
  <c r="B21" i="2"/>
  <c r="F20" i="2"/>
  <c r="G19" i="2" s="1"/>
  <c r="B20" i="2"/>
  <c r="C17" i="2" s="1"/>
  <c r="B19" i="2"/>
  <c r="B18" i="2"/>
  <c r="F17" i="2"/>
  <c r="F16" i="2"/>
  <c r="G15" i="2"/>
  <c r="B15" i="2"/>
  <c r="B14" i="2"/>
  <c r="F13" i="2"/>
  <c r="B13" i="2"/>
  <c r="C12" i="2" s="1"/>
  <c r="F12" i="2"/>
  <c r="G10" i="2" s="1"/>
  <c r="F11" i="2"/>
  <c r="B10" i="2"/>
  <c r="C9" i="2"/>
  <c r="F8" i="2"/>
  <c r="F7" i="2"/>
  <c r="B7" i="2"/>
  <c r="F6" i="2"/>
  <c r="B6" i="2"/>
  <c r="G5" i="2"/>
  <c r="C5" i="2"/>
  <c r="A2" i="2"/>
  <c r="B56" i="1"/>
  <c r="B55" i="1"/>
  <c r="F54" i="1"/>
  <c r="B54" i="1"/>
  <c r="G53" i="1"/>
  <c r="C53" i="1"/>
  <c r="B51" i="1"/>
  <c r="B50" i="1"/>
  <c r="B49" i="1"/>
  <c r="F48" i="1"/>
  <c r="G47" i="1" s="1"/>
  <c r="B48" i="1"/>
  <c r="C47" i="1" s="1"/>
  <c r="F43" i="1"/>
  <c r="F42" i="1"/>
  <c r="E42" i="1"/>
  <c r="G41" i="1"/>
  <c r="F40" i="1"/>
  <c r="G39" i="1"/>
  <c r="F38" i="1"/>
  <c r="G37" i="1" s="1"/>
  <c r="G44" i="1" s="1"/>
  <c r="B37" i="1"/>
  <c r="B36" i="1"/>
  <c r="B35" i="1"/>
  <c r="F34" i="1"/>
  <c r="B34" i="1"/>
  <c r="G33" i="1"/>
  <c r="C33" i="1"/>
  <c r="F32" i="1"/>
  <c r="G31" i="1"/>
  <c r="B31" i="1"/>
  <c r="C29" i="1" s="1"/>
  <c r="F30" i="1"/>
  <c r="B30" i="1"/>
  <c r="G29" i="1"/>
  <c r="F28" i="1"/>
  <c r="F27" i="1"/>
  <c r="B27" i="1"/>
  <c r="G26" i="1"/>
  <c r="C26" i="1"/>
  <c r="F25" i="1"/>
  <c r="G24" i="1"/>
  <c r="B24" i="1"/>
  <c r="C20" i="1" s="1"/>
  <c r="F23" i="1"/>
  <c r="B23" i="1"/>
  <c r="F22" i="1"/>
  <c r="B22" i="1"/>
  <c r="F21" i="1"/>
  <c r="B21" i="1"/>
  <c r="F20" i="1"/>
  <c r="G19" i="1"/>
  <c r="F18" i="1"/>
  <c r="G17" i="1" s="1"/>
  <c r="B18" i="1"/>
  <c r="C16" i="1" s="1"/>
  <c r="F16" i="1"/>
  <c r="F15" i="1"/>
  <c r="G14" i="1"/>
  <c r="B14" i="1"/>
  <c r="F13" i="1"/>
  <c r="B13" i="1"/>
  <c r="F12" i="1"/>
  <c r="B12" i="1"/>
  <c r="F11" i="1"/>
  <c r="B11" i="1"/>
  <c r="C10" i="1" s="1"/>
  <c r="F10" i="1"/>
  <c r="G9" i="1" s="1"/>
  <c r="F8" i="1"/>
  <c r="B8" i="1"/>
  <c r="F7" i="1"/>
  <c r="B7" i="1"/>
  <c r="G6" i="1"/>
  <c r="G35" i="1" s="1"/>
  <c r="G45" i="1" s="1"/>
  <c r="C6" i="1"/>
  <c r="A2" i="1"/>
  <c r="C45" i="2" l="1"/>
  <c r="G45" i="2"/>
  <c r="C45" i="1"/>
  <c r="H43" i="1"/>
  <c r="G46" i="2" l="1"/>
  <c r="E46" i="2" s="1"/>
  <c r="G47" i="2"/>
  <c r="C46" i="2"/>
  <c r="A46" i="2" s="1"/>
  <c r="C47" i="2" l="1"/>
  <c r="H47" i="2"/>
</calcChain>
</file>

<file path=xl/sharedStrings.xml><?xml version="1.0" encoding="utf-8"?>
<sst xmlns="http://schemas.openxmlformats.org/spreadsheetml/2006/main" count="159" uniqueCount="135">
  <si>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</si>
  <si>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</si>
  <si>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</si>
  <si>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</si>
  <si>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</si>
  <si>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</si>
  <si>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</si>
  <si>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</si>
  <si>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</si>
  <si>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</si>
  <si>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</si>
  <si>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</si>
  <si>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</si>
  <si>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</si>
  <si>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</si>
  <si>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</si>
  <si>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</si>
  <si>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</si>
  <si>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INVERSIONES TRANSFERIDAS</t>
  </si>
  <si>
    <t>ACCIDENTES PERSONALES</t>
  </si>
  <si>
    <t>RENDIMIENTOS POR INVERSIONES</t>
  </si>
  <si>
    <t>RESERVAS POR SINIESTROS</t>
  </si>
  <si>
    <t>RESERVAS POR SINIESTROS REPORTADOS</t>
  </si>
  <si>
    <t>PRESTAMOS</t>
  </si>
  <si>
    <t>RESERVAS POR SINIESTROS NO REPORTADOS</t>
  </si>
  <si>
    <t>HASTA UN AÑO PLAZO</t>
  </si>
  <si>
    <t>SOCIEDADES ACREEDORAS DE SEGUROS Y FIANZAS</t>
  </si>
  <si>
    <t>OPERACIONES BURSATILES</t>
  </si>
  <si>
    <t>OBLIG. EN CTA. CTE. CON SOCIED. DE REASEG. Y REAFIANZ.</t>
  </si>
  <si>
    <t>OBLIGACIONES FINANCIERAS</t>
  </si>
  <si>
    <t>PRIMAS POR COBRAR</t>
  </si>
  <si>
    <t>OBLIG.CON INSTITUCIONES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</si>
  <si>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</si>
  <si>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</si>
  <si>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</si>
  <si>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</si>
  <si>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</si>
  <si>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INTERESES POR PAGAR</t>
  </si>
  <si>
    <t>PROVISION POR PRIMAS POR COBRAR (CR)</t>
  </si>
  <si>
    <t>OBLIGACIONES CON INTERMEDIARIOS Y AGENTES</t>
  </si>
  <si>
    <t>OBLIGACIONES CON AGENTES</t>
  </si>
  <si>
    <t>SOCIEDADES DEUDORAS DE SEGUROS Y FIANZAS</t>
  </si>
  <si>
    <t>CUENTAS POR PAGAR</t>
  </si>
  <si>
    <t>CUENTA CORRIENTE POR SEGUROS Y FIANZAS</t>
  </si>
  <si>
    <t>IMPUESTOS, CONTRIBUCIONES Y RETENCIONES</t>
  </si>
  <si>
    <t>OTRAS CUENTAS POR PAGAR</t>
  </si>
  <si>
    <t>INMUEBLES, MOBILIARIO Y EQUIPO</t>
  </si>
  <si>
    <t>REMUNERACIONES POR PAGAR</t>
  </si>
  <si>
    <t>MOBILIARIO Y EQUIPO</t>
  </si>
  <si>
    <t>AGUINALDOS Y BONIFICACIONES</t>
  </si>
  <si>
    <t>DEPRECIACION ACUMULADA MOBILIARIO Y EQUIPO</t>
  </si>
  <si>
    <t>PROVISIONES</t>
  </si>
  <si>
    <t>PROVISION POR OBLIGACIONES LABORALES</t>
  </si>
  <si>
    <t>OTROS ACTIVOS</t>
  </si>
  <si>
    <t>OTROS PASIVOS</t>
  </si>
  <si>
    <t>PAGOS ANTICIPADOS Y CARGOS DIFERIDOS</t>
  </si>
  <si>
    <t>INGRESOS DIFERIDOS</t>
  </si>
  <si>
    <t>CUENTAS POR COBRAR DIVERSAS</t>
  </si>
  <si>
    <t>TOTAL PASIVO</t>
  </si>
  <si>
    <t>IMPUESTO SOBRE LA RENTA POR LIQUIDAR</t>
  </si>
  <si>
    <t>PATRIMONIO</t>
  </si>
  <si>
    <t>PROVISIONES DE OTROS ACTIVOS (CR)</t>
  </si>
  <si>
    <t>CAPITAL SOCIAL</t>
  </si>
  <si>
    <t>CAPITAL PAGADO</t>
  </si>
  <si>
    <t>RESERVAS DE CAPITAL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</si>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</sst>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19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0" fontId="7" fillId="0" borderId="0" xfId="2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2" applyNumberFormat="1" applyFont="1"/>
    <xf numFmtId="10" fontId="3" fillId="0" borderId="0" xfId="2" applyNumberFormat="1" applyFont="1"/>
    <xf numFmtId="166" fontId="3" fillId="0" borderId="2" xfId="3" applyNumberFormat="1" applyFont="1" applyFill="1" applyBorder="1"/>
    <xf numFmtId="4" fontId="3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 wrapText="1"/>
    </xf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164" fontId="6" fillId="0" borderId="0" xfId="3" applyFont="1" applyBorder="1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6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6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7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/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6277F061-5E88-4D55-AF13-F5D55EB3CD52}"/>
    <cellStyle name="Moneda 2" xfId="4" xr:uid="{FCF4D5E6-A1D0-4760-A650-F4622DE68FD6}"/>
    <cellStyle name="Normal" xfId="0" builtinId="0"/>
    <cellStyle name="Normal 2" xfId="2" xr:uid="{15CD2098-D628-4684-99B5-9C3B32462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122285</xdr:rowOff>
    </xdr:from>
    <xdr:to>
      <xdr:col>1</xdr:col>
      <xdr:colOff>1003299</xdr:colOff>
      <xdr:row>61</xdr:row>
      <xdr:rowOff>74949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8414698-2EFF-446B-A0C2-129F534F59ED}"/>
            </a:ext>
          </a:extLst>
        </xdr:cNvPr>
        <xdr:cNvSpPr/>
      </xdr:nvSpPr>
      <xdr:spPr>
        <a:xfrm>
          <a:off x="833966" y="9869535"/>
          <a:ext cx="3941233" cy="58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57</xdr:row>
      <xdr:rowOff>124595</xdr:rowOff>
    </xdr:from>
    <xdr:to>
      <xdr:col>5</xdr:col>
      <xdr:colOff>819053</xdr:colOff>
      <xdr:row>61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247E9E7-C50F-4D2C-84ED-BCB57AE84FA8}"/>
            </a:ext>
          </a:extLst>
        </xdr:cNvPr>
        <xdr:cNvSpPr/>
      </xdr:nvSpPr>
      <xdr:spPr>
        <a:xfrm>
          <a:off x="7533120" y="987184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53200334-DCC2-4DB2-B39B-DA0522FCA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054684F-F722-4D33-87CE-4D93EFB2FE35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3C9F571-2661-42D0-AD8E-5504711659F1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E9C6E9C0-C177-46FE-852D-1006D8EFE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EFF\2025\05.%20MAYO%202025\2025%2005%20EF-SSF.xlsx" TargetMode="External"/><Relationship Id="rId1" Type="http://schemas.openxmlformats.org/officeDocument/2006/relationships/externalLinkPath" Target="file:///Y:\EEFF\2025\05.%20MAYO%202025\2025%2005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F ACUM"/>
      <sheetName val="HT-BALANCE"/>
      <sheetName val="HT-EST.RESULT"/>
      <sheetName val="BALANCE-SSF"/>
      <sheetName val="EST.RESULTADO-SSF"/>
      <sheetName val="BALANCE (BVES)"/>
      <sheetName val="EST.RESULTAD (BVES)"/>
    </sheetNames>
    <sheetDataSet>
      <sheetData sheetId="0"/>
      <sheetData sheetId="1">
        <row r="2">
          <cell r="B2" t="str">
            <v>BALANCE GENERAL AL 31 DE MAYO DE 2025</v>
          </cell>
        </row>
        <row r="9">
          <cell r="D9">
            <v>1100</v>
          </cell>
          <cell r="I9">
            <v>67918.240000000005</v>
          </cell>
        </row>
        <row r="12">
          <cell r="I12">
            <v>774133.69</v>
          </cell>
        </row>
        <row r="14">
          <cell r="D14">
            <v>2104757.14</v>
          </cell>
        </row>
        <row r="17">
          <cell r="I17">
            <v>36006.29</v>
          </cell>
        </row>
        <row r="19">
          <cell r="D19">
            <v>916602.99</v>
          </cell>
          <cell r="I19">
            <v>1391396.82</v>
          </cell>
        </row>
        <row r="22">
          <cell r="D22">
            <v>4312331.33</v>
          </cell>
        </row>
        <row r="23">
          <cell r="I23">
            <v>3583960.6100000003</v>
          </cell>
        </row>
        <row r="26">
          <cell r="D26">
            <v>3277013.27</v>
          </cell>
          <cell r="I26">
            <v>13724.92</v>
          </cell>
        </row>
        <row r="28">
          <cell r="D28">
            <v>8938.35</v>
          </cell>
        </row>
        <row r="30">
          <cell r="I30">
            <v>1378213.55</v>
          </cell>
        </row>
        <row r="33">
          <cell r="I33">
            <v>186143.59</v>
          </cell>
        </row>
        <row r="35">
          <cell r="D35">
            <v>986665.85</v>
          </cell>
        </row>
        <row r="38">
          <cell r="I38">
            <v>435568.75</v>
          </cell>
        </row>
        <row r="44">
          <cell r="I44">
            <v>570000</v>
          </cell>
        </row>
        <row r="49">
          <cell r="D49">
            <v>4371859.4399999995</v>
          </cell>
          <cell r="I49">
            <v>5500000</v>
          </cell>
        </row>
        <row r="52">
          <cell r="I52">
            <v>3277013.27</v>
          </cell>
        </row>
        <row r="53">
          <cell r="D53">
            <v>7597745.9299999997</v>
          </cell>
        </row>
        <row r="55">
          <cell r="I55">
            <v>30372.62</v>
          </cell>
        </row>
        <row r="57">
          <cell r="D57">
            <v>273682.37</v>
          </cell>
        </row>
        <row r="60">
          <cell r="D60">
            <v>-45513.990000000005</v>
          </cell>
        </row>
        <row r="62">
          <cell r="I62">
            <v>87980.76</v>
          </cell>
        </row>
        <row r="65">
          <cell r="D65">
            <v>622138.87</v>
          </cell>
        </row>
        <row r="68">
          <cell r="I68">
            <v>151842.64000000001</v>
          </cell>
        </row>
        <row r="72">
          <cell r="I72">
            <v>114025.69</v>
          </cell>
        </row>
        <row r="73">
          <cell r="D73">
            <v>851006.07000000007</v>
          </cell>
        </row>
        <row r="76">
          <cell r="I76">
            <v>155070.26</v>
          </cell>
        </row>
        <row r="79">
          <cell r="D79">
            <v>-719972.74</v>
          </cell>
        </row>
        <row r="85">
          <cell r="D85">
            <v>1997994.93</v>
          </cell>
        </row>
        <row r="86">
          <cell r="I86">
            <v>102010.56</v>
          </cell>
        </row>
        <row r="93">
          <cell r="J93">
            <v>1500000</v>
          </cell>
        </row>
        <row r="94">
          <cell r="D94">
            <v>814570.83000000007</v>
          </cell>
        </row>
        <row r="99">
          <cell r="I99">
            <v>7500000</v>
          </cell>
        </row>
        <row r="100">
          <cell r="D100">
            <v>232768.18</v>
          </cell>
        </row>
        <row r="107">
          <cell r="D107">
            <v>-127086.32</v>
          </cell>
        </row>
        <row r="108">
          <cell r="H108">
            <v>364060.74</v>
          </cell>
        </row>
        <row r="110">
          <cell r="H110">
            <v>-2617426.1099999975</v>
          </cell>
        </row>
        <row r="111">
          <cell r="H111">
            <v>2874585.61</v>
          </cell>
        </row>
        <row r="118">
          <cell r="D118">
            <v>1526066885.1300001</v>
          </cell>
        </row>
        <row r="119">
          <cell r="I119">
            <v>1760006664.4300001</v>
          </cell>
        </row>
        <row r="122">
          <cell r="D122">
            <v>26217899.800000001</v>
          </cell>
        </row>
        <row r="125">
          <cell r="H125">
            <v>843549.02</v>
          </cell>
        </row>
        <row r="126">
          <cell r="D126">
            <v>204369904.55000001</v>
          </cell>
        </row>
        <row r="130">
          <cell r="D130">
            <v>3351974.95</v>
          </cell>
        </row>
        <row r="137">
          <cell r="C137">
            <v>808000</v>
          </cell>
        </row>
        <row r="138">
          <cell r="C138">
            <v>30907.46</v>
          </cell>
        </row>
        <row r="139">
          <cell r="C139">
            <v>4641.5600000000004</v>
          </cell>
        </row>
      </sheetData>
      <sheetData sheetId="2">
        <row r="2">
          <cell r="B2" t="str">
            <v>ESTADO DE RESULTADO DEL 01 DE ENERO AL 31 MAYO DE 2025</v>
          </cell>
        </row>
        <row r="6">
          <cell r="D6">
            <v>628557.85</v>
          </cell>
          <cell r="J6">
            <v>1434254.1199999999</v>
          </cell>
        </row>
        <row r="9">
          <cell r="D9">
            <v>3725018.8</v>
          </cell>
          <cell r="J9">
            <v>3031259.15</v>
          </cell>
        </row>
        <row r="12">
          <cell r="J12">
            <v>286711.93</v>
          </cell>
        </row>
        <row r="18">
          <cell r="J18">
            <v>774705.73</v>
          </cell>
        </row>
        <row r="19">
          <cell r="D19">
            <v>947455.55</v>
          </cell>
        </row>
        <row r="22">
          <cell r="J22">
            <v>2386612.14</v>
          </cell>
        </row>
        <row r="25">
          <cell r="D25">
            <v>0</v>
          </cell>
        </row>
        <row r="26">
          <cell r="J26">
            <v>22868.42</v>
          </cell>
        </row>
        <row r="28">
          <cell r="D28">
            <v>299451.69</v>
          </cell>
        </row>
        <row r="31">
          <cell r="D31">
            <v>639361.26</v>
          </cell>
          <cell r="J31">
            <v>126474.47</v>
          </cell>
        </row>
        <row r="34">
          <cell r="J34">
            <v>234766.46</v>
          </cell>
        </row>
        <row r="36">
          <cell r="D36">
            <v>169808.62</v>
          </cell>
        </row>
        <row r="39">
          <cell r="J39">
            <v>213.21</v>
          </cell>
        </row>
        <row r="40">
          <cell r="D40">
            <v>461953.70999999996</v>
          </cell>
        </row>
        <row r="41">
          <cell r="J41">
            <v>845.16</v>
          </cell>
        </row>
        <row r="44">
          <cell r="D44">
            <v>3632.52</v>
          </cell>
        </row>
        <row r="46">
          <cell r="J46">
            <v>11876.7</v>
          </cell>
        </row>
        <row r="47">
          <cell r="D47">
            <v>5751.63</v>
          </cell>
        </row>
        <row r="49">
          <cell r="J49">
            <v>82620.490000000005</v>
          </cell>
        </row>
        <row r="57">
          <cell r="D57">
            <v>1553748.43</v>
          </cell>
          <cell r="J57">
            <v>0</v>
          </cell>
        </row>
        <row r="62">
          <cell r="J62">
            <v>88656.74</v>
          </cell>
        </row>
        <row r="66">
          <cell r="K66">
            <v>40139.1</v>
          </cell>
        </row>
        <row r="72">
          <cell r="J72">
            <v>86269.05</v>
          </cell>
        </row>
        <row r="83">
          <cell r="D83">
            <v>196075.65</v>
          </cell>
        </row>
        <row r="85">
          <cell r="D85">
            <v>737128.61</v>
          </cell>
        </row>
        <row r="89">
          <cell r="D89">
            <v>48660.68</v>
          </cell>
        </row>
        <row r="93">
          <cell r="D93">
            <v>309659.71000000002</v>
          </cell>
        </row>
        <row r="99">
          <cell r="D99">
            <v>50943.32</v>
          </cell>
        </row>
        <row r="105">
          <cell r="D105">
            <v>400398.9</v>
          </cell>
        </row>
        <row r="122">
          <cell r="D122">
            <v>396433.29</v>
          </cell>
        </row>
        <row r="141">
          <cell r="D141">
            <v>10875.800000000001</v>
          </cell>
        </row>
        <row r="145">
          <cell r="D145">
            <v>409996.91</v>
          </cell>
        </row>
        <row r="151">
          <cell r="D151">
            <v>24685.25</v>
          </cell>
        </row>
        <row r="156">
          <cell r="D156">
            <v>109292.97</v>
          </cell>
        </row>
        <row r="167">
          <cell r="D167">
            <v>17236.8</v>
          </cell>
        </row>
        <row r="169">
          <cell r="D169">
            <v>79571.03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17231-655D-46A6-97CD-8041905860EB}">
  <sheetPr>
    <tabColor rgb="FF0070C0"/>
    <pageSetUpPr fitToPage="1"/>
  </sheetPr>
  <dimension ref="A1:N65"/>
  <sheetViews>
    <sheetView tabSelected="1" view="pageBreakPreview" topLeftCell="A46" zoomScale="110" zoomScaleNormal="120" zoomScaleSheetLayoutView="110" workbookViewId="0">
      <selection activeCell="C56" sqref="C56"/>
    </sheetView>
  </sheetViews>
  <sheetFormatPr baseColWidth="10" defaultColWidth="10.5" defaultRowHeight="13.5" x14ac:dyDescent="0.35"/>
  <cols>
    <col min="1" max="1" width="49.5" style="5" customWidth="1"/>
    <col min="2" max="2" width="16.5" style="6" customWidth="1"/>
    <col min="3" max="3" width="17" style="6" customWidth="1"/>
    <col min="4" max="4" width="0.75" style="2" customWidth="1"/>
    <col min="5" max="5" width="51.58203125" style="5" customWidth="1"/>
    <col min="6" max="6" width="17" style="6" customWidth="1"/>
    <col min="7" max="7" width="17.58203125" style="6" customWidth="1"/>
    <col min="8" max="8" width="12.58203125" style="2" customWidth="1"/>
    <col min="9" max="9" width="6.1640625" style="2" customWidth="1"/>
    <col min="10" max="10" width="14.25" style="2" customWidth="1"/>
    <col min="11" max="16384" width="10.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tr">
        <f>+'[1]HT-BALANCE'!B2</f>
        <v>BALANCE GENERAL AL 31 DE MAYO DE 2025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0" ht="12.5" customHeight="1" x14ac:dyDescent="0.35">
      <c r="E4" s="5" t="s">
        <v>2</v>
      </c>
    </row>
    <row r="5" spans="1:10" ht="12.75" customHeight="1" x14ac:dyDescent="0.35">
      <c r="A5" s="7" t="s">
        <v>3</v>
      </c>
      <c r="E5" s="7" t="s">
        <v>4</v>
      </c>
    </row>
    <row r="6" spans="1:10" ht="13" customHeight="1" x14ac:dyDescent="0.35">
      <c r="A6" s="8" t="s">
        <v>5</v>
      </c>
      <c r="B6" s="9" t="s">
        <v>2</v>
      </c>
      <c r="C6" s="10">
        <f>SUM(B7:B8)</f>
        <v>2105857.14</v>
      </c>
      <c r="D6" s="11"/>
      <c r="E6" s="8" t="s">
        <v>6</v>
      </c>
      <c r="F6" s="12"/>
      <c r="G6" s="10">
        <f>SUM(F7:F8)</f>
        <v>842051.92999999993</v>
      </c>
    </row>
    <row r="7" spans="1:10" ht="13" customHeight="1" x14ac:dyDescent="0.35">
      <c r="A7" s="5" t="s">
        <v>7</v>
      </c>
      <c r="B7" s="9">
        <f>+'[1]HT-BALANCE'!D9</f>
        <v>1100</v>
      </c>
      <c r="E7" s="5" t="s">
        <v>8</v>
      </c>
      <c r="F7" s="12">
        <f>+'[1]HT-BALANCE'!I9</f>
        <v>67918.240000000005</v>
      </c>
      <c r="G7" s="10"/>
    </row>
    <row r="8" spans="1:10" ht="13" customHeight="1" x14ac:dyDescent="0.35">
      <c r="A8" s="5" t="s">
        <v>9</v>
      </c>
      <c r="B8" s="13">
        <f>+'[1]HT-BALANCE'!D14</f>
        <v>2104757.14</v>
      </c>
      <c r="C8" s="10"/>
      <c r="D8" s="2" t="s">
        <v>2</v>
      </c>
      <c r="E8" s="5" t="s">
        <v>10</v>
      </c>
      <c r="F8" s="13">
        <f>+'[1]HT-BALANCE'!I12</f>
        <v>774133.69</v>
      </c>
    </row>
    <row r="9" spans="1:10" ht="13" customHeight="1" x14ac:dyDescent="0.35">
      <c r="B9" s="9"/>
      <c r="E9" s="8" t="s">
        <v>11</v>
      </c>
      <c r="F9" s="12"/>
      <c r="G9" s="10">
        <f>SUM(F10:F13)</f>
        <v>5025088.6400000006</v>
      </c>
    </row>
    <row r="10" spans="1:10" ht="13" customHeight="1" x14ac:dyDescent="0.35">
      <c r="A10" s="8" t="s">
        <v>12</v>
      </c>
      <c r="B10" s="9" t="s">
        <v>2</v>
      </c>
      <c r="C10" s="10">
        <f>SUM(B11:B14)</f>
        <v>8514885.9399999995</v>
      </c>
      <c r="E10" s="5" t="s">
        <v>13</v>
      </c>
      <c r="F10" s="12">
        <f>+'[1]HT-BALANCE'!I17</f>
        <v>36006.29</v>
      </c>
      <c r="G10" s="10"/>
    </row>
    <row r="11" spans="1:10" ht="13" customHeight="1" x14ac:dyDescent="0.35">
      <c r="A11" s="5" t="s">
        <v>14</v>
      </c>
      <c r="B11" s="9">
        <f>+'[1]HT-BALANCE'!D19</f>
        <v>916602.99</v>
      </c>
      <c r="E11" s="5" t="s">
        <v>15</v>
      </c>
      <c r="F11" s="14">
        <f>+'[1]HT-BALANCE'!I19</f>
        <v>1391396.82</v>
      </c>
    </row>
    <row r="12" spans="1:10" ht="13" customHeight="1" x14ac:dyDescent="0.35">
      <c r="A12" s="5" t="s">
        <v>16</v>
      </c>
      <c r="B12" s="9">
        <f>+'[1]HT-BALANCE'!D22</f>
        <v>4312331.33</v>
      </c>
      <c r="D12" s="15"/>
      <c r="E12" s="5" t="s">
        <v>17</v>
      </c>
      <c r="F12" s="14">
        <f>+'[1]HT-BALANCE'!I23</f>
        <v>3583960.6100000003</v>
      </c>
      <c r="G12" s="10"/>
      <c r="J12" s="16"/>
    </row>
    <row r="13" spans="1:10" ht="13" customHeight="1" x14ac:dyDescent="0.35">
      <c r="A13" s="5" t="s">
        <v>18</v>
      </c>
      <c r="B13" s="9">
        <f>+'[1]HT-BALANCE'!D26</f>
        <v>3277013.27</v>
      </c>
      <c r="D13" s="15"/>
      <c r="E13" s="5" t="s">
        <v>19</v>
      </c>
      <c r="F13" s="13">
        <f>+'[1]HT-BALANCE'!I26</f>
        <v>13724.92</v>
      </c>
    </row>
    <row r="14" spans="1:10" ht="13" customHeight="1" x14ac:dyDescent="0.35">
      <c r="A14" s="5" t="s">
        <v>20</v>
      </c>
      <c r="B14" s="9">
        <f>+'[1]HT-BALANCE'!D28</f>
        <v>8938.35</v>
      </c>
      <c r="D14" s="15"/>
      <c r="E14" s="8" t="s">
        <v>21</v>
      </c>
      <c r="G14" s="14">
        <f>SUM(F15:F16)</f>
        <v>1564357.1400000001</v>
      </c>
      <c r="J14" s="16"/>
    </row>
    <row r="15" spans="1:10" ht="13" customHeight="1" x14ac:dyDescent="0.35">
      <c r="B15" s="12"/>
      <c r="D15" s="15"/>
      <c r="E15" s="5" t="s">
        <v>22</v>
      </c>
      <c r="F15" s="14">
        <f>+'[1]HT-BALANCE'!I30</f>
        <v>1378213.55</v>
      </c>
    </row>
    <row r="16" spans="1:10" ht="13" customHeight="1" x14ac:dyDescent="0.35">
      <c r="A16" s="8" t="s">
        <v>23</v>
      </c>
      <c r="B16" s="17"/>
      <c r="C16" s="14">
        <f>SUM(B18:B18)</f>
        <v>986665.85</v>
      </c>
      <c r="E16" s="5" t="s">
        <v>24</v>
      </c>
      <c r="F16" s="13">
        <f>+'[1]HT-BALANCE'!I33</f>
        <v>186143.59</v>
      </c>
    </row>
    <row r="17" spans="1:14" ht="13" customHeight="1" x14ac:dyDescent="0.35">
      <c r="A17" s="5" t="s">
        <v>25</v>
      </c>
      <c r="B17" s="17"/>
      <c r="C17" s="14"/>
      <c r="E17" s="8" t="s">
        <v>26</v>
      </c>
      <c r="F17" s="18"/>
      <c r="G17" s="10">
        <f>SUM(F18)</f>
        <v>435568.75</v>
      </c>
    </row>
    <row r="18" spans="1:14" ht="13" customHeight="1" x14ac:dyDescent="0.35">
      <c r="A18" s="5" t="s">
        <v>27</v>
      </c>
      <c r="B18" s="13">
        <f>+'[1]HT-BALANCE'!D35</f>
        <v>986665.85</v>
      </c>
      <c r="C18" s="14"/>
      <c r="E18" s="5" t="s">
        <v>28</v>
      </c>
      <c r="F18" s="19">
        <f>+'[1]HT-BALANCE'!I38</f>
        <v>435568.75</v>
      </c>
      <c r="G18" s="10"/>
    </row>
    <row r="19" spans="1:14" ht="13" customHeight="1" x14ac:dyDescent="0.35">
      <c r="E19" s="8" t="s">
        <v>29</v>
      </c>
      <c r="F19" s="14"/>
      <c r="G19" s="14">
        <f>SUM(F20:F23)</f>
        <v>9377385.8899999987</v>
      </c>
    </row>
    <row r="20" spans="1:14" ht="13" customHeight="1" x14ac:dyDescent="0.35">
      <c r="A20" s="8" t="s">
        <v>30</v>
      </c>
      <c r="B20" s="9"/>
      <c r="C20" s="10">
        <f>SUM(B21:B24)</f>
        <v>12197773.749999998</v>
      </c>
      <c r="E20" s="2" t="s">
        <v>31</v>
      </c>
      <c r="F20" s="14">
        <f>+'[1]HT-BALANCE'!I44</f>
        <v>570000</v>
      </c>
      <c r="G20" s="14"/>
    </row>
    <row r="21" spans="1:14" ht="13" customHeight="1" x14ac:dyDescent="0.35">
      <c r="A21" s="5" t="s">
        <v>32</v>
      </c>
      <c r="B21" s="9">
        <f>+'[1]HT-BALANCE'!D49</f>
        <v>4371859.4399999995</v>
      </c>
      <c r="E21" s="5" t="s">
        <v>33</v>
      </c>
      <c r="F21" s="14">
        <f>+'[1]HT-BALANCE'!I49</f>
        <v>5500000</v>
      </c>
      <c r="G21" s="10"/>
    </row>
    <row r="22" spans="1:14" ht="13" customHeight="1" x14ac:dyDescent="0.35">
      <c r="A22" s="20" t="s">
        <v>34</v>
      </c>
      <c r="B22" s="14">
        <f>+'[1]HT-BALANCE'!D53</f>
        <v>7597745.9299999997</v>
      </c>
      <c r="E22" s="5" t="s">
        <v>35</v>
      </c>
      <c r="F22" s="14">
        <f>+'[1]HT-BALANCE'!I52</f>
        <v>3277013.27</v>
      </c>
      <c r="G22" s="10"/>
    </row>
    <row r="23" spans="1:14" ht="13" customHeight="1" x14ac:dyDescent="0.35">
      <c r="A23" s="5" t="s">
        <v>36</v>
      </c>
      <c r="B23" s="10">
        <f>+'[1]HT-BALANCE'!D57</f>
        <v>273682.37</v>
      </c>
      <c r="E23" s="2" t="s">
        <v>37</v>
      </c>
      <c r="F23" s="19">
        <f>+'[1]HT-BALANCE'!I55</f>
        <v>30372.62</v>
      </c>
      <c r="G23" s="10"/>
    </row>
    <row r="24" spans="1:14" ht="13" customHeight="1" x14ac:dyDescent="0.35">
      <c r="A24" s="5" t="s">
        <v>38</v>
      </c>
      <c r="B24" s="21">
        <f>+'[1]HT-BALANCE'!D60</f>
        <v>-45513.990000000005</v>
      </c>
      <c r="E24" s="8" t="s">
        <v>39</v>
      </c>
      <c r="F24" s="18"/>
      <c r="G24" s="10">
        <f>SUM(F25)</f>
        <v>87980.76</v>
      </c>
    </row>
    <row r="25" spans="1:14" ht="13" customHeight="1" x14ac:dyDescent="0.35">
      <c r="E25" s="5" t="s">
        <v>40</v>
      </c>
      <c r="F25" s="13">
        <f>+'[1]HT-BALANCE'!I62</f>
        <v>87980.76</v>
      </c>
      <c r="G25" s="10"/>
    </row>
    <row r="26" spans="1:14" ht="13" customHeight="1" x14ac:dyDescent="0.35">
      <c r="A26" s="8" t="s">
        <v>41</v>
      </c>
      <c r="B26" s="12"/>
      <c r="C26" s="14">
        <f>SUM(B27)</f>
        <v>622138.87</v>
      </c>
      <c r="E26" s="8" t="s">
        <v>42</v>
      </c>
      <c r="F26" s="9"/>
      <c r="G26" s="10">
        <f>SUM(F27:F28)</f>
        <v>306912.90000000002</v>
      </c>
    </row>
    <row r="27" spans="1:14" ht="13" customHeight="1" x14ac:dyDescent="0.35">
      <c r="A27" s="5" t="s">
        <v>43</v>
      </c>
      <c r="B27" s="13">
        <f>+'[1]HT-BALANCE'!D65</f>
        <v>622138.87</v>
      </c>
      <c r="E27" s="5" t="s">
        <v>44</v>
      </c>
      <c r="F27" s="12">
        <f>+'[1]HT-BALANCE'!I68</f>
        <v>151842.64000000001</v>
      </c>
    </row>
    <row r="28" spans="1:14" ht="13" customHeight="1" x14ac:dyDescent="0.35">
      <c r="B28" s="12"/>
      <c r="E28" s="5" t="s">
        <v>45</v>
      </c>
      <c r="F28" s="13">
        <f>+'[1]HT-BALANCE'!I76</f>
        <v>155070.26</v>
      </c>
      <c r="G28" s="10"/>
    </row>
    <row r="29" spans="1:14" ht="13" customHeight="1" x14ac:dyDescent="0.5">
      <c r="A29" s="8" t="s">
        <v>46</v>
      </c>
      <c r="B29" s="9" t="s">
        <v>2</v>
      </c>
      <c r="C29" s="10">
        <f>SUM(B30:B31)</f>
        <v>131033.33000000007</v>
      </c>
      <c r="E29" s="22" t="s">
        <v>47</v>
      </c>
      <c r="F29" s="23"/>
      <c r="G29" s="24">
        <f>SUM(F30:F30)</f>
        <v>114025.69</v>
      </c>
      <c r="N29" s="25"/>
    </row>
    <row r="30" spans="1:14" ht="13" customHeight="1" x14ac:dyDescent="0.35">
      <c r="A30" s="5" t="s">
        <v>48</v>
      </c>
      <c r="B30" s="12">
        <f>+'[1]HT-BALANCE'!D73</f>
        <v>851006.07000000007</v>
      </c>
      <c r="E30" s="2" t="s">
        <v>49</v>
      </c>
      <c r="F30" s="26">
        <f>+'[1]HT-BALANCE'!I72</f>
        <v>114025.69</v>
      </c>
      <c r="G30" s="24"/>
      <c r="K30" s="25"/>
    </row>
    <row r="31" spans="1:14" ht="13" customHeight="1" x14ac:dyDescent="0.35">
      <c r="A31" s="5" t="s">
        <v>50</v>
      </c>
      <c r="B31" s="13">
        <f>+'[1]HT-BALANCE'!D79</f>
        <v>-719972.74</v>
      </c>
      <c r="E31" s="8" t="s">
        <v>51</v>
      </c>
      <c r="G31" s="14">
        <f>SUM(F32)</f>
        <v>102010.56</v>
      </c>
    </row>
    <row r="32" spans="1:14" ht="13" customHeight="1" x14ac:dyDescent="0.35">
      <c r="B32" s="9"/>
      <c r="E32" s="27" t="s">
        <v>52</v>
      </c>
      <c r="F32" s="13">
        <f>+'[1]HT-BALANCE'!I86</f>
        <v>102010.56</v>
      </c>
    </row>
    <row r="33" spans="1:10" ht="13" customHeight="1" x14ac:dyDescent="0.35">
      <c r="A33" s="8" t="s">
        <v>53</v>
      </c>
      <c r="B33" s="9"/>
      <c r="C33" s="10">
        <f>SUM(B34:B37)</f>
        <v>2918247.62</v>
      </c>
      <c r="E33" s="15" t="s">
        <v>54</v>
      </c>
      <c r="F33" s="12"/>
      <c r="G33" s="14">
        <f>SUM(F34)</f>
        <v>1500000</v>
      </c>
    </row>
    <row r="34" spans="1:10" ht="13" customHeight="1" x14ac:dyDescent="0.35">
      <c r="A34" s="5" t="s">
        <v>55</v>
      </c>
      <c r="B34" s="9">
        <f>+'[1]HT-BALANCE'!D85</f>
        <v>1997994.93</v>
      </c>
      <c r="C34" s="10"/>
      <c r="E34" s="16" t="s">
        <v>56</v>
      </c>
      <c r="F34" s="13">
        <f>+'[1]HT-BALANCE'!J93</f>
        <v>1500000</v>
      </c>
      <c r="J34" s="11"/>
    </row>
    <row r="35" spans="1:10" ht="13" customHeight="1" x14ac:dyDescent="0.35">
      <c r="A35" s="5" t="s">
        <v>57</v>
      </c>
      <c r="B35" s="10">
        <f>+'[1]HT-BALANCE'!D94</f>
        <v>814570.83000000007</v>
      </c>
      <c r="C35" s="10"/>
      <c r="E35" s="28" t="s">
        <v>58</v>
      </c>
      <c r="F35" s="9" t="s">
        <v>2</v>
      </c>
      <c r="G35" s="29">
        <f>SUM(G6:G34)</f>
        <v>19355382.260000002</v>
      </c>
    </row>
    <row r="36" spans="1:10" ht="13" customHeight="1" x14ac:dyDescent="0.35">
      <c r="A36" s="5" t="s">
        <v>59</v>
      </c>
      <c r="B36" s="9">
        <f>+'[1]HT-BALANCE'!D100</f>
        <v>232768.18</v>
      </c>
      <c r="C36" s="10"/>
      <c r="E36" s="28" t="s">
        <v>60</v>
      </c>
      <c r="F36" s="9" t="s">
        <v>2</v>
      </c>
      <c r="G36" s="10" t="s">
        <v>2</v>
      </c>
    </row>
    <row r="37" spans="1:10" ht="13" customHeight="1" x14ac:dyDescent="0.35">
      <c r="A37" s="5" t="s">
        <v>61</v>
      </c>
      <c r="B37" s="13">
        <f>+'[1]HT-BALANCE'!D107</f>
        <v>-127086.32</v>
      </c>
      <c r="E37" s="8" t="s">
        <v>62</v>
      </c>
      <c r="F37" s="9"/>
      <c r="G37" s="10">
        <f>+F38</f>
        <v>7500000</v>
      </c>
    </row>
    <row r="38" spans="1:10" ht="13" customHeight="1" x14ac:dyDescent="0.35">
      <c r="B38" s="12"/>
      <c r="E38" s="5" t="s">
        <v>63</v>
      </c>
      <c r="F38" s="13">
        <f>+'[1]HT-BALANCE'!I99</f>
        <v>7500000</v>
      </c>
      <c r="G38" s="10"/>
    </row>
    <row r="39" spans="1:10" ht="13" customHeight="1" x14ac:dyDescent="0.35">
      <c r="B39" s="12"/>
      <c r="E39" s="8" t="s">
        <v>64</v>
      </c>
      <c r="G39" s="12">
        <f>+F40</f>
        <v>364060.74</v>
      </c>
    </row>
    <row r="40" spans="1:10" ht="13" customHeight="1" x14ac:dyDescent="0.35">
      <c r="B40" s="12"/>
      <c r="E40" s="5" t="s">
        <v>65</v>
      </c>
      <c r="F40" s="13">
        <f>+'[1]HT-BALANCE'!H108</f>
        <v>364060.74</v>
      </c>
    </row>
    <row r="41" spans="1:10" ht="13" customHeight="1" x14ac:dyDescent="0.35">
      <c r="B41" s="12"/>
      <c r="E41" s="8" t="s">
        <v>66</v>
      </c>
      <c r="F41" s="12"/>
      <c r="G41" s="10">
        <f>SUM(F42:F43)</f>
        <v>257159.50000000233</v>
      </c>
    </row>
    <row r="42" spans="1:10" ht="14.5" customHeight="1" x14ac:dyDescent="0.35">
      <c r="B42" s="12"/>
      <c r="E42" s="5" t="str">
        <f>IF(F42&lt;0,"PERDIDA DEL EJERCICIO","UTILIDAD DEL EJERCICIO")</f>
        <v>PERDIDA DEL EJERCICIO</v>
      </c>
      <c r="F42" s="12">
        <f>+'[1]HT-BALANCE'!H110</f>
        <v>-2617426.1099999975</v>
      </c>
      <c r="H42" s="11"/>
    </row>
    <row r="43" spans="1:10" ht="14.5" customHeight="1" x14ac:dyDescent="0.35">
      <c r="B43" s="12"/>
      <c r="E43" s="5" t="s">
        <v>67</v>
      </c>
      <c r="F43" s="13">
        <f>+'[1]HT-BALANCE'!H111</f>
        <v>2874585.61</v>
      </c>
      <c r="H43" s="11">
        <f>+G45-C45</f>
        <v>0</v>
      </c>
    </row>
    <row r="44" spans="1:10" ht="17" customHeight="1" x14ac:dyDescent="0.35">
      <c r="E44" s="7" t="s">
        <v>68</v>
      </c>
      <c r="F44" s="12"/>
      <c r="G44" s="29">
        <f>SUM(G37:G43)</f>
        <v>8121220.2400000021</v>
      </c>
      <c r="H44" s="11"/>
    </row>
    <row r="45" spans="1:10" ht="12.75" customHeight="1" thickBot="1" x14ac:dyDescent="0.4">
      <c r="A45" s="28" t="s">
        <v>69</v>
      </c>
      <c r="B45" s="30" t="s">
        <v>2</v>
      </c>
      <c r="C45" s="31">
        <f>SUM(C5:C44)</f>
        <v>27476602.500000004</v>
      </c>
      <c r="E45" s="7" t="s">
        <v>70</v>
      </c>
      <c r="F45" s="9"/>
      <c r="G45" s="32">
        <f>G35+G44</f>
        <v>27476602.500000004</v>
      </c>
    </row>
    <row r="46" spans="1:10" ht="18" customHeight="1" thickTop="1" x14ac:dyDescent="0.35">
      <c r="E46" s="7"/>
      <c r="F46" s="9"/>
      <c r="G46" s="33"/>
      <c r="H46" s="11"/>
    </row>
    <row r="47" spans="1:10" ht="18" customHeight="1" x14ac:dyDescent="0.35">
      <c r="A47" s="8" t="s">
        <v>71</v>
      </c>
      <c r="B47" s="30"/>
      <c r="C47" s="34">
        <f>SUM(B48:B51)</f>
        <v>1760006664.4300001</v>
      </c>
      <c r="E47" s="35" t="s">
        <v>72</v>
      </c>
      <c r="F47" s="9"/>
      <c r="G47" s="34">
        <f>SUM(F48)</f>
        <v>1760006664.4300001</v>
      </c>
      <c r="H47" s="11"/>
    </row>
    <row r="48" spans="1:10" ht="18" customHeight="1" x14ac:dyDescent="0.35">
      <c r="A48" s="36" t="s">
        <v>73</v>
      </c>
      <c r="B48" s="9">
        <f>+'[1]HT-BALANCE'!D118</f>
        <v>1526066885.1300001</v>
      </c>
      <c r="C48" s="30"/>
      <c r="E48" s="20" t="s">
        <v>74</v>
      </c>
      <c r="F48" s="13">
        <f>+'[1]HT-BALANCE'!I119</f>
        <v>1760006664.4300001</v>
      </c>
      <c r="G48" s="30"/>
    </row>
    <row r="49" spans="1:11" ht="18" customHeight="1" x14ac:dyDescent="0.35">
      <c r="A49" s="5" t="s">
        <v>75</v>
      </c>
      <c r="B49" s="37">
        <f>+'[1]HT-BALANCE'!D122</f>
        <v>26217899.800000001</v>
      </c>
      <c r="C49" s="38"/>
      <c r="E49" s="39"/>
      <c r="F49" s="37"/>
      <c r="G49" s="38"/>
    </row>
    <row r="50" spans="1:11" ht="12.75" customHeight="1" x14ac:dyDescent="0.35">
      <c r="A50" s="40" t="s">
        <v>76</v>
      </c>
      <c r="B50" s="37">
        <f>+'[1]HT-BALANCE'!D126</f>
        <v>204369904.55000001</v>
      </c>
      <c r="F50" s="37"/>
      <c r="G50" s="38"/>
    </row>
    <row r="51" spans="1:11" ht="12.75" customHeight="1" x14ac:dyDescent="0.35">
      <c r="A51" s="20" t="s">
        <v>77</v>
      </c>
      <c r="B51" s="41">
        <f>+'[1]HT-BALANCE'!D130</f>
        <v>3351974.95</v>
      </c>
      <c r="E51" s="42"/>
      <c r="F51" s="37"/>
      <c r="G51" s="43"/>
    </row>
    <row r="52" spans="1:11" ht="12.75" customHeight="1" x14ac:dyDescent="0.35">
      <c r="B52" s="43"/>
      <c r="C52" s="38"/>
      <c r="E52" s="42"/>
      <c r="F52" s="37"/>
      <c r="G52" s="43"/>
    </row>
    <row r="53" spans="1:11" ht="12.75" customHeight="1" x14ac:dyDescent="0.35">
      <c r="A53" s="8" t="s">
        <v>78</v>
      </c>
      <c r="B53" s="43"/>
      <c r="C53" s="44">
        <f>SUM(B54:B56)</f>
        <v>843549.02</v>
      </c>
      <c r="E53" s="8" t="s">
        <v>79</v>
      </c>
      <c r="G53" s="44">
        <f>+F54</f>
        <v>843549.02</v>
      </c>
    </row>
    <row r="54" spans="1:11" ht="12.75" customHeight="1" x14ac:dyDescent="0.35">
      <c r="A54" s="5" t="s">
        <v>80</v>
      </c>
      <c r="B54" s="45">
        <f>+'[1]HT-BALANCE'!C137</f>
        <v>808000</v>
      </c>
      <c r="C54" s="38"/>
      <c r="E54" s="5" t="s">
        <v>79</v>
      </c>
      <c r="F54" s="19">
        <f>+'[1]HT-BALANCE'!H125</f>
        <v>843549.02</v>
      </c>
      <c r="K54" s="11"/>
    </row>
    <row r="55" spans="1:11" ht="12.75" customHeight="1" x14ac:dyDescent="0.35">
      <c r="A55" s="5" t="s">
        <v>81</v>
      </c>
      <c r="B55" s="45">
        <f>+'[1]HT-BALANCE'!C138</f>
        <v>30907.46</v>
      </c>
      <c r="C55" s="38"/>
      <c r="F55" s="14"/>
      <c r="K55" s="11"/>
    </row>
    <row r="56" spans="1:11" ht="12.75" customHeight="1" x14ac:dyDescent="0.35">
      <c r="A56" s="46" t="s">
        <v>82</v>
      </c>
      <c r="B56" s="41">
        <f>+'[1]HT-BALANCE'!C139</f>
        <v>4641.5600000000004</v>
      </c>
      <c r="C56" s="38"/>
      <c r="F56" s="14"/>
      <c r="K56" s="11"/>
    </row>
    <row r="57" spans="1:11" ht="12.75" customHeight="1" x14ac:dyDescent="0.35">
      <c r="B57" s="43"/>
      <c r="C57" s="38"/>
    </row>
    <row r="58" spans="1:11" ht="12.75" customHeight="1" x14ac:dyDescent="0.35">
      <c r="B58" s="43"/>
      <c r="C58" s="38"/>
      <c r="J58" s="47"/>
    </row>
    <row r="59" spans="1:11" ht="12.75" customHeight="1" x14ac:dyDescent="0.35">
      <c r="B59" s="43"/>
      <c r="C59" s="38"/>
      <c r="J59" s="11"/>
    </row>
    <row r="60" spans="1:11" ht="12.75" customHeight="1" x14ac:dyDescent="0.35">
      <c r="B60" s="43"/>
      <c r="C60" s="38"/>
      <c r="H60" s="11"/>
    </row>
    <row r="61" spans="1:11" ht="12.75" customHeight="1" x14ac:dyDescent="0.35">
      <c r="B61" s="43"/>
      <c r="C61" s="38"/>
      <c r="J61" s="11"/>
    </row>
    <row r="62" spans="1:11" ht="12.75" customHeight="1" x14ac:dyDescent="0.35">
      <c r="B62" s="43"/>
      <c r="C62" s="38"/>
    </row>
    <row r="63" spans="1:11" ht="12.75" customHeight="1" x14ac:dyDescent="0.35">
      <c r="A63" s="48"/>
      <c r="C63" s="49"/>
      <c r="D63" s="50"/>
      <c r="F63" s="51"/>
      <c r="G63" s="49"/>
    </row>
    <row r="64" spans="1:11" ht="15.5" x14ac:dyDescent="0.35">
      <c r="A64" s="52"/>
      <c r="C64" s="49"/>
      <c r="D64" s="50"/>
      <c r="F64" s="49"/>
      <c r="G64" s="49"/>
    </row>
    <row r="65" spans="6:7" ht="15.5" x14ac:dyDescent="0.35">
      <c r="F65" s="49"/>
      <c r="G65" s="4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880D-81A8-424C-BC96-9C41A04AC253}">
  <sheetPr>
    <tabColor rgb="FF0070C0"/>
    <pageSetUpPr fitToPage="1"/>
  </sheetPr>
  <dimension ref="A1:H62"/>
  <sheetViews>
    <sheetView tabSelected="1" view="pageBreakPreview" topLeftCell="A40" zoomScale="110" zoomScaleNormal="110" zoomScaleSheetLayoutView="110" workbookViewId="0">
      <selection activeCell="C56" sqref="C56"/>
    </sheetView>
  </sheetViews>
  <sheetFormatPr baseColWidth="10" defaultColWidth="10.5" defaultRowHeight="13.5" x14ac:dyDescent="0.35"/>
  <cols>
    <col min="1" max="1" width="46.9140625" style="2" customWidth="1"/>
    <col min="2" max="2" width="16.5" style="2" customWidth="1"/>
    <col min="3" max="3" width="17" style="2" customWidth="1"/>
    <col min="4" max="4" width="1.1640625" style="2" customWidth="1"/>
    <col min="5" max="5" width="46.58203125" style="6" customWidth="1"/>
    <col min="6" max="7" width="17.58203125" style="2" customWidth="1"/>
    <col min="8" max="8" width="11.9140625" style="2" bestFit="1" customWidth="1"/>
    <col min="9" max="16384" width="10.5" style="2"/>
  </cols>
  <sheetData>
    <row r="1" spans="1:8" ht="17.25" customHeight="1" x14ac:dyDescent="0.45">
      <c r="A1" s="53" t="s">
        <v>0</v>
      </c>
      <c r="B1" s="54"/>
      <c r="C1" s="54"/>
      <c r="D1" s="54"/>
      <c r="E1" s="55"/>
      <c r="F1" s="54"/>
      <c r="G1" s="56"/>
    </row>
    <row r="2" spans="1:8" ht="15" customHeight="1" x14ac:dyDescent="0.35">
      <c r="A2" s="54" t="str">
        <f>+'[1]HT-EST.RESULT'!B2</f>
        <v>ESTADO DE RESULTADO DEL 01 DE ENERO AL 31 MAYO DE 2025</v>
      </c>
      <c r="B2" s="57"/>
      <c r="C2" s="57"/>
      <c r="D2" s="57"/>
      <c r="E2" s="58"/>
      <c r="F2" s="57"/>
      <c r="G2" s="56"/>
    </row>
    <row r="3" spans="1:8" ht="19.5" customHeight="1" thickBot="1" x14ac:dyDescent="0.4">
      <c r="A3" s="59" t="s">
        <v>1</v>
      </c>
      <c r="B3" s="60"/>
      <c r="C3" s="60"/>
      <c r="D3" s="60"/>
      <c r="E3" s="61"/>
      <c r="F3" s="60"/>
      <c r="G3" s="62"/>
    </row>
    <row r="4" spans="1:8" ht="18" customHeight="1" x14ac:dyDescent="0.35">
      <c r="A4" s="7" t="s">
        <v>83</v>
      </c>
      <c r="E4" s="7" t="s">
        <v>84</v>
      </c>
      <c r="G4" s="16"/>
      <c r="H4" s="63"/>
    </row>
    <row r="5" spans="1:8" ht="16.5" customHeight="1" x14ac:dyDescent="0.35">
      <c r="A5" s="64" t="s">
        <v>85</v>
      </c>
      <c r="C5" s="16">
        <f>SUM(B6:B7)</f>
        <v>4353576.6499999994</v>
      </c>
      <c r="D5" s="63"/>
      <c r="E5" s="8" t="s">
        <v>86</v>
      </c>
      <c r="F5" s="65"/>
      <c r="G5" s="65">
        <f>SUM(F6:F8)</f>
        <v>4752225.1999999993</v>
      </c>
    </row>
    <row r="6" spans="1:8" x14ac:dyDescent="0.35">
      <c r="A6" s="2" t="s">
        <v>87</v>
      </c>
      <c r="B6" s="16">
        <f>+'[1]HT-EST.RESULT'!D6</f>
        <v>628557.85</v>
      </c>
      <c r="C6" s="16"/>
      <c r="E6" s="5" t="s">
        <v>87</v>
      </c>
      <c r="F6" s="65">
        <f>+'[1]HT-EST.RESULT'!J6</f>
        <v>1434254.1199999999</v>
      </c>
      <c r="G6" s="65"/>
    </row>
    <row r="7" spans="1:8" x14ac:dyDescent="0.35">
      <c r="A7" s="66" t="s">
        <v>88</v>
      </c>
      <c r="B7" s="67">
        <f>+'[1]HT-EST.RESULT'!D9</f>
        <v>3725018.8</v>
      </c>
      <c r="E7" s="5" t="s">
        <v>89</v>
      </c>
      <c r="F7" s="47">
        <f>+'[1]HT-EST.RESULT'!J9</f>
        <v>3031259.15</v>
      </c>
      <c r="G7" s="65"/>
    </row>
    <row r="8" spans="1:8" x14ac:dyDescent="0.35">
      <c r="C8" s="16"/>
      <c r="E8" s="5" t="s">
        <v>90</v>
      </c>
      <c r="F8" s="68">
        <f>+'[1]HT-EST.RESULT'!J12</f>
        <v>286711.93</v>
      </c>
      <c r="G8" s="65"/>
    </row>
    <row r="9" spans="1:8" x14ac:dyDescent="0.35">
      <c r="A9" s="69" t="s">
        <v>91</v>
      </c>
      <c r="B9" s="65"/>
      <c r="C9" s="65">
        <f>SUM(B10)</f>
        <v>947455.55</v>
      </c>
      <c r="E9" s="5"/>
      <c r="F9" s="47"/>
      <c r="G9" s="65"/>
    </row>
    <row r="10" spans="1:8" ht="24" x14ac:dyDescent="0.35">
      <c r="A10" s="70" t="s">
        <v>87</v>
      </c>
      <c r="B10" s="71">
        <f>+'[1]HT-EST.RESULT'!D19</f>
        <v>947455.55</v>
      </c>
      <c r="C10" s="65"/>
      <c r="D10" s="63"/>
      <c r="E10" s="72" t="s">
        <v>92</v>
      </c>
      <c r="G10" s="65">
        <f>SUM(F11:F13)</f>
        <v>3184186.29</v>
      </c>
    </row>
    <row r="11" spans="1:8" x14ac:dyDescent="0.35">
      <c r="A11" s="70"/>
      <c r="B11" s="16"/>
      <c r="C11" s="65"/>
      <c r="E11" s="6" t="s">
        <v>87</v>
      </c>
      <c r="F11" s="16">
        <f>+'[1]HT-EST.RESULT'!J18</f>
        <v>774705.73</v>
      </c>
    </row>
    <row r="12" spans="1:8" ht="24.75" customHeight="1" x14ac:dyDescent="0.35">
      <c r="A12" s="69" t="s">
        <v>93</v>
      </c>
      <c r="C12" s="14">
        <f>SUM(B13:B15)</f>
        <v>938812.95</v>
      </c>
      <c r="E12" s="73" t="s">
        <v>94</v>
      </c>
      <c r="F12" s="14">
        <f>+'[1]HT-EST.RESULT'!J22</f>
        <v>2386612.14</v>
      </c>
    </row>
    <row r="13" spans="1:8" ht="17.25" customHeight="1" x14ac:dyDescent="0.35">
      <c r="A13" s="74" t="s">
        <v>87</v>
      </c>
      <c r="B13" s="75">
        <f>+'[1]HT-EST.RESULT'!D25</f>
        <v>0</v>
      </c>
      <c r="E13" s="6" t="s">
        <v>95</v>
      </c>
      <c r="F13" s="67">
        <f>+'[1]HT-EST.RESULT'!J26</f>
        <v>22868.42</v>
      </c>
    </row>
    <row r="14" spans="1:8" ht="15.75" customHeight="1" x14ac:dyDescent="0.35">
      <c r="A14" s="76" t="s">
        <v>96</v>
      </c>
      <c r="B14" s="16">
        <f>+'[1]HT-EST.RESULT'!D28</f>
        <v>299451.69</v>
      </c>
      <c r="C14" s="11"/>
      <c r="F14" s="16"/>
    </row>
    <row r="15" spans="1:8" x14ac:dyDescent="0.35">
      <c r="A15" s="74" t="s">
        <v>95</v>
      </c>
      <c r="B15" s="77">
        <f>+'[1]HT-EST.RESULT'!D31</f>
        <v>639361.26</v>
      </c>
      <c r="E15" s="78" t="s">
        <v>97</v>
      </c>
      <c r="G15" s="16">
        <f>SUM(F16:F17)</f>
        <v>361240.93</v>
      </c>
    </row>
    <row r="16" spans="1:8" x14ac:dyDescent="0.35">
      <c r="A16" s="70"/>
      <c r="B16" s="16"/>
      <c r="C16" s="16"/>
      <c r="E16" s="6" t="s">
        <v>87</v>
      </c>
      <c r="F16" s="16">
        <f>+'[1]HT-EST.RESULT'!J31</f>
        <v>126474.47</v>
      </c>
    </row>
    <row r="17" spans="1:7" x14ac:dyDescent="0.35">
      <c r="A17" s="64" t="s">
        <v>98</v>
      </c>
      <c r="B17" s="75"/>
      <c r="C17" s="16">
        <f>SUM(B18:B21)</f>
        <v>2194894.91</v>
      </c>
      <c r="E17" s="6" t="s">
        <v>99</v>
      </c>
      <c r="F17" s="79">
        <f>+'[1]HT-EST.RESULT'!J34</f>
        <v>234766.46</v>
      </c>
    </row>
    <row r="18" spans="1:7" x14ac:dyDescent="0.35">
      <c r="A18" s="80" t="s">
        <v>100</v>
      </c>
      <c r="B18" s="75">
        <f>+'[1]HT-EST.RESULT'!D36</f>
        <v>169808.62</v>
      </c>
      <c r="D18" s="63"/>
    </row>
    <row r="19" spans="1:7" ht="24.5" x14ac:dyDescent="0.35">
      <c r="A19" s="81" t="s">
        <v>101</v>
      </c>
      <c r="B19" s="75">
        <f>+'[1]HT-EST.RESULT'!D40</f>
        <v>461953.70999999996</v>
      </c>
      <c r="D19" s="11"/>
      <c r="E19" s="8" t="s">
        <v>102</v>
      </c>
      <c r="F19" s="82"/>
      <c r="G19" s="82">
        <f>SUM(F20:F21)</f>
        <v>1058.3699999999999</v>
      </c>
    </row>
    <row r="20" spans="1:7" x14ac:dyDescent="0.35">
      <c r="A20" s="2" t="s">
        <v>103</v>
      </c>
      <c r="B20" s="75">
        <f>+'[1]HT-EST.RESULT'!D44+'[1]HT-EST.RESULT'!D47</f>
        <v>9384.15</v>
      </c>
      <c r="E20" s="6" t="s">
        <v>87</v>
      </c>
      <c r="F20" s="11">
        <f>+'[1]HT-EST.RESULT'!J39</f>
        <v>213.21</v>
      </c>
      <c r="G20" s="82"/>
    </row>
    <row r="21" spans="1:7" x14ac:dyDescent="0.35">
      <c r="A21" s="2" t="s">
        <v>104</v>
      </c>
      <c r="B21" s="77">
        <f>+'[1]HT-EST.RESULT'!D57</f>
        <v>1553748.43</v>
      </c>
      <c r="E21" s="5" t="s">
        <v>88</v>
      </c>
      <c r="F21" s="79">
        <f>+'[1]HT-EST.RESULT'!J41</f>
        <v>845.16</v>
      </c>
    </row>
    <row r="22" spans="1:7" ht="15.75" customHeight="1" x14ac:dyDescent="0.35"/>
    <row r="23" spans="1:7" ht="13.5" customHeight="1" x14ac:dyDescent="0.35">
      <c r="A23" s="22" t="s">
        <v>105</v>
      </c>
      <c r="C23" s="16">
        <f>SUM(B24:B26)</f>
        <v>981864.94000000006</v>
      </c>
      <c r="E23" s="78" t="s">
        <v>106</v>
      </c>
      <c r="G23" s="83">
        <f>SUM(F24:F26)</f>
        <v>94497.19</v>
      </c>
    </row>
    <row r="24" spans="1:7" ht="14.25" customHeight="1" x14ac:dyDescent="0.35">
      <c r="A24" s="70" t="s">
        <v>87</v>
      </c>
      <c r="B24" s="16">
        <f>+'[1]HT-EST.RESULT'!D83</f>
        <v>196075.65</v>
      </c>
      <c r="C24" s="65"/>
      <c r="E24" s="6" t="s">
        <v>107</v>
      </c>
      <c r="F24" s="83">
        <f>+'[1]HT-EST.RESULT'!J46</f>
        <v>11876.7</v>
      </c>
      <c r="G24" s="11"/>
    </row>
    <row r="25" spans="1:7" ht="14.25" customHeight="1" x14ac:dyDescent="0.35">
      <c r="A25" s="2" t="s">
        <v>99</v>
      </c>
      <c r="B25" s="16">
        <f>+'[1]HT-EST.RESULT'!D85</f>
        <v>737128.61</v>
      </c>
      <c r="E25" s="5" t="s">
        <v>108</v>
      </c>
      <c r="F25" s="83">
        <f>+'[1]HT-EST.RESULT'!J49</f>
        <v>82620.490000000005</v>
      </c>
    </row>
    <row r="26" spans="1:7" ht="15" customHeight="1" x14ac:dyDescent="0.35">
      <c r="A26" s="2" t="s">
        <v>90</v>
      </c>
      <c r="B26" s="67">
        <f>+'[1]HT-EST.RESULT'!D89</f>
        <v>48660.68</v>
      </c>
      <c r="E26" s="6" t="s">
        <v>109</v>
      </c>
      <c r="F26" s="26">
        <f>+'[1]HT-EST.RESULT'!J57</f>
        <v>0</v>
      </c>
    </row>
    <row r="27" spans="1:7" ht="14.25" customHeight="1" x14ac:dyDescent="0.5">
      <c r="B27" s="84"/>
      <c r="C27" s="85"/>
      <c r="E27" s="5"/>
      <c r="F27" s="47"/>
    </row>
    <row r="28" spans="1:7" x14ac:dyDescent="0.35">
      <c r="A28" s="64" t="s">
        <v>110</v>
      </c>
      <c r="B28" s="86"/>
      <c r="C28" s="86">
        <f>SUM(B29:B30)</f>
        <v>360603.03</v>
      </c>
      <c r="E28" s="8" t="s">
        <v>111</v>
      </c>
      <c r="F28" s="47"/>
      <c r="G28" s="83">
        <f>SUM(F29)</f>
        <v>88656.74</v>
      </c>
    </row>
    <row r="29" spans="1:7" x14ac:dyDescent="0.35">
      <c r="A29" s="2" t="s">
        <v>112</v>
      </c>
      <c r="B29" s="16">
        <f>+'[1]HT-EST.RESULT'!D93</f>
        <v>309659.71000000002</v>
      </c>
      <c r="C29" s="86"/>
      <c r="E29" s="5" t="s">
        <v>113</v>
      </c>
      <c r="F29" s="68">
        <f>+'[1]HT-EST.RESULT'!J62</f>
        <v>88656.74</v>
      </c>
    </row>
    <row r="30" spans="1:7" ht="24.5" x14ac:dyDescent="0.35">
      <c r="A30" s="81" t="s">
        <v>114</v>
      </c>
      <c r="B30" s="68">
        <f>+'[1]HT-EST.RESULT'!D99</f>
        <v>50943.32</v>
      </c>
      <c r="E30" s="87" t="s">
        <v>115</v>
      </c>
      <c r="G30" s="83">
        <f>SUM(F31)</f>
        <v>40139.1</v>
      </c>
    </row>
    <row r="31" spans="1:7" x14ac:dyDescent="0.35">
      <c r="D31" s="63"/>
      <c r="E31" s="5" t="s">
        <v>116</v>
      </c>
      <c r="F31" s="67">
        <f>+'[1]HT-EST.RESULT'!K66</f>
        <v>40139.1</v>
      </c>
    </row>
    <row r="32" spans="1:7" ht="15.75" customHeight="1" x14ac:dyDescent="0.35">
      <c r="A32" s="64" t="s">
        <v>117</v>
      </c>
      <c r="B32" s="86"/>
      <c r="C32" s="16">
        <f>SUM(B33:B40)</f>
        <v>1351683.1199999999</v>
      </c>
    </row>
    <row r="33" spans="1:8" ht="12.75" customHeight="1" x14ac:dyDescent="0.35">
      <c r="A33" s="2" t="s">
        <v>118</v>
      </c>
      <c r="B33" s="86">
        <f>+'[1]HT-EST.RESULT'!D105</f>
        <v>400398.9</v>
      </c>
      <c r="C33" s="16"/>
      <c r="E33" s="64" t="s">
        <v>119</v>
      </c>
      <c r="F33" s="83"/>
      <c r="G33" s="83">
        <f>SUM(F34)</f>
        <v>86269.05</v>
      </c>
    </row>
    <row r="34" spans="1:8" ht="12.75" customHeight="1" x14ac:dyDescent="0.35">
      <c r="A34" s="2" t="s">
        <v>120</v>
      </c>
      <c r="B34" s="16">
        <v>0</v>
      </c>
      <c r="E34" s="2" t="s">
        <v>121</v>
      </c>
      <c r="F34" s="67">
        <f>+'[1]HT-EST.RESULT'!J72</f>
        <v>86269.05</v>
      </c>
    </row>
    <row r="35" spans="1:8" ht="12.75" customHeight="1" x14ac:dyDescent="0.35">
      <c r="A35" s="2" t="s">
        <v>122</v>
      </c>
      <c r="B35" s="86">
        <f>+'[1]HT-EST.RESULT'!D122</f>
        <v>396433.29</v>
      </c>
      <c r="C35" s="86"/>
    </row>
    <row r="36" spans="1:8" ht="12.75" customHeight="1" x14ac:dyDescent="0.35">
      <c r="A36" s="2" t="s">
        <v>123</v>
      </c>
      <c r="B36" s="16">
        <f>+'[1]HT-EST.RESULT'!D141</f>
        <v>10875.800000000001</v>
      </c>
    </row>
    <row r="37" spans="1:8" ht="12.75" customHeight="1" x14ac:dyDescent="0.35">
      <c r="A37" s="2" t="s">
        <v>124</v>
      </c>
      <c r="B37" s="86">
        <f>+'[1]HT-EST.RESULT'!D145</f>
        <v>409996.91</v>
      </c>
      <c r="C37" s="16"/>
    </row>
    <row r="38" spans="1:8" ht="12.75" customHeight="1" x14ac:dyDescent="0.35">
      <c r="A38" s="2" t="s">
        <v>125</v>
      </c>
      <c r="B38" s="86">
        <f>+'[1]HT-EST.RESULT'!D151</f>
        <v>24685.25</v>
      </c>
      <c r="C38" s="16"/>
    </row>
    <row r="39" spans="1:8" ht="12.75" customHeight="1" x14ac:dyDescent="0.35">
      <c r="A39" s="2" t="s">
        <v>126</v>
      </c>
      <c r="B39" s="86">
        <v>0</v>
      </c>
      <c r="C39" s="16"/>
    </row>
    <row r="40" spans="1:8" x14ac:dyDescent="0.35">
      <c r="A40" s="2" t="s">
        <v>127</v>
      </c>
      <c r="B40" s="77">
        <f>+'[1]HT-EST.RESULT'!D156</f>
        <v>109292.97</v>
      </c>
      <c r="C40" s="16"/>
    </row>
    <row r="42" spans="1:8" x14ac:dyDescent="0.35">
      <c r="A42" s="88" t="s">
        <v>128</v>
      </c>
      <c r="C42" s="16">
        <f>SUM(B43:B44)</f>
        <v>96807.83</v>
      </c>
    </row>
    <row r="43" spans="1:8" x14ac:dyDescent="0.35">
      <c r="A43" s="2" t="s">
        <v>129</v>
      </c>
      <c r="B43" s="47">
        <f>+'[1]HT-EST.RESULT'!D167</f>
        <v>17236.8</v>
      </c>
    </row>
    <row r="44" spans="1:8" ht="12.75" customHeight="1" x14ac:dyDescent="0.35">
      <c r="A44" s="2" t="s">
        <v>130</v>
      </c>
      <c r="B44" s="79">
        <f>+'[1]HT-EST.RESULT'!D169</f>
        <v>79571.03</v>
      </c>
    </row>
    <row r="45" spans="1:8" x14ac:dyDescent="0.35">
      <c r="A45" s="89" t="s">
        <v>131</v>
      </c>
      <c r="B45" s="90"/>
      <c r="C45" s="16">
        <f>SUM(C5:C44)</f>
        <v>11225698.979999997</v>
      </c>
      <c r="E45" s="7" t="s">
        <v>132</v>
      </c>
      <c r="F45" s="83"/>
      <c r="G45" s="16">
        <f>SUM(G5:G44)</f>
        <v>8608272.8699999992</v>
      </c>
    </row>
    <row r="46" spans="1:8" ht="16.5" customHeight="1" x14ac:dyDescent="0.35">
      <c r="A46" s="89" t="str">
        <f>IF(C46=0,"","UTILIDAD DEL EJERCICIO")</f>
        <v/>
      </c>
      <c r="B46" s="91"/>
      <c r="C46" s="16">
        <f>IF(SUM(-C45+G45)&lt;0,0,SUM(-C45+G45))</f>
        <v>0</v>
      </c>
      <c r="E46" s="92" t="str">
        <f>IF(G46=0,"","PERDIDA DEL EJERCICIO")</f>
        <v>PERDIDA DEL EJERCICIO</v>
      </c>
      <c r="G46" s="93">
        <f>IF(SUM(-G45+C45)&lt;0,0,SUM(-G45+C45))</f>
        <v>2617426.1099999975</v>
      </c>
    </row>
    <row r="47" spans="1:8" ht="14" thickBot="1" x14ac:dyDescent="0.4">
      <c r="A47" s="89" t="s">
        <v>133</v>
      </c>
      <c r="B47" s="94" t="s">
        <v>2</v>
      </c>
      <c r="C47" s="95">
        <f>+C45+C46</f>
        <v>11225698.979999997</v>
      </c>
      <c r="E47" s="96" t="s">
        <v>134</v>
      </c>
      <c r="F47" s="97" t="s">
        <v>2</v>
      </c>
      <c r="G47" s="95">
        <f>+G45+G46</f>
        <v>11225698.979999997</v>
      </c>
      <c r="H47" s="11">
        <f>+G47-C47</f>
        <v>0</v>
      </c>
    </row>
    <row r="48" spans="1:8" ht="14" thickTop="1" x14ac:dyDescent="0.35">
      <c r="H48" s="98"/>
    </row>
    <row r="49" spans="1:7" ht="16.5" customHeight="1" x14ac:dyDescent="0.35"/>
    <row r="55" spans="1:7" x14ac:dyDescent="0.35">
      <c r="C55" s="16"/>
      <c r="G55" s="93"/>
    </row>
    <row r="57" spans="1:7" x14ac:dyDescent="0.35">
      <c r="A57" s="99"/>
      <c r="B57" s="94"/>
      <c r="C57" s="97"/>
      <c r="F57" s="97"/>
      <c r="G57" s="97"/>
    </row>
    <row r="58" spans="1:7" ht="15.5" x14ac:dyDescent="0.35">
      <c r="A58" s="100"/>
      <c r="B58" s="52"/>
      <c r="C58" s="52"/>
      <c r="E58" s="52"/>
      <c r="F58" s="100"/>
      <c r="G58" s="101"/>
    </row>
    <row r="59" spans="1:7" ht="15.5" x14ac:dyDescent="0.35">
      <c r="A59" s="100"/>
      <c r="C59" s="102"/>
      <c r="D59" s="103"/>
      <c r="F59" s="100"/>
      <c r="G59" s="101"/>
    </row>
    <row r="60" spans="1:7" ht="15.5" x14ac:dyDescent="0.35">
      <c r="A60" s="101"/>
      <c r="D60" s="103"/>
      <c r="F60" s="101"/>
      <c r="G60" s="101"/>
    </row>
    <row r="62" spans="1:7" ht="15.5" x14ac:dyDescent="0.35">
      <c r="D62" s="52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2025-06-30T16:28:17Z</cp:lastPrinted>
  <dcterms:created xsi:type="dcterms:W3CDTF">2025-06-30T16:23:24Z</dcterms:created>
  <dcterms:modified xsi:type="dcterms:W3CDTF">2025-06-30T16:29:22Z</dcterms:modified>
</cp:coreProperties>
</file>