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BOLSA DE VALORES\2025\"/>
    </mc:Choice>
  </mc:AlternateContent>
  <xr:revisionPtr revIDLastSave="0" documentId="8_{53284093-0301-4C80-B303-989DC862714B}" xr6:coauthVersionLast="47" xr6:coauthVersionMax="47" xr10:uidLastSave="{00000000-0000-0000-0000-000000000000}"/>
  <bookViews>
    <workbookView xWindow="-110" yWindow="-110" windowWidth="19420" windowHeight="10300" xr2:uid="{1EBEB597-A0E8-4E37-9880-7EAFC4B1AB8B}"/>
  </bookViews>
  <sheets>
    <sheet name="BALANCE (BVES)" sheetId="1" r:id="rId1"/>
    <sheet name="EST.RESULTAD (BVES)" sheetId="2" r:id="rId2"/>
  </sheets>
  <externalReferences>
    <externalReference r:id="rId3"/>
  </externalReferences>
  <definedNames>
    <definedName name="_xlnm.Print_Area" localSheetId="0">'BALANCE (BVES)'!$A$1:$G$59</definedName>
    <definedName name="_xlnm.Print_Area" localSheetId="1">'EST.RESULTAD (BVES)'!$A$1:$G$53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2" l="1"/>
  <c r="B43" i="2"/>
  <c r="C42" i="2"/>
  <c r="B40" i="2"/>
  <c r="B38" i="2"/>
  <c r="B37" i="2"/>
  <c r="B36" i="2"/>
  <c r="B35" i="2"/>
  <c r="F34" i="2"/>
  <c r="G33" i="2" s="1"/>
  <c r="B33" i="2"/>
  <c r="C32" i="2"/>
  <c r="F31" i="2"/>
  <c r="G30" i="2"/>
  <c r="B30" i="2"/>
  <c r="C28" i="2" s="1"/>
  <c r="F29" i="2"/>
  <c r="B29" i="2"/>
  <c r="G28" i="2"/>
  <c r="F26" i="2"/>
  <c r="B26" i="2"/>
  <c r="F25" i="2"/>
  <c r="B25" i="2"/>
  <c r="F24" i="2"/>
  <c r="B24" i="2"/>
  <c r="G23" i="2"/>
  <c r="C23" i="2"/>
  <c r="F21" i="2"/>
  <c r="B21" i="2"/>
  <c r="F20" i="2"/>
  <c r="G19" i="2" s="1"/>
  <c r="B20" i="2"/>
  <c r="B19" i="2"/>
  <c r="B18" i="2"/>
  <c r="F17" i="2"/>
  <c r="C17" i="2"/>
  <c r="F16" i="2"/>
  <c r="G15" i="2"/>
  <c r="B15" i="2"/>
  <c r="B14" i="2"/>
  <c r="F13" i="2"/>
  <c r="B13" i="2"/>
  <c r="C12" i="2" s="1"/>
  <c r="F12" i="2"/>
  <c r="F11" i="2"/>
  <c r="G10" i="2"/>
  <c r="B10" i="2"/>
  <c r="C9" i="2"/>
  <c r="F8" i="2"/>
  <c r="F7" i="2"/>
  <c r="G5" i="2" s="1"/>
  <c r="B7" i="2"/>
  <c r="C5" i="2" s="1"/>
  <c r="C45" i="2" s="1"/>
  <c r="F6" i="2"/>
  <c r="B6" i="2"/>
  <c r="A2" i="2"/>
  <c r="B56" i="1"/>
  <c r="B55" i="1"/>
  <c r="F54" i="1"/>
  <c r="B54" i="1"/>
  <c r="G53" i="1"/>
  <c r="C53" i="1"/>
  <c r="B51" i="1"/>
  <c r="C47" i="1" s="1"/>
  <c r="B50" i="1"/>
  <c r="B49" i="1"/>
  <c r="F48" i="1"/>
  <c r="G47" i="1" s="1"/>
  <c r="B48" i="1"/>
  <c r="F43" i="1"/>
  <c r="F42" i="1"/>
  <c r="E42" i="1" s="1"/>
  <c r="F40" i="1"/>
  <c r="G39" i="1" s="1"/>
  <c r="F38" i="1"/>
  <c r="G37" i="1" s="1"/>
  <c r="B37" i="1"/>
  <c r="B36" i="1"/>
  <c r="B35" i="1"/>
  <c r="F34" i="1"/>
  <c r="G33" i="1" s="1"/>
  <c r="B34" i="1"/>
  <c r="C33" i="1" s="1"/>
  <c r="F32" i="1"/>
  <c r="G31" i="1" s="1"/>
  <c r="B31" i="1"/>
  <c r="F30" i="1"/>
  <c r="B30" i="1"/>
  <c r="G29" i="1"/>
  <c r="C29" i="1"/>
  <c r="F28" i="1"/>
  <c r="F27" i="1"/>
  <c r="G26" i="1" s="1"/>
  <c r="B27" i="1"/>
  <c r="C26" i="1" s="1"/>
  <c r="F25" i="1"/>
  <c r="G24" i="1" s="1"/>
  <c r="B24" i="1"/>
  <c r="F23" i="1"/>
  <c r="B23" i="1"/>
  <c r="F22" i="1"/>
  <c r="B22" i="1"/>
  <c r="F21" i="1"/>
  <c r="B21" i="1"/>
  <c r="C20" i="1" s="1"/>
  <c r="F20" i="1"/>
  <c r="G19" i="1" s="1"/>
  <c r="F18" i="1"/>
  <c r="G17" i="1" s="1"/>
  <c r="B18" i="1"/>
  <c r="F16" i="1"/>
  <c r="C16" i="1"/>
  <c r="F15" i="1"/>
  <c r="G14" i="1"/>
  <c r="B14" i="1"/>
  <c r="F13" i="1"/>
  <c r="B13" i="1"/>
  <c r="C10" i="1" s="1"/>
  <c r="F12" i="1"/>
  <c r="B12" i="1"/>
  <c r="F11" i="1"/>
  <c r="G9" i="1" s="1"/>
  <c r="B11" i="1"/>
  <c r="F10" i="1"/>
  <c r="F8" i="1"/>
  <c r="B8" i="1"/>
  <c r="F7" i="1"/>
  <c r="B7" i="1"/>
  <c r="C6" i="1" s="1"/>
  <c r="C45" i="1" s="1"/>
  <c r="G6" i="1"/>
  <c r="A2" i="1"/>
  <c r="G35" i="1" l="1"/>
  <c r="G45" i="2"/>
  <c r="G44" i="1"/>
  <c r="G41" i="1"/>
  <c r="G46" i="2" l="1"/>
  <c r="E46" i="2" s="1"/>
  <c r="C46" i="2"/>
  <c r="G45" i="1"/>
  <c r="H45" i="1" s="1"/>
  <c r="A46" i="2" l="1"/>
  <c r="C47" i="2"/>
  <c r="G47" i="2"/>
  <c r="H47" i="2" s="1"/>
</calcChain>
</file>

<file path=xl/sharedStrings.xml><?xml version="1.0" encoding="utf-8"?>
<sst xmlns="http://schemas.openxmlformats.org/spreadsheetml/2006/main" count="159" uniqueCount="135">
  <si>
    <t>ASEGURADORA ABANK S.A., SEGUROS DE PERSONAS</t>
  </si>
  <si>
    <t>(Expresado en Dólares de los Estados Unidos de América US$)</t>
  </si>
  <si>
    <t xml:space="preserve"> </t>
  </si>
  <si>
    <t>ACTIVO</t>
  </si>
  <si>
    <t>PASIVO</t>
  </si>
  <si>
    <t>DISPONIBLE</t>
  </si>
  <si>
    <t>OBLIGACIONES CON ASEGURADOS</t>
  </si>
  <si>
    <t>CAJA</t>
  </si>
  <si>
    <t>OBLIGACIONES POR SINIESTROS</t>
  </si>
  <si>
    <t>BANCOS LOCALES</t>
  </si>
  <si>
    <t>DEPOSITOS POR OPERACIONES DE SEGUROS</t>
  </si>
  <si>
    <t>RESERVAS TECNICAS</t>
  </si>
  <si>
    <t>INVERSIONES FINANCIERAS</t>
  </si>
  <si>
    <t>RESERVA TECNICA DE SEGUROS DE VIDA</t>
  </si>
  <si>
    <t>VALORES</t>
  </si>
  <si>
    <t>DE RIESGOS EN CURSO DE VIDA COLECTIVO</t>
  </si>
  <si>
    <t>DIVERSOS INSTRUMENTOS FINANCIEROS</t>
  </si>
  <si>
    <t>SALUD Y HOSPITALIZACION</t>
  </si>
  <si>
    <t>INVERSIONES TRANSFERIDAS</t>
  </si>
  <si>
    <t>ACCIDENTES PERSONALES</t>
  </si>
  <si>
    <t>RENDIMIENTOS POR INVERSIONES</t>
  </si>
  <si>
    <t>RESERVAS POR SINIESTROS</t>
  </si>
  <si>
    <t>RESERVAS POR SINIESTROS REPORTADOS</t>
  </si>
  <si>
    <t>PRESTAMOS</t>
  </si>
  <si>
    <t>RESERVAS POR SINIESTROS NO REPORTADOS</t>
  </si>
  <si>
    <t>HASTA UN AÑO PLAZO</t>
  </si>
  <si>
    <t>SOCIEDADES ACREEDORAS DE SEGUROS Y FIANZAS</t>
  </si>
  <si>
    <t>OPERACIONES BURSATILES</t>
  </si>
  <si>
    <t>OBLIG. EN CTA. CTE. CON SOCIED. DE REASEG. Y REAFIANZ.</t>
  </si>
  <si>
    <t>OBLIGACIONES FINANCIERAS</t>
  </si>
  <si>
    <t>PRIMAS POR COBRAR</t>
  </si>
  <si>
    <t>OBLIG.CON INSTITUCIONES FINANCIERAS</t>
  </si>
  <si>
    <t>PRIMAS DE SEGUROS DE VIDA</t>
  </si>
  <si>
    <t>OBLIG.CON INSTITUCIONES NO FINANCIERAS</t>
  </si>
  <si>
    <t>PRIMAS DE SEGUROS DE ACCIDENTES Y ENFERMEDADES</t>
  </si>
  <si>
    <t>OBLIGACIONES POR VALORES TRANSADOS</t>
  </si>
  <si>
    <t>PRIMAS VENCIDAS</t>
  </si>
  <si>
    <t>INTERESES POR PAGAR</t>
  </si>
  <si>
    <t>PROVISION POR PRIMAS POR COBRAR (CR)</t>
  </si>
  <si>
    <t>OBLIGACIONES CON INTERMEDIARIOS Y AGENTES</t>
  </si>
  <si>
    <t>OBLIGACIONES CON AGENTES</t>
  </si>
  <si>
    <t>SOCIEDADES DEUDORAS DE SEGUROS Y FIANZAS</t>
  </si>
  <si>
    <t>CUENTAS POR PAGAR</t>
  </si>
  <si>
    <t>CUENTA CORRIENTE POR SEGUROS Y FIANZAS</t>
  </si>
  <si>
    <t>IMPUESTOS, CONTRIBUCIONES Y RETENCIONES</t>
  </si>
  <si>
    <t>OTRAS CUENTAS POR PAGAR</t>
  </si>
  <si>
    <t>INMUEBLES, MOBILIARIO Y EQUIPO</t>
  </si>
  <si>
    <t>REMUNERACIONES POR PAGAR</t>
  </si>
  <si>
    <t>MOBILIARIO Y EQUIPO</t>
  </si>
  <si>
    <t>AGUINALDOS Y BONIFICACIONES</t>
  </si>
  <si>
    <t>DEPRECIACION ACUMULADA MOBILIARIO Y EQUIPO</t>
  </si>
  <si>
    <t>PROVISIONES</t>
  </si>
  <si>
    <t>PROVISION POR OBLIGACIONES LABORALES</t>
  </si>
  <si>
    <t>OTROS ACTIVOS</t>
  </si>
  <si>
    <t xml:space="preserve">OTROS PASIVOS </t>
  </si>
  <si>
    <t>PAGOS ANTICIPADOS Y CARGOS DIFERIDOS</t>
  </si>
  <si>
    <t>INGRESOS DIFERIDOS</t>
  </si>
  <si>
    <t>CUENTAS POR COBRAR DIVERSAS</t>
  </si>
  <si>
    <t>TOTAL PASIVO</t>
  </si>
  <si>
    <t>IMPUESTO SOBRE LA RENTA POR LIQUIDAR</t>
  </si>
  <si>
    <t>PATRIMONIO</t>
  </si>
  <si>
    <t>PROVISIONES DE OTROS ACTIVOS (CR)</t>
  </si>
  <si>
    <t>CAPITAL SOCIAL</t>
  </si>
  <si>
    <t>CAPITAL PAGADO</t>
  </si>
  <si>
    <t>RESERVAS DE CAPITAL</t>
  </si>
  <si>
    <t>RESERVAS OBLIGATORIAS</t>
  </si>
  <si>
    <t>RESULTADOS ACUMULADOS</t>
  </si>
  <si>
    <t>RESULTADOS DE EJERCICIOS ANTERIORES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</si>
  <si>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</si>
  <si>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</si>
  <si>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</si>
  <si>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</si>
  <si>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</si>
  <si>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</si>
  <si>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</si>
  <si>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 POR REASEGURO TOMADO</t>
  </si>
  <si>
    <t>RESPONSAB. CEDIDAS A SOC.DE PRIMER ORDEN DEL EXTER.</t>
  </si>
  <si>
    <t>RESPONSAB. POR RETROCESIONES A SOC. DE PRIMER ORDEN DEL EXT.</t>
  </si>
  <si>
    <t>CUENTAS DE CONTROL DEUDORAS</t>
  </si>
  <si>
    <t>CUENTAS DE CONTROL POR CONTRA</t>
  </si>
  <si>
    <t>VALORES Y BIENES EN CUSTODIA</t>
  </si>
  <si>
    <t>PRESTAMOS INCOBRABLES RETIRADOS DEL ACTIVO</t>
  </si>
  <si>
    <t>INTERESES EN SUSPENSO DE PRESTAMOS VENCIDOS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</si>
  <si>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</si>
  <si>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</si>
  <si>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</si>
  <si>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</si>
  <si>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</si>
  <si>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</si>
  <si>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</si>
  <si>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OTROS</t>
  </si>
  <si>
    <t>PRIMAS CEDIDAS POR REASEGUROS Y REAFIANZAMIENTOS</t>
  </si>
  <si>
    <t>INGRESO POR DECREMENTO DE RESERVAS TECNICAS Y CONTINGENCIAL DE FIANZAS</t>
  </si>
  <si>
    <t>GASTOS POR INCREMENTO DE RESERVAS TECNICAS Y CONTINGENCIAL DE FIANZAS</t>
  </si>
  <si>
    <t>PARA RIESGOS EN CURSO DE ACCIDENTES Y ENFERMEDADES</t>
  </si>
  <si>
    <t>RECLAMOS EN TRAMITE</t>
  </si>
  <si>
    <t>DE RIESGOS EN CURSO DE ACCIDENTES Y ENFERMEDADES</t>
  </si>
  <si>
    <t>SINIESTROS Y GASTOS RECUPERADOS POR REASEGUROS</t>
  </si>
  <si>
    <t>GASTOS DE ADQUISICION Y CONSERVACION</t>
  </si>
  <si>
    <t>DE ACCIDENTES Y ENFERMEDADES</t>
  </si>
  <si>
    <t>COMISIONES Y PARTICIPACIONES DE SEGUROS DE VIDA</t>
  </si>
  <si>
    <t>COMISIONES Y PARTICIPACIONES DE SEGUROS DE ACCIDENTES Y ENFERMEDADES</t>
  </si>
  <si>
    <t>REEMBOLSOS DE GASTOS POR CESIONES DE SEGUROS</t>
  </si>
  <si>
    <t>GASTOS DE COBRANZA DE PRIMAS</t>
  </si>
  <si>
    <t>OTROS GASTOS DE ADQUISICION Y CONSERVACION</t>
  </si>
  <si>
    <t>DEVOLUCIONES Y CANCELACIONES DE PRIMAS</t>
  </si>
  <si>
    <t>INGRESOS FINANCIEROS Y DE INVERSION</t>
  </si>
  <si>
    <t>DEPOSITOS</t>
  </si>
  <si>
    <t>POR INVERSIONES EN VALORES</t>
  </si>
  <si>
    <t>POR PRESTAMOS</t>
  </si>
  <si>
    <t>GASTOS FINANCIEROS Y DE INVERSION</t>
  </si>
  <si>
    <t>DIVERSOS</t>
  </si>
  <si>
    <t>POR OBLIGACIONES FINANCIERAS Y OTROS PASIVOS</t>
  </si>
  <si>
    <t>OTROS INGRESOS</t>
  </si>
  <si>
    <t>PROVISIONES P/SALDOS A CARGO DE REASEGURADORES Y REAF. Y OTRAS CXC</t>
  </si>
  <si>
    <t>INGRESOS P/RECUPERAC.DE ACTIVOS  Y PROVISIONES</t>
  </si>
  <si>
    <t>DISMINUCION DE PROVISIONES</t>
  </si>
  <si>
    <t>GASTOS DE ADMINISTRACION</t>
  </si>
  <si>
    <t>DE PERSONAL</t>
  </si>
  <si>
    <t>INGRESOS EXTRAORDINARIOS Y DE EJERCICIOS ANTERIORES</t>
  </si>
  <si>
    <t>DE DIRECTORES</t>
  </si>
  <si>
    <t>EXTRAORDINARIOS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</si>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</sst>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.00_);_(* \(#,##0.00\);_(* &quot;-&quot;_);_(@_)"/>
    <numFmt numFmtId="166" formatCode="#,##0.00_ ;[Red]\-#,##0.00\ "/>
    <numFmt numFmtId="167" formatCode="0.0"/>
    <numFmt numFmtId="168" formatCode="_(&quot;Q&quot;* #,##0.00_);_(&quot;Q&quot;* \(#,##0.00\);_(&quot;Q&quot;* &quot;-&quot;??_);_(@_)"/>
  </numFmts>
  <fonts count="20" x14ac:knownFonts="1">
    <font>
      <sz val="11"/>
      <color theme="1"/>
      <name val="Trebuchet MS"/>
      <family val="2"/>
    </font>
    <font>
      <sz val="10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1"/>
      <name val="Trebuchet MS"/>
      <family val="2"/>
    </font>
    <font>
      <b/>
      <i/>
      <sz val="11"/>
      <name val="Trebuchet MS"/>
      <family val="2"/>
    </font>
    <font>
      <b/>
      <sz val="10"/>
      <name val="Trebuchet MS"/>
      <family val="2"/>
    </font>
    <font>
      <b/>
      <u/>
      <sz val="10"/>
      <name val="Trebuchet MS"/>
      <family val="2"/>
    </font>
    <font>
      <u/>
      <sz val="10"/>
      <name val="Trebuchet MS"/>
      <family val="2"/>
    </font>
    <font>
      <u val="singleAccounting"/>
      <sz val="10"/>
      <name val="Trebuchet MS"/>
      <family val="2"/>
    </font>
    <font>
      <sz val="9"/>
      <name val="Trebuchet MS"/>
      <family val="2"/>
    </font>
    <font>
      <sz val="11"/>
      <name val="Trebuchet MS"/>
      <family val="2"/>
    </font>
    <font>
      <sz val="9.5"/>
      <name val="Trebuchet MS"/>
      <family val="2"/>
    </font>
    <font>
      <b/>
      <u val="singleAccounting"/>
      <sz val="10"/>
      <name val="Trebuchet MS"/>
      <family val="2"/>
    </font>
    <font>
      <b/>
      <sz val="12"/>
      <color theme="0"/>
      <name val="Trebuchet MS"/>
      <family val="2"/>
    </font>
    <font>
      <b/>
      <sz val="12"/>
      <name val="Trebuchet MS"/>
      <family val="2"/>
    </font>
    <font>
      <b/>
      <sz val="9"/>
      <name val="Trebuchet MS"/>
      <family val="2"/>
    </font>
    <font>
      <b/>
      <u/>
      <sz val="9"/>
      <name val="Trebuchet MS"/>
      <family val="2"/>
    </font>
    <font>
      <b/>
      <u/>
      <sz val="9.5"/>
      <name val="Trebuchet MS"/>
      <family val="2"/>
    </font>
    <font>
      <sz val="10"/>
      <color theme="0"/>
      <name val="Trebuchet MS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2" applyFont="1" applyAlignment="1">
      <alignment horizontal="center" vertical="center"/>
    </xf>
    <xf numFmtId="0" fontId="3" fillId="0" borderId="0" xfId="2" applyFont="1"/>
    <xf numFmtId="0" fontId="4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164" fontId="3" fillId="0" borderId="0" xfId="3" applyFont="1" applyFill="1" applyAlignment="1">
      <alignment vertical="center"/>
    </xf>
    <xf numFmtId="164" fontId="3" fillId="0" borderId="0" xfId="2" applyNumberFormat="1" applyFont="1" applyAlignment="1">
      <alignment vertical="center"/>
    </xf>
    <xf numFmtId="164" fontId="3" fillId="0" borderId="0" xfId="2" applyNumberFormat="1" applyFont="1"/>
    <xf numFmtId="164" fontId="3" fillId="0" borderId="0" xfId="3" applyFont="1" applyFill="1" applyBorder="1" applyAlignment="1">
      <alignment vertical="center"/>
    </xf>
    <xf numFmtId="164" fontId="3" fillId="0" borderId="2" xfId="3" applyFont="1" applyFill="1" applyBorder="1" applyAlignment="1">
      <alignment vertical="center"/>
    </xf>
    <xf numFmtId="4" fontId="3" fillId="0" borderId="0" xfId="2" applyNumberFormat="1" applyFont="1" applyAlignment="1">
      <alignment vertical="center"/>
    </xf>
    <xf numFmtId="0" fontId="8" fillId="0" borderId="0" xfId="2" applyFont="1"/>
    <xf numFmtId="4" fontId="3" fillId="0" borderId="0" xfId="2" applyNumberFormat="1" applyFont="1"/>
    <xf numFmtId="164" fontId="9" fillId="0" borderId="0" xfId="3" applyFont="1" applyFill="1" applyAlignment="1">
      <alignment vertical="center"/>
    </xf>
    <xf numFmtId="165" fontId="3" fillId="0" borderId="0" xfId="2" applyNumberFormat="1" applyFont="1" applyAlignment="1">
      <alignment vertical="center"/>
    </xf>
    <xf numFmtId="4" fontId="3" fillId="0" borderId="2" xfId="2" applyNumberFormat="1" applyFont="1" applyBorder="1" applyAlignment="1">
      <alignment vertical="center"/>
    </xf>
    <xf numFmtId="0" fontId="10" fillId="0" borderId="0" xfId="2" applyFont="1" applyAlignment="1">
      <alignment horizontal="left" vertical="center" wrapText="1"/>
    </xf>
    <xf numFmtId="164" fontId="3" fillId="0" borderId="2" xfId="2" applyNumberFormat="1" applyFont="1" applyBorder="1" applyAlignment="1">
      <alignment vertical="center"/>
    </xf>
    <xf numFmtId="0" fontId="8" fillId="0" borderId="0" xfId="2" applyFont="1" applyAlignment="1">
      <alignment horizontal="left"/>
    </xf>
    <xf numFmtId="166" fontId="9" fillId="0" borderId="0" xfId="3" applyNumberFormat="1" applyFont="1" applyFill="1" applyBorder="1"/>
    <xf numFmtId="166" fontId="3" fillId="0" borderId="0" xfId="2" applyNumberFormat="1" applyFont="1"/>
    <xf numFmtId="10" fontId="3" fillId="0" borderId="0" xfId="2" applyNumberFormat="1" applyFont="1"/>
    <xf numFmtId="166" fontId="3" fillId="0" borderId="2" xfId="3" applyNumberFormat="1" applyFont="1" applyFill="1" applyBorder="1"/>
    <xf numFmtId="4" fontId="3" fillId="0" borderId="0" xfId="2" applyNumberFormat="1" applyFont="1" applyAlignment="1">
      <alignment horizontal="left" vertical="center"/>
    </xf>
    <xf numFmtId="0" fontId="11" fillId="0" borderId="0" xfId="2" applyFont="1"/>
    <xf numFmtId="0" fontId="6" fillId="0" borderId="0" xfId="2" applyFont="1" applyAlignment="1">
      <alignment horizontal="left" vertical="center"/>
    </xf>
    <xf numFmtId="164" fontId="6" fillId="0" borderId="0" xfId="2" applyNumberFormat="1" applyFont="1" applyAlignment="1">
      <alignment vertical="center"/>
    </xf>
    <xf numFmtId="164" fontId="6" fillId="0" borderId="0" xfId="3" applyFont="1" applyFill="1" applyBorder="1" applyAlignment="1">
      <alignment vertical="center"/>
    </xf>
    <xf numFmtId="164" fontId="6" fillId="0" borderId="3" xfId="3" applyFont="1" applyFill="1" applyBorder="1" applyAlignment="1">
      <alignment vertical="center" wrapText="1"/>
    </xf>
    <xf numFmtId="164" fontId="6" fillId="0" borderId="3" xfId="3" applyFont="1" applyFill="1" applyBorder="1" applyAlignment="1">
      <alignment horizontal="center" vertical="center" wrapText="1"/>
    </xf>
    <xf numFmtId="164" fontId="6" fillId="0" borderId="0" xfId="3" applyFont="1" applyFill="1" applyBorder="1" applyAlignment="1">
      <alignment horizontal="center" vertical="center" wrapText="1"/>
    </xf>
    <xf numFmtId="164" fontId="6" fillId="0" borderId="2" xfId="3" applyFont="1" applyFill="1" applyBorder="1" applyAlignment="1">
      <alignment vertical="center"/>
    </xf>
    <xf numFmtId="49" fontId="7" fillId="0" borderId="0" xfId="2" applyNumberFormat="1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164" fontId="3" fillId="0" borderId="0" xfId="3" applyFont="1" applyAlignment="1">
      <alignment vertical="center"/>
    </xf>
    <xf numFmtId="164" fontId="6" fillId="0" borderId="0" xfId="3" applyFont="1" applyBorder="1" applyAlignment="1">
      <alignment vertical="center"/>
    </xf>
    <xf numFmtId="164" fontId="3" fillId="0" borderId="0" xfId="2" applyNumberFormat="1" applyFont="1" applyAlignment="1">
      <alignment horizontal="left" vertical="center"/>
    </xf>
    <xf numFmtId="0" fontId="10" fillId="0" borderId="0" xfId="2" applyFont="1" applyAlignment="1">
      <alignment horizontal="left" vertical="center"/>
    </xf>
    <xf numFmtId="164" fontId="3" fillId="0" borderId="2" xfId="3" applyFont="1" applyBorder="1" applyAlignment="1">
      <alignment vertical="center"/>
    </xf>
    <xf numFmtId="0" fontId="8" fillId="0" borderId="0" xfId="2" applyFont="1" applyAlignment="1">
      <alignment horizontal="left" vertical="center"/>
    </xf>
    <xf numFmtId="164" fontId="13" fillId="0" borderId="0" xfId="3" applyFont="1" applyBorder="1" applyAlignment="1">
      <alignment vertical="center"/>
    </xf>
    <xf numFmtId="164" fontId="6" fillId="0" borderId="2" xfId="3" applyFont="1" applyBorder="1" applyAlignment="1">
      <alignment vertical="center"/>
    </xf>
    <xf numFmtId="164" fontId="3" fillId="0" borderId="0" xfId="3" applyFont="1" applyBorder="1" applyAlignment="1">
      <alignment vertical="center"/>
    </xf>
    <xf numFmtId="1" fontId="3" fillId="0" borderId="0" xfId="2" applyNumberFormat="1" applyFont="1" applyAlignment="1">
      <alignment horizontal="left" vertical="center" wrapText="1"/>
    </xf>
    <xf numFmtId="164" fontId="3" fillId="0" borderId="0" xfId="3" applyFont="1" applyFill="1" applyBorder="1"/>
    <xf numFmtId="0" fontId="14" fillId="0" borderId="0" xfId="2" applyFont="1" applyAlignment="1">
      <alignment horizontal="left" vertical="center"/>
    </xf>
    <xf numFmtId="0" fontId="15" fillId="0" borderId="0" xfId="2" applyFont="1" applyAlignment="1">
      <alignment horizontal="center" vertical="center"/>
    </xf>
    <xf numFmtId="164" fontId="6" fillId="0" borderId="0" xfId="3" applyFont="1" applyBorder="1"/>
    <xf numFmtId="0" fontId="14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0" fontId="2" fillId="0" borderId="0" xfId="2" applyFont="1" applyAlignment="1">
      <alignment horizontal="centerContinuous"/>
    </xf>
    <xf numFmtId="0" fontId="4" fillId="0" borderId="0" xfId="2" applyFont="1" applyAlignment="1">
      <alignment horizontal="centerContinuous"/>
    </xf>
    <xf numFmtId="0" fontId="4" fillId="0" borderId="0" xfId="2" applyFont="1" applyAlignment="1">
      <alignment horizontal="centerContinuous" vertical="center"/>
    </xf>
    <xf numFmtId="0" fontId="3" fillId="0" borderId="0" xfId="2" applyFont="1" applyAlignment="1">
      <alignment horizontal="centerContinuous"/>
    </xf>
    <xf numFmtId="0" fontId="6" fillId="0" borderId="0" xfId="2" applyFont="1" applyAlignment="1">
      <alignment horizontal="centerContinuous"/>
    </xf>
    <xf numFmtId="0" fontId="6" fillId="0" borderId="0" xfId="2" applyFont="1" applyAlignment="1">
      <alignment horizontal="centerContinuous" vertical="center"/>
    </xf>
    <xf numFmtId="0" fontId="5" fillId="0" borderId="1" xfId="2" applyFont="1" applyBorder="1" applyAlignment="1">
      <alignment horizontal="centerContinuous"/>
    </xf>
    <xf numFmtId="0" fontId="16" fillId="0" borderId="1" xfId="2" applyFont="1" applyBorder="1" applyAlignment="1">
      <alignment horizontal="centerContinuous"/>
    </xf>
    <xf numFmtId="0" fontId="16" fillId="0" borderId="1" xfId="2" applyFont="1" applyBorder="1" applyAlignment="1">
      <alignment horizontal="centerContinuous" vertical="center"/>
    </xf>
    <xf numFmtId="0" fontId="3" fillId="0" borderId="1" xfId="2" applyFont="1" applyBorder="1" applyAlignment="1">
      <alignment horizontal="centerContinuous"/>
    </xf>
    <xf numFmtId="167" fontId="3" fillId="0" borderId="0" xfId="2" applyNumberFormat="1" applyFont="1"/>
    <xf numFmtId="0" fontId="7" fillId="0" borderId="0" xfId="2" applyFont="1"/>
    <xf numFmtId="39" fontId="3" fillId="0" borderId="0" xfId="2" applyNumberFormat="1" applyFont="1"/>
    <xf numFmtId="0" fontId="3" fillId="0" borderId="0" xfId="2" applyFont="1" applyAlignment="1">
      <alignment wrapText="1"/>
    </xf>
    <xf numFmtId="4" fontId="3" fillId="0" borderId="2" xfId="2" applyNumberFormat="1" applyFont="1" applyBorder="1"/>
    <xf numFmtId="164" fontId="3" fillId="0" borderId="2" xfId="3" applyFont="1" applyFill="1" applyBorder="1"/>
    <xf numFmtId="0" fontId="17" fillId="0" borderId="0" xfId="2" applyFont="1" applyAlignment="1">
      <alignment wrapText="1"/>
    </xf>
    <xf numFmtId="0" fontId="3" fillId="0" borderId="0" xfId="2" applyFont="1" applyAlignment="1">
      <alignment horizontal="left"/>
    </xf>
    <xf numFmtId="39" fontId="3" fillId="0" borderId="2" xfId="2" applyNumberFormat="1" applyFont="1" applyBorder="1"/>
    <xf numFmtId="0" fontId="17" fillId="0" borderId="0" xfId="2" applyFont="1" applyAlignment="1">
      <alignment vertical="center" wrapText="1"/>
    </xf>
    <xf numFmtId="0" fontId="3" fillId="0" borderId="0" xfId="2" applyFont="1" applyAlignment="1">
      <alignment vertical="center" wrapText="1"/>
    </xf>
    <xf numFmtId="0" fontId="10" fillId="0" borderId="0" xfId="2" applyFont="1" applyAlignment="1">
      <alignment horizontal="left"/>
    </xf>
    <xf numFmtId="4" fontId="3" fillId="0" borderId="0" xfId="3" applyNumberFormat="1" applyFont="1" applyFill="1" applyBorder="1"/>
    <xf numFmtId="0" fontId="10" fillId="0" borderId="0" xfId="2" applyFont="1" applyAlignment="1">
      <alignment horizontal="left" wrapText="1"/>
    </xf>
    <xf numFmtId="4" fontId="3" fillId="0" borderId="2" xfId="3" applyNumberFormat="1" applyFont="1" applyFill="1" applyBorder="1"/>
    <xf numFmtId="0" fontId="7" fillId="0" borderId="0" xfId="2" applyFont="1" applyAlignment="1">
      <alignment vertical="center"/>
    </xf>
    <xf numFmtId="164" fontId="3" fillId="0" borderId="2" xfId="2" applyNumberFormat="1" applyFont="1" applyBorder="1"/>
    <xf numFmtId="0" fontId="10" fillId="0" borderId="0" xfId="2" applyFont="1"/>
    <xf numFmtId="0" fontId="10" fillId="0" borderId="0" xfId="2" applyFont="1" applyAlignment="1">
      <alignment wrapText="1"/>
    </xf>
    <xf numFmtId="164" fontId="3" fillId="0" borderId="0" xfId="4" applyNumberFormat="1" applyFont="1" applyFill="1" applyBorder="1"/>
    <xf numFmtId="0" fontId="7" fillId="0" borderId="0" xfId="2" applyFont="1" applyAlignment="1">
      <alignment horizontal="left"/>
    </xf>
    <xf numFmtId="164" fontId="3" fillId="0" borderId="0" xfId="3" applyFont="1" applyFill="1"/>
    <xf numFmtId="164" fontId="9" fillId="0" borderId="0" xfId="3" applyFont="1" applyFill="1" applyBorder="1"/>
    <xf numFmtId="4" fontId="3" fillId="0" borderId="0" xfId="1" applyNumberFormat="1" applyFont="1" applyFill="1"/>
    <xf numFmtId="4" fontId="3" fillId="0" borderId="0" xfId="3" applyNumberFormat="1" applyFont="1" applyFill="1"/>
    <xf numFmtId="0" fontId="7" fillId="0" borderId="0" xfId="2" applyFont="1" applyAlignment="1">
      <alignment horizontal="left" vertical="center" wrapText="1"/>
    </xf>
    <xf numFmtId="0" fontId="18" fillId="0" borderId="0" xfId="2" applyFont="1"/>
    <xf numFmtId="0" fontId="6" fillId="0" borderId="0" xfId="2" applyFont="1" applyAlignment="1">
      <alignment horizontal="center"/>
    </xf>
    <xf numFmtId="4" fontId="3" fillId="0" borderId="0" xfId="3" applyNumberFormat="1" applyFont="1" applyFill="1" applyAlignment="1">
      <alignment horizontal="center"/>
    </xf>
    <xf numFmtId="4" fontId="3" fillId="0" borderId="0" xfId="3" applyNumberFormat="1" applyFont="1" applyAlignment="1">
      <alignment horizontal="center"/>
    </xf>
    <xf numFmtId="0" fontId="3" fillId="0" borderId="0" xfId="2" applyFont="1" applyAlignment="1">
      <alignment horizontal="center" vertical="center"/>
    </xf>
    <xf numFmtId="43" fontId="3" fillId="0" borderId="0" xfId="2" applyNumberFormat="1" applyFont="1"/>
    <xf numFmtId="4" fontId="6" fillId="0" borderId="0" xfId="3" applyNumberFormat="1" applyFont="1" applyBorder="1"/>
    <xf numFmtId="164" fontId="6" fillId="0" borderId="3" xfId="2" applyNumberFormat="1" applyFont="1" applyBorder="1"/>
    <xf numFmtId="0" fontId="6" fillId="0" borderId="0" xfId="2" applyFont="1" applyAlignment="1">
      <alignment vertical="center"/>
    </xf>
    <xf numFmtId="164" fontId="6" fillId="0" borderId="0" xfId="2" applyNumberFormat="1" applyFont="1"/>
    <xf numFmtId="0" fontId="3" fillId="0" borderId="0" xfId="1" applyFont="1"/>
    <xf numFmtId="0" fontId="3" fillId="0" borderId="0" xfId="2" applyFont="1" applyAlignment="1">
      <alignment horizontal="center"/>
    </xf>
    <xf numFmtId="164" fontId="14" fillId="0" borderId="0" xfId="2" applyNumberFormat="1" applyFont="1" applyAlignment="1">
      <alignment horizontal="center"/>
    </xf>
    <xf numFmtId="0" fontId="19" fillId="0" borderId="0" xfId="2" applyFont="1"/>
    <xf numFmtId="0" fontId="15" fillId="0" borderId="0" xfId="2" applyFont="1"/>
    <xf numFmtId="0" fontId="15" fillId="0" borderId="0" xfId="2" applyFont="1" applyAlignment="1">
      <alignment horizontal="center"/>
    </xf>
  </cellXfs>
  <cellStyles count="5">
    <cellStyle name="Millares" xfId="1" builtinId="3"/>
    <cellStyle name="Millares_BALANCE GENERALA ASOCIADO ENERO 06" xfId="3" xr:uid="{75C81F3E-9FC4-4280-810E-F30A11C17722}"/>
    <cellStyle name="Moneda 2" xfId="4" xr:uid="{99DB0201-CCB2-41CC-94C1-6F207EEC7470}"/>
    <cellStyle name="Normal" xfId="0" builtinId="0"/>
    <cellStyle name="Normal 2" xfId="2" xr:uid="{BCE83771-6C6D-48F7-9666-3252AE5626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833966</xdr:colOff>
      <xdr:row>57</xdr:row>
      <xdr:rowOff>122285</xdr:rowOff>
    </xdr:from>
    <xdr:to>
      <xdr:col>1</xdr:col>
      <xdr:colOff>1003299</xdr:colOff>
      <xdr:row>61</xdr:row>
      <xdr:rowOff>74949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E83C6D92-28E1-43B6-8E7B-08DD26E07DCB}"/>
            </a:ext>
          </a:extLst>
        </xdr:cNvPr>
        <xdr:cNvSpPr/>
      </xdr:nvSpPr>
      <xdr:spPr>
        <a:xfrm>
          <a:off x="833966" y="9717135"/>
          <a:ext cx="3941233" cy="58766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Director Presidente y Representante Legal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1151370</xdr:colOff>
      <xdr:row>57</xdr:row>
      <xdr:rowOff>124595</xdr:rowOff>
    </xdr:from>
    <xdr:to>
      <xdr:col>5</xdr:col>
      <xdr:colOff>819053</xdr:colOff>
      <xdr:row>61</xdr:row>
      <xdr:rowOff>28576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C36FC071-0DBE-4628-AEF7-CA7E323077E4}"/>
            </a:ext>
          </a:extLst>
        </xdr:cNvPr>
        <xdr:cNvSpPr/>
      </xdr:nvSpPr>
      <xdr:spPr>
        <a:xfrm>
          <a:off x="7533120" y="9719445"/>
          <a:ext cx="3598333" cy="53898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oneCellAnchor>
    <xdr:from>
      <xdr:col>0</xdr:col>
      <xdr:colOff>402168</xdr:colOff>
      <xdr:row>0</xdr:row>
      <xdr:rowOff>0</xdr:rowOff>
    </xdr:from>
    <xdr:ext cx="1936750" cy="672512"/>
    <xdr:pic>
      <xdr:nvPicPr>
        <xdr:cNvPr id="4" name="Imagen 3">
          <a:extLst>
            <a:ext uri="{FF2B5EF4-FFF2-40B4-BE49-F238E27FC236}">
              <a16:creationId xmlns:a16="http://schemas.microsoft.com/office/drawing/2014/main" id="{18541071-4B58-4F72-A875-9597D1E36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8" y="0"/>
          <a:ext cx="1936750" cy="67251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1628775</xdr:colOff>
      <xdr:row>49</xdr:row>
      <xdr:rowOff>87843</xdr:rowOff>
    </xdr:from>
    <xdr:to>
      <xdr:col>6</xdr:col>
      <xdr:colOff>361950</xdr:colOff>
      <xdr:row>53</xdr:row>
      <xdr:rowOff>88901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01A8309-01DD-42CF-8276-92804D686D81}"/>
            </a:ext>
          </a:extLst>
        </xdr:cNvPr>
        <xdr:cNvSpPr/>
      </xdr:nvSpPr>
      <xdr:spPr>
        <a:xfrm>
          <a:off x="7845425" y="9422343"/>
          <a:ext cx="3622675" cy="68685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1641475</xdr:colOff>
      <xdr:row>49</xdr:row>
      <xdr:rowOff>28575</xdr:rowOff>
    </xdr:from>
    <xdr:to>
      <xdr:col>2</xdr:col>
      <xdr:colOff>587375</xdr:colOff>
      <xdr:row>53</xdr:row>
      <xdr:rowOff>69850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A4CA3E39-760C-40EA-B47F-D892CAB54222}"/>
            </a:ext>
          </a:extLst>
        </xdr:cNvPr>
        <xdr:cNvSpPr/>
      </xdr:nvSpPr>
      <xdr:spPr>
        <a:xfrm>
          <a:off x="1641475" y="9363075"/>
          <a:ext cx="3778250" cy="727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Director Presidente y Representante Legal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oneCellAnchor>
    <xdr:from>
      <xdr:col>0</xdr:col>
      <xdr:colOff>361949</xdr:colOff>
      <xdr:row>0</xdr:row>
      <xdr:rowOff>23917</xdr:rowOff>
    </xdr:from>
    <xdr:ext cx="1847851" cy="637723"/>
    <xdr:pic>
      <xdr:nvPicPr>
        <xdr:cNvPr id="4" name="Imagen 3">
          <a:extLst>
            <a:ext uri="{FF2B5EF4-FFF2-40B4-BE49-F238E27FC236}">
              <a16:creationId xmlns:a16="http://schemas.microsoft.com/office/drawing/2014/main" id="{8F68DCC4-B515-4F32-9576-E268BCECA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23917"/>
          <a:ext cx="1847851" cy="63772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EEFF\2025\04.%20ABRIL%202025\2025%2004%20EF-SSF.xlsx" TargetMode="External"/><Relationship Id="rId1" Type="http://schemas.openxmlformats.org/officeDocument/2006/relationships/externalLinkPath" Target="file:///Y:\EEFF\2025\04.%20ABRIL%202025\2025%2004%20EF-SS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SF ACUM"/>
      <sheetName val="HT-BALANCE"/>
      <sheetName val="HT-EST.RESULT"/>
      <sheetName val="BALANCE-SSF"/>
      <sheetName val="EST.RESULTADO-SSF"/>
      <sheetName val="BALANCE (BVES)"/>
      <sheetName val="EST.RESULTAD (BVES)"/>
    </sheetNames>
    <sheetDataSet>
      <sheetData sheetId="0"/>
      <sheetData sheetId="1">
        <row r="2">
          <cell r="B2" t="str">
            <v>BALANCE GENERAL AL 30 DE ABRIL DE 2025</v>
          </cell>
        </row>
        <row r="9">
          <cell r="D9">
            <v>1100</v>
          </cell>
          <cell r="I9">
            <v>82194.509999999995</v>
          </cell>
        </row>
        <row r="12">
          <cell r="I12">
            <v>2899993.6</v>
          </cell>
        </row>
        <row r="14">
          <cell r="D14">
            <v>1433559.23</v>
          </cell>
        </row>
        <row r="17">
          <cell r="I17">
            <v>36006.29</v>
          </cell>
        </row>
        <row r="19">
          <cell r="D19">
            <v>916560.91</v>
          </cell>
          <cell r="I19">
            <v>1556867.55</v>
          </cell>
        </row>
        <row r="22">
          <cell r="D22">
            <v>4298168.3900000006</v>
          </cell>
        </row>
        <row r="23">
          <cell r="I23">
            <v>4270156.76</v>
          </cell>
        </row>
        <row r="26">
          <cell r="D26">
            <v>3277013.27</v>
          </cell>
          <cell r="I26">
            <v>15859.97</v>
          </cell>
        </row>
        <row r="28">
          <cell r="D28">
            <v>5958.9</v>
          </cell>
        </row>
        <row r="30">
          <cell r="I30">
            <v>1313009.33</v>
          </cell>
        </row>
        <row r="33">
          <cell r="I33">
            <v>186143.59</v>
          </cell>
        </row>
        <row r="35">
          <cell r="D35">
            <v>986665.85</v>
          </cell>
        </row>
        <row r="38">
          <cell r="I38">
            <v>493178.18</v>
          </cell>
        </row>
        <row r="44">
          <cell r="I44">
            <v>570000</v>
          </cell>
        </row>
        <row r="49">
          <cell r="D49">
            <v>5626946.7600000007</v>
          </cell>
          <cell r="I49">
            <v>5500000</v>
          </cell>
        </row>
        <row r="52">
          <cell r="I52">
            <v>3277013.27</v>
          </cell>
        </row>
        <row r="53">
          <cell r="D53">
            <v>10919040.539999999</v>
          </cell>
        </row>
        <row r="55">
          <cell r="I55">
            <v>17632.89</v>
          </cell>
        </row>
        <row r="57">
          <cell r="D57">
            <v>141738.43</v>
          </cell>
        </row>
        <row r="60">
          <cell r="D60">
            <v>-39040.639999999999</v>
          </cell>
        </row>
        <row r="62">
          <cell r="I62">
            <v>4310.87</v>
          </cell>
        </row>
        <row r="65">
          <cell r="D65">
            <v>582509.84</v>
          </cell>
        </row>
        <row r="68">
          <cell r="I68">
            <v>155332.10999999999</v>
          </cell>
        </row>
        <row r="72">
          <cell r="I72">
            <v>91220.51</v>
          </cell>
        </row>
        <row r="73">
          <cell r="D73">
            <v>851006.07000000007</v>
          </cell>
        </row>
        <row r="76">
          <cell r="I76">
            <v>334146.69</v>
          </cell>
        </row>
        <row r="79">
          <cell r="D79">
            <v>-715082.07</v>
          </cell>
        </row>
        <row r="85">
          <cell r="D85">
            <v>2156067.94</v>
          </cell>
        </row>
        <row r="87">
          <cell r="I87">
            <v>98859.9</v>
          </cell>
        </row>
        <row r="91">
          <cell r="I91">
            <v>1500000</v>
          </cell>
        </row>
        <row r="94">
          <cell r="D94">
            <v>834293.05</v>
          </cell>
        </row>
        <row r="96">
          <cell r="I96">
            <v>7500000</v>
          </cell>
        </row>
        <row r="100">
          <cell r="D100">
            <v>258871.95</v>
          </cell>
        </row>
        <row r="105">
          <cell r="H105">
            <v>364060.74</v>
          </cell>
        </row>
        <row r="107">
          <cell r="D107">
            <v>-127086.32</v>
          </cell>
          <cell r="H107">
            <v>-1732280.2700000014</v>
          </cell>
        </row>
        <row r="108">
          <cell r="H108">
            <v>2874585.61</v>
          </cell>
        </row>
        <row r="115">
          <cell r="D115">
            <v>1460814010.55</v>
          </cell>
          <cell r="I115">
            <v>1690115790.8499999</v>
          </cell>
        </row>
        <row r="119">
          <cell r="D119">
            <v>26217899.800000001</v>
          </cell>
        </row>
        <row r="121">
          <cell r="H121">
            <v>843549.02</v>
          </cell>
        </row>
        <row r="123">
          <cell r="D123">
            <v>199731905.55000001</v>
          </cell>
        </row>
        <row r="127">
          <cell r="D127">
            <v>3351974.95</v>
          </cell>
        </row>
        <row r="134">
          <cell r="C134">
            <v>808000</v>
          </cell>
        </row>
        <row r="135">
          <cell r="C135">
            <v>30907.46</v>
          </cell>
        </row>
        <row r="136">
          <cell r="C136">
            <v>4641.5600000000004</v>
          </cell>
        </row>
      </sheetData>
      <sheetData sheetId="2">
        <row r="2">
          <cell r="B2" t="str">
            <v>ESTADO DE RESULTADO DEL 01 DE ENERO AL 30 ABRIL DE 2025</v>
          </cell>
        </row>
        <row r="6">
          <cell r="D6">
            <v>526271.5</v>
          </cell>
          <cell r="J6">
            <v>1214101.5</v>
          </cell>
        </row>
        <row r="9">
          <cell r="D9">
            <v>2894606.05</v>
          </cell>
          <cell r="J9">
            <v>2882182.63</v>
          </cell>
        </row>
        <row r="12">
          <cell r="J12">
            <v>267866.51</v>
          </cell>
        </row>
        <row r="18">
          <cell r="J18">
            <v>609235</v>
          </cell>
        </row>
        <row r="19">
          <cell r="D19">
            <v>804333.13</v>
          </cell>
        </row>
        <row r="22">
          <cell r="J22">
            <v>1698248.08</v>
          </cell>
        </row>
        <row r="25">
          <cell r="D25">
            <v>0</v>
          </cell>
        </row>
        <row r="26">
          <cell r="J26">
            <v>22868.42</v>
          </cell>
        </row>
        <row r="28">
          <cell r="D28">
            <v>299418.82999999996</v>
          </cell>
        </row>
        <row r="31">
          <cell r="D31">
            <v>574157.04</v>
          </cell>
          <cell r="J31">
            <v>100902.88</v>
          </cell>
        </row>
        <row r="34">
          <cell r="J34">
            <v>189772</v>
          </cell>
        </row>
        <row r="36">
          <cell r="D36">
            <v>139057.59</v>
          </cell>
        </row>
        <row r="39">
          <cell r="J39">
            <v>213.21</v>
          </cell>
        </row>
        <row r="40">
          <cell r="D40">
            <v>336149.89</v>
          </cell>
        </row>
        <row r="41">
          <cell r="J41">
            <v>845.16</v>
          </cell>
        </row>
        <row r="44">
          <cell r="D44">
            <v>3632.52</v>
          </cell>
        </row>
        <row r="46">
          <cell r="J46">
            <v>5958.9</v>
          </cell>
        </row>
        <row r="47">
          <cell r="D47">
            <v>4696.82</v>
          </cell>
        </row>
        <row r="49">
          <cell r="J49">
            <v>68415.47</v>
          </cell>
        </row>
        <row r="57">
          <cell r="D57">
            <v>1176169.3900000001</v>
          </cell>
          <cell r="J57">
            <v>0</v>
          </cell>
        </row>
        <row r="62">
          <cell r="J62">
            <v>86081.83</v>
          </cell>
        </row>
        <row r="66">
          <cell r="K66">
            <v>35132.21</v>
          </cell>
        </row>
        <row r="72">
          <cell r="J72">
            <v>56230.22</v>
          </cell>
        </row>
        <row r="83">
          <cell r="D83">
            <v>182858.22</v>
          </cell>
        </row>
        <row r="85">
          <cell r="D85">
            <v>564493.57999999996</v>
          </cell>
        </row>
        <row r="89">
          <cell r="D89">
            <v>39112.11</v>
          </cell>
        </row>
        <row r="93">
          <cell r="D93">
            <v>256256.82</v>
          </cell>
        </row>
        <row r="99">
          <cell r="D99">
            <v>39463.08</v>
          </cell>
        </row>
        <row r="105">
          <cell r="D105">
            <v>324837.9200000001</v>
          </cell>
        </row>
        <row r="122">
          <cell r="D122">
            <v>297762.19</v>
          </cell>
        </row>
        <row r="141">
          <cell r="D141">
            <v>7142.96</v>
          </cell>
        </row>
        <row r="145">
          <cell r="D145">
            <v>312055.51</v>
          </cell>
        </row>
        <row r="151">
          <cell r="D151">
            <v>19794.580000000002</v>
          </cell>
        </row>
        <row r="156">
          <cell r="D156">
            <v>80142.570000000007</v>
          </cell>
        </row>
        <row r="167">
          <cell r="D167">
            <v>13924.16</v>
          </cell>
        </row>
        <row r="169">
          <cell r="D169">
            <v>73997.83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661C6-F3F5-441C-B266-9C53D0BC1B2C}">
  <sheetPr>
    <tabColor rgb="FF0070C0"/>
    <pageSetUpPr fitToPage="1"/>
  </sheetPr>
  <dimension ref="A1:N65"/>
  <sheetViews>
    <sheetView tabSelected="1" topLeftCell="A47" zoomScale="110" zoomScaleNormal="110" zoomScaleSheetLayoutView="110" workbookViewId="0">
      <selection activeCell="F59" sqref="F59"/>
    </sheetView>
  </sheetViews>
  <sheetFormatPr baseColWidth="10" defaultColWidth="10.5" defaultRowHeight="13.5" x14ac:dyDescent="0.35"/>
  <cols>
    <col min="1" max="1" width="49.5" style="5" customWidth="1"/>
    <col min="2" max="2" width="16.5" style="6" customWidth="1"/>
    <col min="3" max="3" width="17" style="6" customWidth="1"/>
    <col min="4" max="4" width="0.75" style="2" customWidth="1"/>
    <col min="5" max="5" width="51.58203125" style="5" customWidth="1"/>
    <col min="6" max="6" width="17" style="6" customWidth="1"/>
    <col min="7" max="7" width="17.58203125" style="6" customWidth="1"/>
    <col min="8" max="8" width="12.5" style="2" customWidth="1"/>
    <col min="9" max="9" width="6.1640625" style="2" customWidth="1"/>
    <col min="10" max="10" width="14.25" style="2" customWidth="1"/>
    <col min="11" max="16384" width="10.5" style="2"/>
  </cols>
  <sheetData>
    <row r="1" spans="1:10" ht="18" customHeight="1" x14ac:dyDescent="0.35">
      <c r="A1" s="1" t="s">
        <v>0</v>
      </c>
      <c r="B1" s="1"/>
      <c r="C1" s="1"/>
      <c r="D1" s="1"/>
      <c r="E1" s="1"/>
      <c r="F1" s="1"/>
      <c r="G1" s="1"/>
    </row>
    <row r="2" spans="1:10" ht="13.5" customHeight="1" x14ac:dyDescent="0.35">
      <c r="A2" s="3" t="str">
        <f>+'[1]HT-BALANCE'!B2</f>
        <v>BALANCE GENERAL AL 30 DE ABRIL DE 2025</v>
      </c>
      <c r="B2" s="3"/>
      <c r="C2" s="3"/>
      <c r="D2" s="3"/>
      <c r="E2" s="3"/>
      <c r="F2" s="3"/>
      <c r="G2" s="3"/>
    </row>
    <row r="3" spans="1:10" ht="12.75" customHeight="1" thickBot="1" x14ac:dyDescent="0.4">
      <c r="A3" s="4" t="s">
        <v>1</v>
      </c>
      <c r="B3" s="4"/>
      <c r="C3" s="4"/>
      <c r="D3" s="4"/>
      <c r="E3" s="4"/>
      <c r="F3" s="4"/>
      <c r="G3" s="4"/>
    </row>
    <row r="4" spans="1:10" ht="12.5" customHeight="1" x14ac:dyDescent="0.35">
      <c r="E4" s="5" t="s">
        <v>2</v>
      </c>
    </row>
    <row r="5" spans="1:10" ht="12.75" customHeight="1" x14ac:dyDescent="0.35">
      <c r="A5" s="7" t="s">
        <v>3</v>
      </c>
      <c r="E5" s="7" t="s">
        <v>4</v>
      </c>
    </row>
    <row r="6" spans="1:10" ht="13" customHeight="1" x14ac:dyDescent="0.35">
      <c r="A6" s="8" t="s">
        <v>5</v>
      </c>
      <c r="B6" s="9" t="s">
        <v>2</v>
      </c>
      <c r="C6" s="10">
        <f>SUM(B7:B8)</f>
        <v>1434659.23</v>
      </c>
      <c r="D6" s="11"/>
      <c r="E6" s="8" t="s">
        <v>6</v>
      </c>
      <c r="F6" s="12"/>
      <c r="G6" s="10">
        <f>SUM(F7:F8)</f>
        <v>2982188.11</v>
      </c>
    </row>
    <row r="7" spans="1:10" ht="13" customHeight="1" x14ac:dyDescent="0.35">
      <c r="A7" s="5" t="s">
        <v>7</v>
      </c>
      <c r="B7" s="9">
        <f>+'[1]HT-BALANCE'!D9</f>
        <v>1100</v>
      </c>
      <c r="E7" s="5" t="s">
        <v>8</v>
      </c>
      <c r="F7" s="12">
        <f>+'[1]HT-BALANCE'!I9</f>
        <v>82194.509999999995</v>
      </c>
      <c r="G7" s="10"/>
    </row>
    <row r="8" spans="1:10" ht="13" customHeight="1" x14ac:dyDescent="0.35">
      <c r="A8" s="5" t="s">
        <v>9</v>
      </c>
      <c r="B8" s="13">
        <f>+'[1]HT-BALANCE'!D14</f>
        <v>1433559.23</v>
      </c>
      <c r="C8" s="10"/>
      <c r="D8" s="2" t="s">
        <v>2</v>
      </c>
      <c r="E8" s="5" t="s">
        <v>10</v>
      </c>
      <c r="F8" s="13">
        <f>+'[1]HT-BALANCE'!I12</f>
        <v>2899993.6</v>
      </c>
    </row>
    <row r="9" spans="1:10" ht="13" customHeight="1" x14ac:dyDescent="0.35">
      <c r="B9" s="9"/>
      <c r="E9" s="8" t="s">
        <v>11</v>
      </c>
      <c r="F9" s="12"/>
      <c r="G9" s="10">
        <f>SUM(F10:F13)</f>
        <v>5878890.5699999994</v>
      </c>
    </row>
    <row r="10" spans="1:10" ht="13" customHeight="1" x14ac:dyDescent="0.35">
      <c r="A10" s="8" t="s">
        <v>12</v>
      </c>
      <c r="B10" s="9" t="s">
        <v>2</v>
      </c>
      <c r="C10" s="10">
        <f>SUM(B11:B14)</f>
        <v>8497701.4700000007</v>
      </c>
      <c r="E10" s="5" t="s">
        <v>13</v>
      </c>
      <c r="F10" s="12">
        <f>+'[1]HT-BALANCE'!I17</f>
        <v>36006.29</v>
      </c>
      <c r="G10" s="10"/>
    </row>
    <row r="11" spans="1:10" ht="13" customHeight="1" x14ac:dyDescent="0.35">
      <c r="A11" s="5" t="s">
        <v>14</v>
      </c>
      <c r="B11" s="9">
        <f>+'[1]HT-BALANCE'!D19</f>
        <v>916560.91</v>
      </c>
      <c r="E11" s="5" t="s">
        <v>15</v>
      </c>
      <c r="F11" s="14">
        <f>+'[1]HT-BALANCE'!I19</f>
        <v>1556867.55</v>
      </c>
    </row>
    <row r="12" spans="1:10" ht="13" customHeight="1" x14ac:dyDescent="0.35">
      <c r="A12" s="5" t="s">
        <v>16</v>
      </c>
      <c r="B12" s="9">
        <f>+'[1]HT-BALANCE'!D22</f>
        <v>4298168.3900000006</v>
      </c>
      <c r="D12" s="15"/>
      <c r="E12" s="5" t="s">
        <v>17</v>
      </c>
      <c r="F12" s="14">
        <f>+'[1]HT-BALANCE'!I23</f>
        <v>4270156.76</v>
      </c>
      <c r="G12" s="10"/>
      <c r="J12" s="16"/>
    </row>
    <row r="13" spans="1:10" ht="13" customHeight="1" x14ac:dyDescent="0.35">
      <c r="A13" s="5" t="s">
        <v>18</v>
      </c>
      <c r="B13" s="9">
        <f>+'[1]HT-BALANCE'!D26</f>
        <v>3277013.27</v>
      </c>
      <c r="D13" s="15"/>
      <c r="E13" s="5" t="s">
        <v>19</v>
      </c>
      <c r="F13" s="13">
        <f>+'[1]HT-BALANCE'!I26</f>
        <v>15859.97</v>
      </c>
    </row>
    <row r="14" spans="1:10" ht="13" customHeight="1" x14ac:dyDescent="0.35">
      <c r="A14" s="5" t="s">
        <v>20</v>
      </c>
      <c r="B14" s="13">
        <f>+'[1]HT-BALANCE'!D28</f>
        <v>5958.9</v>
      </c>
      <c r="D14" s="15"/>
      <c r="E14" s="8" t="s">
        <v>21</v>
      </c>
      <c r="G14" s="14">
        <f>SUM(F15:F16)</f>
        <v>1499152.9200000002</v>
      </c>
      <c r="J14" s="16"/>
    </row>
    <row r="15" spans="1:10" ht="13" customHeight="1" x14ac:dyDescent="0.35">
      <c r="B15" s="12"/>
      <c r="D15" s="15"/>
      <c r="E15" s="5" t="s">
        <v>22</v>
      </c>
      <c r="F15" s="14">
        <f>+'[1]HT-BALANCE'!I30</f>
        <v>1313009.33</v>
      </c>
    </row>
    <row r="16" spans="1:10" ht="13" customHeight="1" x14ac:dyDescent="0.35">
      <c r="A16" s="8" t="s">
        <v>23</v>
      </c>
      <c r="B16" s="17"/>
      <c r="C16" s="14">
        <f>SUM(B18:B18)</f>
        <v>986665.85</v>
      </c>
      <c r="E16" s="5" t="s">
        <v>24</v>
      </c>
      <c r="F16" s="13">
        <f>+'[1]HT-BALANCE'!I33</f>
        <v>186143.59</v>
      </c>
    </row>
    <row r="17" spans="1:14" ht="13" customHeight="1" x14ac:dyDescent="0.35">
      <c r="A17" s="5" t="s">
        <v>25</v>
      </c>
      <c r="B17" s="17"/>
      <c r="C17" s="14"/>
      <c r="E17" s="8" t="s">
        <v>26</v>
      </c>
      <c r="F17" s="18"/>
      <c r="G17" s="10">
        <f>SUM(F18)</f>
        <v>493178.18</v>
      </c>
    </row>
    <row r="18" spans="1:14" ht="13" customHeight="1" x14ac:dyDescent="0.35">
      <c r="A18" s="5" t="s">
        <v>27</v>
      </c>
      <c r="B18" s="13">
        <f>+'[1]HT-BALANCE'!D35</f>
        <v>986665.85</v>
      </c>
      <c r="C18" s="14"/>
      <c r="E18" s="5" t="s">
        <v>28</v>
      </c>
      <c r="F18" s="19">
        <f>+'[1]HT-BALANCE'!I38</f>
        <v>493178.18</v>
      </c>
      <c r="G18" s="10"/>
    </row>
    <row r="19" spans="1:14" ht="13" customHeight="1" x14ac:dyDescent="0.35">
      <c r="E19" s="8" t="s">
        <v>29</v>
      </c>
      <c r="F19" s="14"/>
      <c r="G19" s="14">
        <f>SUM(F20:F23)</f>
        <v>9364646.1600000001</v>
      </c>
    </row>
    <row r="20" spans="1:14" ht="13" customHeight="1" x14ac:dyDescent="0.35">
      <c r="A20" s="8" t="s">
        <v>30</v>
      </c>
      <c r="B20" s="9"/>
      <c r="C20" s="10">
        <f>SUM(B21:B24)</f>
        <v>16648685.09</v>
      </c>
      <c r="E20" s="2" t="s">
        <v>31</v>
      </c>
      <c r="F20" s="14">
        <f>+'[1]HT-BALANCE'!I44</f>
        <v>570000</v>
      </c>
      <c r="G20" s="14"/>
    </row>
    <row r="21" spans="1:14" ht="13" customHeight="1" x14ac:dyDescent="0.35">
      <c r="A21" s="5" t="s">
        <v>32</v>
      </c>
      <c r="B21" s="9">
        <f>+'[1]HT-BALANCE'!D49</f>
        <v>5626946.7600000007</v>
      </c>
      <c r="E21" s="5" t="s">
        <v>33</v>
      </c>
      <c r="F21" s="14">
        <f>+'[1]HT-BALANCE'!I49</f>
        <v>5500000</v>
      </c>
      <c r="G21" s="10"/>
    </row>
    <row r="22" spans="1:14" ht="13" customHeight="1" x14ac:dyDescent="0.35">
      <c r="A22" s="20" t="s">
        <v>34</v>
      </c>
      <c r="B22" s="14">
        <f>+'[1]HT-BALANCE'!D53</f>
        <v>10919040.539999999</v>
      </c>
      <c r="E22" s="5" t="s">
        <v>35</v>
      </c>
      <c r="F22" s="14">
        <f>+'[1]HT-BALANCE'!I52</f>
        <v>3277013.27</v>
      </c>
      <c r="G22" s="10"/>
    </row>
    <row r="23" spans="1:14" ht="13" customHeight="1" x14ac:dyDescent="0.35">
      <c r="A23" s="5" t="s">
        <v>36</v>
      </c>
      <c r="B23" s="10">
        <f>+'[1]HT-BALANCE'!D57</f>
        <v>141738.43</v>
      </c>
      <c r="E23" s="2" t="s">
        <v>37</v>
      </c>
      <c r="F23" s="19">
        <f>+'[1]HT-BALANCE'!I55</f>
        <v>17632.89</v>
      </c>
      <c r="G23" s="10"/>
    </row>
    <row r="24" spans="1:14" ht="13" customHeight="1" x14ac:dyDescent="0.35">
      <c r="A24" s="5" t="s">
        <v>38</v>
      </c>
      <c r="B24" s="21">
        <f>+'[1]HT-BALANCE'!D60</f>
        <v>-39040.639999999999</v>
      </c>
      <c r="E24" s="8" t="s">
        <v>39</v>
      </c>
      <c r="F24" s="18"/>
      <c r="G24" s="10">
        <f>SUM(F25)</f>
        <v>4310.87</v>
      </c>
    </row>
    <row r="25" spans="1:14" ht="13" customHeight="1" x14ac:dyDescent="0.35">
      <c r="E25" s="5" t="s">
        <v>40</v>
      </c>
      <c r="F25" s="13">
        <f>+'[1]HT-BALANCE'!I62</f>
        <v>4310.87</v>
      </c>
      <c r="G25" s="10"/>
    </row>
    <row r="26" spans="1:14" ht="13" customHeight="1" x14ac:dyDescent="0.35">
      <c r="A26" s="8" t="s">
        <v>41</v>
      </c>
      <c r="B26" s="12"/>
      <c r="C26" s="14">
        <f>SUM(B27)</f>
        <v>582509.84</v>
      </c>
      <c r="E26" s="8" t="s">
        <v>42</v>
      </c>
      <c r="F26" s="9"/>
      <c r="G26" s="10">
        <f>SUM(F27:F28)</f>
        <v>489478.8</v>
      </c>
    </row>
    <row r="27" spans="1:14" ht="13" customHeight="1" x14ac:dyDescent="0.35">
      <c r="A27" s="5" t="s">
        <v>43</v>
      </c>
      <c r="B27" s="13">
        <f>+'[1]HT-BALANCE'!D65</f>
        <v>582509.84</v>
      </c>
      <c r="E27" s="5" t="s">
        <v>44</v>
      </c>
      <c r="F27" s="12">
        <f>+'[1]HT-BALANCE'!I68</f>
        <v>155332.10999999999</v>
      </c>
    </row>
    <row r="28" spans="1:14" ht="13" customHeight="1" x14ac:dyDescent="0.35">
      <c r="B28" s="12"/>
      <c r="E28" s="5" t="s">
        <v>45</v>
      </c>
      <c r="F28" s="13">
        <f>+'[1]HT-BALANCE'!I76</f>
        <v>334146.69</v>
      </c>
      <c r="G28" s="10"/>
    </row>
    <row r="29" spans="1:14" ht="13" customHeight="1" x14ac:dyDescent="0.5">
      <c r="A29" s="8" t="s">
        <v>46</v>
      </c>
      <c r="B29" s="9" t="s">
        <v>2</v>
      </c>
      <c r="C29" s="10">
        <f>SUM(B30:B31)</f>
        <v>135924.00000000012</v>
      </c>
      <c r="E29" s="22" t="s">
        <v>47</v>
      </c>
      <c r="F29" s="23"/>
      <c r="G29" s="24">
        <f>SUM(F30:F30)</f>
        <v>91220.51</v>
      </c>
      <c r="N29" s="25"/>
    </row>
    <row r="30" spans="1:14" ht="13" customHeight="1" x14ac:dyDescent="0.35">
      <c r="A30" s="5" t="s">
        <v>48</v>
      </c>
      <c r="B30" s="12">
        <f>+'[1]HT-BALANCE'!D73</f>
        <v>851006.07000000007</v>
      </c>
      <c r="E30" s="2" t="s">
        <v>49</v>
      </c>
      <c r="F30" s="26">
        <f>+'[1]HT-BALANCE'!I72</f>
        <v>91220.51</v>
      </c>
      <c r="G30" s="24"/>
      <c r="K30" s="25"/>
    </row>
    <row r="31" spans="1:14" ht="13" customHeight="1" x14ac:dyDescent="0.35">
      <c r="A31" s="5" t="s">
        <v>50</v>
      </c>
      <c r="B31" s="13">
        <f>+'[1]HT-BALANCE'!D79</f>
        <v>-715082.07</v>
      </c>
      <c r="E31" s="8" t="s">
        <v>51</v>
      </c>
      <c r="G31" s="14">
        <f>SUM(F32)</f>
        <v>98859.9</v>
      </c>
    </row>
    <row r="32" spans="1:14" ht="13" customHeight="1" x14ac:dyDescent="0.35">
      <c r="B32" s="9"/>
      <c r="E32" s="27" t="s">
        <v>52</v>
      </c>
      <c r="F32" s="13">
        <f>+'[1]HT-BALANCE'!I87</f>
        <v>98859.9</v>
      </c>
    </row>
    <row r="33" spans="1:10" ht="13" customHeight="1" x14ac:dyDescent="0.35">
      <c r="A33" s="8" t="s">
        <v>53</v>
      </c>
      <c r="B33" s="9"/>
      <c r="C33" s="10">
        <f>SUM(B34:B37)</f>
        <v>3122146.6200000006</v>
      </c>
      <c r="E33" s="8" t="s">
        <v>54</v>
      </c>
      <c r="F33" s="12"/>
      <c r="G33" s="10">
        <f>+F34</f>
        <v>1500000</v>
      </c>
    </row>
    <row r="34" spans="1:10" ht="13" customHeight="1" x14ac:dyDescent="0.35">
      <c r="A34" s="5" t="s">
        <v>55</v>
      </c>
      <c r="B34" s="9">
        <f>+'[1]HT-BALANCE'!D85</f>
        <v>2156067.94</v>
      </c>
      <c r="C34" s="10"/>
      <c r="E34" s="28" t="s">
        <v>56</v>
      </c>
      <c r="F34" s="13">
        <f>+'[1]HT-BALANCE'!I91</f>
        <v>1500000</v>
      </c>
      <c r="J34" s="11"/>
    </row>
    <row r="35" spans="1:10" ht="13" customHeight="1" x14ac:dyDescent="0.35">
      <c r="A35" s="5" t="s">
        <v>57</v>
      </c>
      <c r="B35" s="10">
        <f>+'[1]HT-BALANCE'!D94</f>
        <v>834293.05</v>
      </c>
      <c r="C35" s="10"/>
      <c r="E35" s="29" t="s">
        <v>58</v>
      </c>
      <c r="F35" s="9" t="s">
        <v>2</v>
      </c>
      <c r="G35" s="30">
        <f>SUM(G6:G33)</f>
        <v>22401926.02</v>
      </c>
    </row>
    <row r="36" spans="1:10" ht="13" customHeight="1" x14ac:dyDescent="0.35">
      <c r="A36" s="5" t="s">
        <v>59</v>
      </c>
      <c r="B36" s="9">
        <f>+'[1]HT-BALANCE'!D100</f>
        <v>258871.95</v>
      </c>
      <c r="C36" s="10"/>
      <c r="E36" s="7" t="s">
        <v>60</v>
      </c>
      <c r="F36" s="9" t="s">
        <v>2</v>
      </c>
      <c r="G36" s="10" t="s">
        <v>2</v>
      </c>
    </row>
    <row r="37" spans="1:10" ht="13" customHeight="1" x14ac:dyDescent="0.35">
      <c r="A37" s="5" t="s">
        <v>61</v>
      </c>
      <c r="B37" s="13">
        <f>+'[1]HT-BALANCE'!D107</f>
        <v>-127086.32</v>
      </c>
      <c r="E37" s="8" t="s">
        <v>62</v>
      </c>
      <c r="F37" s="9"/>
      <c r="G37" s="10">
        <f>+F38</f>
        <v>7500000</v>
      </c>
    </row>
    <row r="38" spans="1:10" ht="13" customHeight="1" x14ac:dyDescent="0.35">
      <c r="B38" s="12"/>
      <c r="E38" s="5" t="s">
        <v>63</v>
      </c>
      <c r="F38" s="13">
        <f>+'[1]HT-BALANCE'!I96</f>
        <v>7500000</v>
      </c>
      <c r="G38" s="10"/>
    </row>
    <row r="39" spans="1:10" ht="13" customHeight="1" x14ac:dyDescent="0.35">
      <c r="B39" s="12"/>
      <c r="E39" s="8" t="s">
        <v>64</v>
      </c>
      <c r="G39" s="12">
        <f>+F40</f>
        <v>364060.74</v>
      </c>
    </row>
    <row r="40" spans="1:10" ht="13" customHeight="1" x14ac:dyDescent="0.35">
      <c r="B40" s="12"/>
      <c r="E40" s="5" t="s">
        <v>65</v>
      </c>
      <c r="F40" s="13">
        <f>+'[1]HT-BALANCE'!H105</f>
        <v>364060.74</v>
      </c>
    </row>
    <row r="41" spans="1:10" ht="13" customHeight="1" x14ac:dyDescent="0.35">
      <c r="B41" s="12"/>
      <c r="E41" s="8" t="s">
        <v>66</v>
      </c>
      <c r="F41" s="12"/>
      <c r="G41" s="10">
        <f>SUM(F42:F43)</f>
        <v>1142305.3399999985</v>
      </c>
    </row>
    <row r="42" spans="1:10" ht="14.5" customHeight="1" x14ac:dyDescent="0.35">
      <c r="B42" s="12"/>
      <c r="E42" s="5" t="str">
        <f>IF(F42&lt;0,"PERDIDA DEL EJERCICIO","UTILIDAD DEL EJERCICIO")</f>
        <v>PERDIDA DEL EJERCICIO</v>
      </c>
      <c r="F42" s="12">
        <f>+'[1]HT-BALANCE'!H107</f>
        <v>-1732280.2700000014</v>
      </c>
    </row>
    <row r="43" spans="1:10" ht="14.5" customHeight="1" x14ac:dyDescent="0.35">
      <c r="B43" s="12"/>
      <c r="E43" s="5" t="s">
        <v>67</v>
      </c>
      <c r="F43" s="13">
        <f>+'[1]HT-BALANCE'!H108</f>
        <v>2874585.61</v>
      </c>
    </row>
    <row r="44" spans="1:10" ht="17" customHeight="1" x14ac:dyDescent="0.35">
      <c r="E44" s="7" t="s">
        <v>68</v>
      </c>
      <c r="F44" s="12"/>
      <c r="G44" s="30">
        <f>SUM(G37:G43)</f>
        <v>9006366.0799999982</v>
      </c>
      <c r="H44" s="11"/>
    </row>
    <row r="45" spans="1:10" ht="12.75" customHeight="1" thickBot="1" x14ac:dyDescent="0.4">
      <c r="A45" s="29" t="s">
        <v>69</v>
      </c>
      <c r="B45" s="31" t="s">
        <v>2</v>
      </c>
      <c r="C45" s="32">
        <f>SUM(C5:C44)</f>
        <v>31408292.100000001</v>
      </c>
      <c r="E45" s="7" t="s">
        <v>70</v>
      </c>
      <c r="F45" s="9"/>
      <c r="G45" s="33">
        <f>G35+G44</f>
        <v>31408292.099999998</v>
      </c>
      <c r="H45" s="11">
        <f>+G45-C45</f>
        <v>0</v>
      </c>
    </row>
    <row r="46" spans="1:10" ht="6" customHeight="1" thickTop="1" x14ac:dyDescent="0.35">
      <c r="E46" s="7"/>
      <c r="F46" s="9"/>
      <c r="G46" s="34"/>
      <c r="H46" s="11"/>
    </row>
    <row r="47" spans="1:10" ht="18" customHeight="1" x14ac:dyDescent="0.35">
      <c r="A47" s="8" t="s">
        <v>71</v>
      </c>
      <c r="B47" s="31"/>
      <c r="C47" s="35">
        <f>SUM(B48:B51)</f>
        <v>1690115790.8499999</v>
      </c>
      <c r="E47" s="36" t="s">
        <v>72</v>
      </c>
      <c r="F47" s="9"/>
      <c r="G47" s="35">
        <f>SUM(F48)</f>
        <v>1690115790.8499999</v>
      </c>
    </row>
    <row r="48" spans="1:10" ht="18" customHeight="1" x14ac:dyDescent="0.35">
      <c r="A48" s="37" t="s">
        <v>73</v>
      </c>
      <c r="B48" s="9">
        <f>+'[1]HT-BALANCE'!D115</f>
        <v>1460814010.55</v>
      </c>
      <c r="C48" s="31"/>
      <c r="E48" s="20" t="s">
        <v>74</v>
      </c>
      <c r="F48" s="13">
        <f>+'[1]HT-BALANCE'!I115</f>
        <v>1690115790.8499999</v>
      </c>
      <c r="G48" s="31"/>
      <c r="H48" s="11"/>
    </row>
    <row r="49" spans="1:11" ht="18" customHeight="1" x14ac:dyDescent="0.35">
      <c r="A49" s="5" t="s">
        <v>75</v>
      </c>
      <c r="B49" s="38">
        <f>+'[1]HT-BALANCE'!D119</f>
        <v>26217899.800000001</v>
      </c>
      <c r="C49" s="39"/>
      <c r="E49" s="40"/>
      <c r="F49" s="38"/>
      <c r="G49" s="39"/>
      <c r="H49" s="11"/>
    </row>
    <row r="50" spans="1:11" ht="12.75" customHeight="1" x14ac:dyDescent="0.35">
      <c r="A50" s="41" t="s">
        <v>76</v>
      </c>
      <c r="B50" s="38">
        <f>+'[1]HT-BALANCE'!D123</f>
        <v>199731905.55000001</v>
      </c>
      <c r="F50" s="38"/>
      <c r="G50" s="39"/>
    </row>
    <row r="51" spans="1:11" ht="12.75" customHeight="1" x14ac:dyDescent="0.35">
      <c r="A51" s="20" t="s">
        <v>77</v>
      </c>
      <c r="B51" s="42">
        <f>+'[1]HT-BALANCE'!D127</f>
        <v>3351974.95</v>
      </c>
      <c r="E51" s="43"/>
      <c r="F51" s="38"/>
      <c r="G51" s="44"/>
    </row>
    <row r="52" spans="1:11" ht="12.75" customHeight="1" x14ac:dyDescent="0.35">
      <c r="B52" s="44"/>
      <c r="C52" s="39"/>
      <c r="E52" s="43"/>
      <c r="F52" s="38"/>
      <c r="G52" s="44"/>
    </row>
    <row r="53" spans="1:11" ht="12.75" customHeight="1" x14ac:dyDescent="0.35">
      <c r="A53" s="8" t="s">
        <v>78</v>
      </c>
      <c r="B53" s="44"/>
      <c r="C53" s="45">
        <f>SUM(B54:B56)</f>
        <v>843549.02</v>
      </c>
      <c r="E53" s="8" t="s">
        <v>79</v>
      </c>
      <c r="G53" s="45">
        <f>+F54</f>
        <v>843549.02</v>
      </c>
    </row>
    <row r="54" spans="1:11" ht="12.75" customHeight="1" x14ac:dyDescent="0.35">
      <c r="A54" s="5" t="s">
        <v>80</v>
      </c>
      <c r="B54" s="46">
        <f>+'[1]HT-BALANCE'!C134</f>
        <v>808000</v>
      </c>
      <c r="C54" s="39"/>
      <c r="E54" s="5" t="s">
        <v>79</v>
      </c>
      <c r="F54" s="19">
        <f>+'[1]HT-BALANCE'!H121</f>
        <v>843549.02</v>
      </c>
      <c r="K54" s="11"/>
    </row>
    <row r="55" spans="1:11" ht="12.75" customHeight="1" x14ac:dyDescent="0.35">
      <c r="A55" s="5" t="s">
        <v>81</v>
      </c>
      <c r="B55" s="46">
        <f>+'[1]HT-BALANCE'!C135</f>
        <v>30907.46</v>
      </c>
      <c r="C55" s="39"/>
      <c r="F55" s="14"/>
      <c r="K55" s="11"/>
    </row>
    <row r="56" spans="1:11" ht="12.75" customHeight="1" x14ac:dyDescent="0.35">
      <c r="A56" s="47" t="s">
        <v>82</v>
      </c>
      <c r="B56" s="42">
        <f>+'[1]HT-BALANCE'!C136</f>
        <v>4641.5600000000004</v>
      </c>
      <c r="C56" s="39"/>
      <c r="F56" s="14"/>
      <c r="K56" s="11"/>
    </row>
    <row r="57" spans="1:11" ht="12.75" customHeight="1" x14ac:dyDescent="0.35">
      <c r="B57" s="44"/>
      <c r="C57" s="39"/>
    </row>
    <row r="58" spans="1:11" ht="12.75" customHeight="1" x14ac:dyDescent="0.35">
      <c r="B58" s="44"/>
      <c r="C58" s="39"/>
      <c r="J58" s="48"/>
    </row>
    <row r="59" spans="1:11" ht="12.75" customHeight="1" x14ac:dyDescent="0.35">
      <c r="B59" s="44"/>
      <c r="C59" s="39"/>
      <c r="J59" s="11"/>
    </row>
    <row r="60" spans="1:11" ht="12.75" customHeight="1" x14ac:dyDescent="0.35">
      <c r="B60" s="44"/>
      <c r="C60" s="39"/>
    </row>
    <row r="61" spans="1:11" ht="12.75" customHeight="1" x14ac:dyDescent="0.35">
      <c r="B61" s="44"/>
      <c r="C61" s="39"/>
      <c r="J61" s="11"/>
    </row>
    <row r="62" spans="1:11" ht="12.75" customHeight="1" x14ac:dyDescent="0.35">
      <c r="B62" s="44"/>
      <c r="C62" s="39"/>
      <c r="H62" s="11"/>
    </row>
    <row r="63" spans="1:11" ht="12.75" customHeight="1" x14ac:dyDescent="0.35">
      <c r="A63" s="49"/>
      <c r="C63" s="50"/>
      <c r="D63" s="51"/>
      <c r="F63" s="52"/>
      <c r="G63" s="50"/>
    </row>
    <row r="64" spans="1:11" ht="15.5" x14ac:dyDescent="0.35">
      <c r="A64" s="53"/>
      <c r="C64" s="50"/>
      <c r="D64" s="51"/>
      <c r="F64" s="50"/>
      <c r="G64" s="50"/>
    </row>
    <row r="65" spans="6:7" ht="15.5" x14ac:dyDescent="0.35">
      <c r="F65" s="50"/>
      <c r="G65" s="50"/>
    </row>
  </sheetData>
  <mergeCells count="3">
    <mergeCell ref="A1:G1"/>
    <mergeCell ref="A2:G2"/>
    <mergeCell ref="A3:G3"/>
  </mergeCells>
  <printOptions horizontalCentered="1"/>
  <pageMargins left="0.11811023622047245" right="0.23622047244094491" top="0.23622047244094491" bottom="0.19685039370078741" header="0" footer="0"/>
  <pageSetup scale="6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566E0-FE13-429E-8D06-C0802FEE49B8}">
  <sheetPr>
    <tabColor rgb="FF0070C0"/>
    <pageSetUpPr fitToPage="1"/>
  </sheetPr>
  <dimension ref="A1:H62"/>
  <sheetViews>
    <sheetView topLeftCell="A44" zoomScale="110" zoomScaleNormal="110" zoomScaleSheetLayoutView="110" workbookViewId="0">
      <selection activeCell="F59" sqref="F59"/>
    </sheetView>
  </sheetViews>
  <sheetFormatPr baseColWidth="10" defaultColWidth="10.5" defaultRowHeight="13.5" x14ac:dyDescent="0.35"/>
  <cols>
    <col min="1" max="1" width="46.9140625" style="2" customWidth="1"/>
    <col min="2" max="2" width="16.5" style="2" customWidth="1"/>
    <col min="3" max="3" width="17" style="2" customWidth="1"/>
    <col min="4" max="4" width="1.1640625" style="2" customWidth="1"/>
    <col min="5" max="5" width="46.58203125" style="6" customWidth="1"/>
    <col min="6" max="7" width="17.58203125" style="2" customWidth="1"/>
    <col min="8" max="8" width="11.9140625" style="2" bestFit="1" customWidth="1"/>
    <col min="9" max="16384" width="10.5" style="2"/>
  </cols>
  <sheetData>
    <row r="1" spans="1:8" ht="17.25" customHeight="1" x14ac:dyDescent="0.45">
      <c r="A1" s="54" t="s">
        <v>0</v>
      </c>
      <c r="B1" s="55"/>
      <c r="C1" s="55"/>
      <c r="D1" s="55"/>
      <c r="E1" s="56"/>
      <c r="F1" s="55"/>
      <c r="G1" s="57"/>
    </row>
    <row r="2" spans="1:8" ht="15" customHeight="1" x14ac:dyDescent="0.35">
      <c r="A2" s="55" t="str">
        <f>+'[1]HT-EST.RESULT'!B2</f>
        <v>ESTADO DE RESULTADO DEL 01 DE ENERO AL 30 ABRIL DE 2025</v>
      </c>
      <c r="B2" s="58"/>
      <c r="C2" s="58"/>
      <c r="D2" s="58"/>
      <c r="E2" s="59"/>
      <c r="F2" s="58"/>
      <c r="G2" s="57"/>
    </row>
    <row r="3" spans="1:8" ht="19.5" customHeight="1" thickBot="1" x14ac:dyDescent="0.4">
      <c r="A3" s="60" t="s">
        <v>1</v>
      </c>
      <c r="B3" s="61"/>
      <c r="C3" s="61"/>
      <c r="D3" s="61"/>
      <c r="E3" s="62"/>
      <c r="F3" s="61"/>
      <c r="G3" s="63"/>
    </row>
    <row r="4" spans="1:8" ht="18" customHeight="1" x14ac:dyDescent="0.35">
      <c r="A4" s="7" t="s">
        <v>83</v>
      </c>
      <c r="E4" s="7" t="s">
        <v>84</v>
      </c>
      <c r="G4" s="16"/>
      <c r="H4" s="64"/>
    </row>
    <row r="5" spans="1:8" ht="16.5" customHeight="1" x14ac:dyDescent="0.35">
      <c r="A5" s="65" t="s">
        <v>85</v>
      </c>
      <c r="C5" s="16">
        <f>SUM(B6:B7)</f>
        <v>3420877.55</v>
      </c>
      <c r="D5" s="64"/>
      <c r="E5" s="8" t="s">
        <v>86</v>
      </c>
      <c r="F5" s="66"/>
      <c r="G5" s="66">
        <f>SUM(F6:F8)</f>
        <v>4364150.6399999997</v>
      </c>
    </row>
    <row r="6" spans="1:8" x14ac:dyDescent="0.35">
      <c r="A6" s="2" t="s">
        <v>87</v>
      </c>
      <c r="B6" s="16">
        <f>+'[1]HT-EST.RESULT'!D6</f>
        <v>526271.5</v>
      </c>
      <c r="C6" s="16"/>
      <c r="E6" s="5" t="s">
        <v>87</v>
      </c>
      <c r="F6" s="66">
        <f>+'[1]HT-EST.RESULT'!J6</f>
        <v>1214101.5</v>
      </c>
      <c r="G6" s="66"/>
    </row>
    <row r="7" spans="1:8" x14ac:dyDescent="0.35">
      <c r="A7" s="67" t="s">
        <v>88</v>
      </c>
      <c r="B7" s="68">
        <f>+'[1]HT-EST.RESULT'!D9</f>
        <v>2894606.05</v>
      </c>
      <c r="E7" s="5" t="s">
        <v>89</v>
      </c>
      <c r="F7" s="48">
        <f>+'[1]HT-EST.RESULT'!J9</f>
        <v>2882182.63</v>
      </c>
      <c r="G7" s="66"/>
    </row>
    <row r="8" spans="1:8" x14ac:dyDescent="0.35">
      <c r="C8" s="16"/>
      <c r="E8" s="5" t="s">
        <v>90</v>
      </c>
      <c r="F8" s="69">
        <f>+'[1]HT-EST.RESULT'!J12</f>
        <v>267866.51</v>
      </c>
      <c r="G8" s="66"/>
    </row>
    <row r="9" spans="1:8" x14ac:dyDescent="0.35">
      <c r="A9" s="70" t="s">
        <v>91</v>
      </c>
      <c r="B9" s="66"/>
      <c r="C9" s="66">
        <f>SUM(B10)</f>
        <v>804333.13</v>
      </c>
      <c r="E9" s="5"/>
      <c r="F9" s="48"/>
      <c r="G9" s="66"/>
    </row>
    <row r="10" spans="1:8" ht="24" x14ac:dyDescent="0.35">
      <c r="A10" s="71" t="s">
        <v>87</v>
      </c>
      <c r="B10" s="72">
        <f>+'[1]HT-EST.RESULT'!D19</f>
        <v>804333.13</v>
      </c>
      <c r="C10" s="66"/>
      <c r="D10" s="64"/>
      <c r="E10" s="73" t="s">
        <v>92</v>
      </c>
      <c r="G10" s="66">
        <f>SUM(F11:F13)</f>
        <v>2330351.5</v>
      </c>
    </row>
    <row r="11" spans="1:8" x14ac:dyDescent="0.35">
      <c r="A11" s="71"/>
      <c r="B11" s="16"/>
      <c r="C11" s="66"/>
      <c r="E11" s="6" t="s">
        <v>87</v>
      </c>
      <c r="F11" s="16">
        <f>+'[1]HT-EST.RESULT'!J18</f>
        <v>609235</v>
      </c>
    </row>
    <row r="12" spans="1:8" ht="24.75" customHeight="1" x14ac:dyDescent="0.35">
      <c r="A12" s="70" t="s">
        <v>93</v>
      </c>
      <c r="C12" s="14">
        <f>SUM(B13:B15)</f>
        <v>873575.87</v>
      </c>
      <c r="E12" s="74" t="s">
        <v>94</v>
      </c>
      <c r="F12" s="14">
        <f>+'[1]HT-EST.RESULT'!J22</f>
        <v>1698248.08</v>
      </c>
    </row>
    <row r="13" spans="1:8" ht="17.25" customHeight="1" x14ac:dyDescent="0.35">
      <c r="A13" s="75" t="s">
        <v>87</v>
      </c>
      <c r="B13" s="76">
        <f>+'[1]HT-EST.RESULT'!D25</f>
        <v>0</v>
      </c>
      <c r="E13" s="6" t="s">
        <v>95</v>
      </c>
      <c r="F13" s="68">
        <f>+'[1]HT-EST.RESULT'!J26</f>
        <v>22868.42</v>
      </c>
    </row>
    <row r="14" spans="1:8" ht="15.75" customHeight="1" x14ac:dyDescent="0.35">
      <c r="A14" s="77" t="s">
        <v>96</v>
      </c>
      <c r="B14" s="16">
        <f>+'[1]HT-EST.RESULT'!D28</f>
        <v>299418.82999999996</v>
      </c>
      <c r="C14" s="11"/>
      <c r="F14" s="16"/>
    </row>
    <row r="15" spans="1:8" x14ac:dyDescent="0.35">
      <c r="A15" s="75" t="s">
        <v>95</v>
      </c>
      <c r="B15" s="78">
        <f>+'[1]HT-EST.RESULT'!D31</f>
        <v>574157.04</v>
      </c>
      <c r="E15" s="79" t="s">
        <v>97</v>
      </c>
      <c r="G15" s="16">
        <f>SUM(F16:F17)</f>
        <v>290674.88</v>
      </c>
    </row>
    <row r="16" spans="1:8" x14ac:dyDescent="0.35">
      <c r="A16" s="71"/>
      <c r="B16" s="16"/>
      <c r="C16" s="16"/>
      <c r="E16" s="6" t="s">
        <v>87</v>
      </c>
      <c r="F16" s="16">
        <f>+'[1]HT-EST.RESULT'!J31</f>
        <v>100902.88</v>
      </c>
    </row>
    <row r="17" spans="1:7" x14ac:dyDescent="0.35">
      <c r="A17" s="65" t="s">
        <v>98</v>
      </c>
      <c r="B17" s="76"/>
      <c r="C17" s="16">
        <f>SUM(B18:B21)</f>
        <v>1659706.2100000002</v>
      </c>
      <c r="E17" s="6" t="s">
        <v>99</v>
      </c>
      <c r="F17" s="80">
        <f>+'[1]HT-EST.RESULT'!J34</f>
        <v>189772</v>
      </c>
    </row>
    <row r="18" spans="1:7" x14ac:dyDescent="0.35">
      <c r="A18" s="81" t="s">
        <v>100</v>
      </c>
      <c r="B18" s="76">
        <f>+'[1]HT-EST.RESULT'!D36</f>
        <v>139057.59</v>
      </c>
      <c r="D18" s="64"/>
    </row>
    <row r="19" spans="1:7" ht="24.5" x14ac:dyDescent="0.35">
      <c r="A19" s="82" t="s">
        <v>101</v>
      </c>
      <c r="B19" s="76">
        <f>+'[1]HT-EST.RESULT'!D40</f>
        <v>336149.89</v>
      </c>
      <c r="D19" s="11"/>
      <c r="E19" s="8" t="s">
        <v>102</v>
      </c>
      <c r="F19" s="83"/>
      <c r="G19" s="83">
        <f>SUM(F20:F21)</f>
        <v>1058.3699999999999</v>
      </c>
    </row>
    <row r="20" spans="1:7" x14ac:dyDescent="0.35">
      <c r="A20" s="2" t="s">
        <v>103</v>
      </c>
      <c r="B20" s="76">
        <f>+'[1]HT-EST.RESULT'!D44+'[1]HT-EST.RESULT'!D47</f>
        <v>8329.34</v>
      </c>
      <c r="E20" s="6" t="s">
        <v>87</v>
      </c>
      <c r="F20" s="11">
        <f>+'[1]HT-EST.RESULT'!J39</f>
        <v>213.21</v>
      </c>
      <c r="G20" s="83"/>
    </row>
    <row r="21" spans="1:7" x14ac:dyDescent="0.35">
      <c r="A21" s="2" t="s">
        <v>104</v>
      </c>
      <c r="B21" s="78">
        <f>+'[1]HT-EST.RESULT'!D57</f>
        <v>1176169.3900000001</v>
      </c>
      <c r="E21" s="5" t="s">
        <v>88</v>
      </c>
      <c r="F21" s="80">
        <f>+'[1]HT-EST.RESULT'!J41</f>
        <v>845.16</v>
      </c>
    </row>
    <row r="22" spans="1:7" ht="15.75" customHeight="1" x14ac:dyDescent="0.35"/>
    <row r="23" spans="1:7" ht="13.5" customHeight="1" x14ac:dyDescent="0.35">
      <c r="A23" s="84" t="s">
        <v>105</v>
      </c>
      <c r="C23" s="16">
        <f>SUM(B24:B26)</f>
        <v>786463.90999999992</v>
      </c>
      <c r="E23" s="79" t="s">
        <v>106</v>
      </c>
      <c r="G23" s="85">
        <f>SUM(F24:F26)</f>
        <v>74374.37</v>
      </c>
    </row>
    <row r="24" spans="1:7" ht="14.25" customHeight="1" x14ac:dyDescent="0.35">
      <c r="A24" s="71" t="s">
        <v>87</v>
      </c>
      <c r="B24" s="16">
        <f>+'[1]HT-EST.RESULT'!D83</f>
        <v>182858.22</v>
      </c>
      <c r="C24" s="66"/>
      <c r="E24" s="6" t="s">
        <v>107</v>
      </c>
      <c r="F24" s="85">
        <f>+'[1]HT-EST.RESULT'!J46</f>
        <v>5958.9</v>
      </c>
      <c r="G24" s="11"/>
    </row>
    <row r="25" spans="1:7" ht="14.25" customHeight="1" x14ac:dyDescent="0.35">
      <c r="A25" s="2" t="s">
        <v>99</v>
      </c>
      <c r="B25" s="16">
        <f>+'[1]HT-EST.RESULT'!D85</f>
        <v>564493.57999999996</v>
      </c>
      <c r="E25" s="5" t="s">
        <v>108</v>
      </c>
      <c r="F25" s="85">
        <f>+'[1]HT-EST.RESULT'!J49</f>
        <v>68415.47</v>
      </c>
    </row>
    <row r="26" spans="1:7" ht="15" customHeight="1" x14ac:dyDescent="0.35">
      <c r="A26" s="2" t="s">
        <v>90</v>
      </c>
      <c r="B26" s="68">
        <f>+'[1]HT-EST.RESULT'!D89</f>
        <v>39112.11</v>
      </c>
      <c r="E26" s="6" t="s">
        <v>109</v>
      </c>
      <c r="F26" s="26">
        <f>+'[1]HT-EST.RESULT'!J57</f>
        <v>0</v>
      </c>
    </row>
    <row r="27" spans="1:7" ht="14.25" customHeight="1" x14ac:dyDescent="0.5">
      <c r="B27" s="86"/>
      <c r="C27" s="87"/>
      <c r="E27" s="5"/>
      <c r="F27" s="48"/>
    </row>
    <row r="28" spans="1:7" x14ac:dyDescent="0.35">
      <c r="A28" s="65" t="s">
        <v>110</v>
      </c>
      <c r="B28" s="88"/>
      <c r="C28" s="88">
        <f>SUM(B29:B30)</f>
        <v>295719.90000000002</v>
      </c>
      <c r="E28" s="8" t="s">
        <v>111</v>
      </c>
      <c r="F28" s="48"/>
      <c r="G28" s="85">
        <f>SUM(F29)</f>
        <v>86081.83</v>
      </c>
    </row>
    <row r="29" spans="1:7" x14ac:dyDescent="0.35">
      <c r="A29" s="2" t="s">
        <v>112</v>
      </c>
      <c r="B29" s="16">
        <f>+'[1]HT-EST.RESULT'!D93</f>
        <v>256256.82</v>
      </c>
      <c r="C29" s="88"/>
      <c r="E29" s="5" t="s">
        <v>113</v>
      </c>
      <c r="F29" s="69">
        <f>+'[1]HT-EST.RESULT'!J62</f>
        <v>86081.83</v>
      </c>
    </row>
    <row r="30" spans="1:7" ht="24.5" x14ac:dyDescent="0.35">
      <c r="A30" s="82" t="s">
        <v>114</v>
      </c>
      <c r="B30" s="69">
        <f>+'[1]HT-EST.RESULT'!D99</f>
        <v>39463.08</v>
      </c>
      <c r="E30" s="89" t="s">
        <v>115</v>
      </c>
      <c r="G30" s="85">
        <f>SUM(F31)</f>
        <v>35132.21</v>
      </c>
    </row>
    <row r="31" spans="1:7" x14ac:dyDescent="0.35">
      <c r="D31" s="64"/>
      <c r="E31" s="5" t="s">
        <v>116</v>
      </c>
      <c r="F31" s="68">
        <f>+'[1]HT-EST.RESULT'!K66</f>
        <v>35132.21</v>
      </c>
    </row>
    <row r="32" spans="1:7" ht="15.75" customHeight="1" x14ac:dyDescent="0.35">
      <c r="A32" s="65" t="s">
        <v>117</v>
      </c>
      <c r="B32" s="88"/>
      <c r="C32" s="16">
        <f>SUM(B33:B40)</f>
        <v>1041735.73</v>
      </c>
    </row>
    <row r="33" spans="1:8" ht="12.75" customHeight="1" x14ac:dyDescent="0.35">
      <c r="A33" s="2" t="s">
        <v>118</v>
      </c>
      <c r="B33" s="88">
        <f>+'[1]HT-EST.RESULT'!D105</f>
        <v>324837.9200000001</v>
      </c>
      <c r="C33" s="16"/>
      <c r="E33" s="65" t="s">
        <v>119</v>
      </c>
      <c r="F33" s="85"/>
      <c r="G33" s="85">
        <f>SUM(F34)</f>
        <v>56230.22</v>
      </c>
    </row>
    <row r="34" spans="1:8" ht="12.75" customHeight="1" x14ac:dyDescent="0.35">
      <c r="A34" s="2" t="s">
        <v>120</v>
      </c>
      <c r="B34" s="16">
        <v>0</v>
      </c>
      <c r="E34" s="2" t="s">
        <v>121</v>
      </c>
      <c r="F34" s="68">
        <f>+'[1]HT-EST.RESULT'!J72</f>
        <v>56230.22</v>
      </c>
    </row>
    <row r="35" spans="1:8" ht="12.75" customHeight="1" x14ac:dyDescent="0.35">
      <c r="A35" s="2" t="s">
        <v>122</v>
      </c>
      <c r="B35" s="88">
        <f>+'[1]HT-EST.RESULT'!D122</f>
        <v>297762.19</v>
      </c>
      <c r="C35" s="88"/>
    </row>
    <row r="36" spans="1:8" ht="12.75" customHeight="1" x14ac:dyDescent="0.35">
      <c r="A36" s="2" t="s">
        <v>123</v>
      </c>
      <c r="B36" s="16">
        <f>+'[1]HT-EST.RESULT'!D141</f>
        <v>7142.96</v>
      </c>
    </row>
    <row r="37" spans="1:8" ht="12.75" customHeight="1" x14ac:dyDescent="0.35">
      <c r="A37" s="2" t="s">
        <v>124</v>
      </c>
      <c r="B37" s="88">
        <f>+'[1]HT-EST.RESULT'!D145</f>
        <v>312055.51</v>
      </c>
      <c r="C37" s="16"/>
    </row>
    <row r="38" spans="1:8" ht="12.75" customHeight="1" x14ac:dyDescent="0.35">
      <c r="A38" s="2" t="s">
        <v>125</v>
      </c>
      <c r="B38" s="88">
        <f>+'[1]HT-EST.RESULT'!D151</f>
        <v>19794.580000000002</v>
      </c>
      <c r="C38" s="16"/>
    </row>
    <row r="39" spans="1:8" ht="12.75" customHeight="1" x14ac:dyDescent="0.35">
      <c r="A39" s="2" t="s">
        <v>126</v>
      </c>
      <c r="B39" s="88">
        <v>0</v>
      </c>
      <c r="C39" s="16"/>
    </row>
    <row r="40" spans="1:8" x14ac:dyDescent="0.35">
      <c r="A40" s="2" t="s">
        <v>127</v>
      </c>
      <c r="B40" s="78">
        <f>+'[1]HT-EST.RESULT'!D156</f>
        <v>80142.570000000007</v>
      </c>
      <c r="C40" s="16"/>
    </row>
    <row r="42" spans="1:8" x14ac:dyDescent="0.35">
      <c r="A42" s="90" t="s">
        <v>128</v>
      </c>
      <c r="C42" s="16">
        <f>SUM(B43:B44)</f>
        <v>87921.99</v>
      </c>
    </row>
    <row r="43" spans="1:8" x14ac:dyDescent="0.35">
      <c r="A43" s="2" t="s">
        <v>129</v>
      </c>
      <c r="B43" s="48">
        <f>+'[1]HT-EST.RESULT'!D167</f>
        <v>13924.16</v>
      </c>
    </row>
    <row r="44" spans="1:8" ht="12.75" customHeight="1" x14ac:dyDescent="0.35">
      <c r="A44" s="2" t="s">
        <v>130</v>
      </c>
      <c r="B44" s="80">
        <f>+'[1]HT-EST.RESULT'!D169</f>
        <v>73997.83</v>
      </c>
    </row>
    <row r="45" spans="1:8" x14ac:dyDescent="0.35">
      <c r="A45" s="91" t="s">
        <v>131</v>
      </c>
      <c r="B45" s="92"/>
      <c r="C45" s="16">
        <f>SUM(C5:C44)</f>
        <v>8970334.290000001</v>
      </c>
      <c r="E45" s="7" t="s">
        <v>132</v>
      </c>
      <c r="F45" s="85"/>
      <c r="G45" s="16">
        <f>SUM(G5:G44)</f>
        <v>7238054.0199999996</v>
      </c>
    </row>
    <row r="46" spans="1:8" ht="16.5" customHeight="1" x14ac:dyDescent="0.35">
      <c r="A46" s="91" t="str">
        <f>IF(C46=0,"","UTILIDAD DEL EJERCICIO")</f>
        <v/>
      </c>
      <c r="B46" s="93"/>
      <c r="C46" s="16">
        <f>IF(SUM(-C45+G45)&lt;0,0,SUM(-C45+G45))</f>
        <v>0</v>
      </c>
      <c r="E46" s="94" t="str">
        <f>IF(G46=0,"","PERDIDA DEL EJERCICIO")</f>
        <v>PERDIDA DEL EJERCICIO</v>
      </c>
      <c r="G46" s="95">
        <f>IF(SUM(-G45+C45)&lt;0,0,SUM(-G45+C45))</f>
        <v>1732280.2700000014</v>
      </c>
    </row>
    <row r="47" spans="1:8" ht="14" thickBot="1" x14ac:dyDescent="0.4">
      <c r="A47" s="91" t="s">
        <v>133</v>
      </c>
      <c r="B47" s="96" t="s">
        <v>2</v>
      </c>
      <c r="C47" s="97">
        <f>+C45+C46</f>
        <v>8970334.290000001</v>
      </c>
      <c r="E47" s="98" t="s">
        <v>134</v>
      </c>
      <c r="F47" s="99" t="s">
        <v>2</v>
      </c>
      <c r="G47" s="97">
        <f>+G45+G46</f>
        <v>8970334.290000001</v>
      </c>
      <c r="H47" s="11">
        <f>+G47-C47</f>
        <v>0</v>
      </c>
    </row>
    <row r="48" spans="1:8" ht="14" thickTop="1" x14ac:dyDescent="0.35">
      <c r="H48" s="100"/>
    </row>
    <row r="49" spans="1:7" ht="16.5" customHeight="1" x14ac:dyDescent="0.35"/>
    <row r="55" spans="1:7" x14ac:dyDescent="0.35">
      <c r="C55" s="16"/>
      <c r="G55" s="95"/>
    </row>
    <row r="57" spans="1:7" x14ac:dyDescent="0.35">
      <c r="A57" s="101"/>
      <c r="B57" s="96"/>
      <c r="C57" s="99"/>
      <c r="F57" s="99"/>
      <c r="G57" s="99"/>
    </row>
    <row r="58" spans="1:7" ht="15.5" x14ac:dyDescent="0.35">
      <c r="A58" s="102"/>
      <c r="B58" s="53"/>
      <c r="C58" s="53"/>
      <c r="E58" s="53"/>
      <c r="F58" s="102"/>
      <c r="G58" s="103"/>
    </row>
    <row r="59" spans="1:7" ht="15.5" x14ac:dyDescent="0.35">
      <c r="A59" s="102"/>
      <c r="C59" s="104"/>
      <c r="D59" s="105"/>
      <c r="F59" s="102"/>
      <c r="G59" s="103"/>
    </row>
    <row r="60" spans="1:7" ht="15.5" x14ac:dyDescent="0.35">
      <c r="A60" s="103"/>
      <c r="D60" s="105"/>
      <c r="F60" s="103"/>
      <c r="G60" s="103"/>
    </row>
    <row r="62" spans="1:7" ht="15.5" x14ac:dyDescent="0.35">
      <c r="D62" s="53"/>
    </row>
  </sheetData>
  <printOptions horizontalCentered="1"/>
  <pageMargins left="0.31496062992125984" right="0.23622047244094491" top="0.43307086614173229" bottom="0.19685039370078741" header="0" footer="0"/>
  <pageSetup scale="72" orientation="landscape" r:id="rId1"/>
  <headerFooter alignWithMargins="0"/>
  <rowBreaks count="1" manualBreakCount="1">
    <brk id="67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(BVES)</vt:lpstr>
      <vt:lpstr>EST.RESULTAD (BVES)</vt:lpstr>
      <vt:lpstr>'BALANCE (BVES)'!Área_de_impresión</vt:lpstr>
      <vt:lpstr>'EST.RESULTAD (BVES)'!Área_de_impresión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Mauricio Ramirez Miranda</dc:creator>
  <cp:lastModifiedBy>Jorge Mauricio Ramirez Miranda</cp:lastModifiedBy>
  <dcterms:created xsi:type="dcterms:W3CDTF">2025-06-30T17:56:05Z</dcterms:created>
  <dcterms:modified xsi:type="dcterms:W3CDTF">2025-06-30T17:56:34Z</dcterms:modified>
</cp:coreProperties>
</file>