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 Archivos 2025\Renta 2025\"/>
    </mc:Choice>
  </mc:AlternateContent>
  <xr:revisionPtr revIDLastSave="0" documentId="8_{3DB97EC9-9FD6-4C72-94C3-BF93C00A28F9}" xr6:coauthVersionLast="47" xr6:coauthVersionMax="47" xr10:uidLastSave="{00000000-0000-0000-0000-000000000000}"/>
  <bookViews>
    <workbookView xWindow="-120" yWindow="-120" windowWidth="29040" windowHeight="15720" xr2:uid="{87B78E52-A2BB-46D3-9972-7391E9404949}"/>
  </bookViews>
  <sheets>
    <sheet name="E. S. Financiera MILES" sheetId="1" r:id="rId1"/>
  </sheets>
  <externalReferences>
    <externalReference r:id="rId2"/>
  </externalReferences>
  <definedNames>
    <definedName name="_xlnm.Print_Area" localSheetId="0">'E. S. Financiera MILES'!$A$1:$F$127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C31" i="1"/>
  <c r="C39" i="1" s="1"/>
  <c r="E50" i="1"/>
  <c r="C50" i="1"/>
  <c r="E48" i="1"/>
  <c r="C48" i="1"/>
  <c r="C45" i="1"/>
  <c r="E45" i="1"/>
  <c r="E43" i="1"/>
  <c r="C43" i="1"/>
  <c r="E42" i="1"/>
  <c r="C42" i="1"/>
  <c r="E39" i="1"/>
  <c r="E18" i="1"/>
  <c r="C18" i="1"/>
  <c r="E17" i="1"/>
  <c r="C17" i="1"/>
  <c r="C14" i="1"/>
  <c r="E13" i="1"/>
  <c r="C13" i="1"/>
  <c r="C52" i="1" l="1"/>
  <c r="E52" i="1"/>
  <c r="E53" i="1" s="1"/>
  <c r="C28" i="1"/>
  <c r="C53" i="1"/>
  <c r="E28" i="1"/>
  <c r="E55" i="1" l="1"/>
</calcChain>
</file>

<file path=xl/sharedStrings.xml><?xml version="1.0" encoding="utf-8"?>
<sst xmlns="http://schemas.openxmlformats.org/spreadsheetml/2006/main" count="84" uniqueCount="82">
  <si>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</si>
  <si>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</si>
  <si>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</si>
  <si>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</si>
  <si>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</si>
  <si>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</si>
  <si>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</t>
  </si>
  <si>
    <t xml:space="preserve">     A valor Razonable con cambio en resultado 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</si>
  <si>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</si>
  <si>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</si>
  <si>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</si>
  <si>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</si>
  <si>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</si>
  <si>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</si>
  <si>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</si>
  <si>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</si>
  <si>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</si>
  <si>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</si>
  <si>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</si>
  <si>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</si>
  <si>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</si>
  <si>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</si>
  <si>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</si>
  <si>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</si>
  <si>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</si>
  <si>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</si>
  <si>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</si>
  <si>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</si>
  <si>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</si>
  <si>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</si>
  <si>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</si>
  <si>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</si>
  <si>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</si>
  <si>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</si>
  <si>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</si>
  <si>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</si>
  <si>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</si>
  <si>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</si>
  <si>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</si>
  <si>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</si>
  <si>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</si>
  <si>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</si>
  <si>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</si>
  <si>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</si>
  <si>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</si>
  <si>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</si>
  <si>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2025</t>
  </si>
  <si>
    <t>2024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</si>
  <si>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</si>
  <si>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</si>
  <si>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</si>
  <si>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</si>
  <si>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</si>
  <si>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</si>
  <si>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</si>
  <si>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</si>
  <si>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</si>
  <si>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</si>
  <si>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</si>
  <si>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</si>
  <si>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</si>
  <si>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Ganancia o (pérdida) por reversiones de deterioro de valor de activos</t>
  </si>
  <si>
    <t>Ganancia o (pérdida) por reversión de deterioro de valor por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</si>
  <si>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</si>
  <si>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</si>
  <si>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</si>
  <si>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</si>
  <si>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</si>
  <si>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</si>
  <si>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</si>
  <si>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</si>
  <si>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</si>
  <si>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</si>
  <si>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</si>
  <si>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Gastos por provisiones</t>
  </si>
  <si>
    <t>Utilidad antes de impuestos</t>
  </si>
  <si>
    <t>Gastos por impuestos sobre las ganancias</t>
  </si>
  <si>
    <t>Utilidad del ejercicio</t>
  </si>
  <si>
    <t>Otro resultado integral</t>
  </si>
  <si>
    <t>Resultado integral total del ejercicio</t>
  </si>
  <si>
    <t>SALDOS AL 31 DE MAYO DE 2025 Y  2024</t>
  </si>
  <si>
    <t>DEL 01 DE ENERO AL 31 DE MAYO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</si>
</sst>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0_);_([$$-409]* \(#,##0.000\);_([$$-409]* &quot;-&quot;??_);_(@_)"/>
    <numFmt numFmtId="171" formatCode="_(&quot;$&quot;* #,##0.0_);_(&quot;$&quot;* \(#,##0.0\);_(&quot;$&quot;* &quot;-&quot;??_);_(@_)"/>
    <numFmt numFmtId="172" formatCode="_(&quot;$&quot;* #,##0.00_);_(&quot;$&quot;* \(#,##0.00\);_(&quot;$&quot;* &quot;-&quot;??_);_(@_)"/>
    <numFmt numFmtId="173" formatCode="_([$$-409]* #,##0.00_);_([$$-409]* \(#,##0.00\);_([$$-409]* &quot;-&quot;??_);_(@_)"/>
    <numFmt numFmtId="174" formatCode="0.0"/>
    <numFmt numFmtId="175" formatCode="_([$$-409]* #,##0.0000_);_([$$-409]* \(#,##0.0000\);_([$$-409]* &quot;-&quot;??_);_(@_)"/>
    <numFmt numFmtId="176" formatCode="_-[$$-409]* #,##0.0_ ;_-[$$-409]* \-#,##0.0\ ;_-[$$-409]* &quot;-&quot;????_ ;_-@_ "/>
    <numFmt numFmtId="177" formatCode="_-[$$-409]* #,##0.00_ ;_-[$$-409]* \-#,##0.00\ ;_-[$$-409]* &quot;-&quot;????_ ;_-@_ 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4" fontId="10" fillId="0" borderId="0" xfId="1" applyNumberFormat="1" applyFont="1"/>
    <xf numFmtId="164" fontId="11" fillId="0" borderId="0" xfId="1" applyNumberFormat="1" applyFont="1"/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167" fontId="10" fillId="0" borderId="0" xfId="1" applyNumberFormat="1" applyFont="1"/>
    <xf numFmtId="170" fontId="1" fillId="0" borderId="0" xfId="1" applyNumberFormat="1"/>
    <xf numFmtId="171" fontId="11" fillId="0" borderId="0" xfId="1" applyNumberFormat="1" applyFont="1"/>
    <xf numFmtId="172" fontId="11" fillId="0" borderId="0" xfId="1" applyNumberFormat="1" applyFont="1"/>
    <xf numFmtId="0" fontId="9" fillId="0" borderId="0" xfId="1" applyFont="1" applyAlignment="1">
      <alignment vertical="center" wrapText="1"/>
    </xf>
    <xf numFmtId="164" fontId="10" fillId="0" borderId="2" xfId="1" applyNumberFormat="1" applyFont="1" applyBorder="1"/>
    <xf numFmtId="4" fontId="1" fillId="0" borderId="0" xfId="1" applyNumberFormat="1"/>
    <xf numFmtId="44" fontId="9" fillId="0" borderId="0" xfId="2" applyFont="1"/>
    <xf numFmtId="173" fontId="1" fillId="0" borderId="0" xfId="1" applyNumberFormat="1"/>
    <xf numFmtId="164" fontId="12" fillId="0" borderId="0" xfId="1" applyNumberFormat="1" applyFont="1"/>
    <xf numFmtId="174" fontId="1" fillId="0" borderId="0" xfId="1" applyNumberFormat="1"/>
    <xf numFmtId="164" fontId="10" fillId="0" borderId="3" xfId="1" applyNumberFormat="1" applyFont="1" applyBorder="1"/>
    <xf numFmtId="164" fontId="1" fillId="0" borderId="0" xfId="1" applyNumberFormat="1"/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justify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75" fontId="1" fillId="0" borderId="0" xfId="1" applyNumberFormat="1" applyAlignment="1">
      <alignment horizontal="left" indent="1"/>
    </xf>
    <xf numFmtId="173" fontId="15" fillId="0" borderId="0" xfId="1" applyNumberFormat="1" applyFont="1"/>
    <xf numFmtId="0" fontId="16" fillId="0" borderId="0" xfId="1" applyFont="1"/>
    <xf numFmtId="173" fontId="16" fillId="0" borderId="0" xfId="1" applyNumberFormat="1" applyFont="1"/>
    <xf numFmtId="0" fontId="17" fillId="0" borderId="0" xfId="1" applyFont="1" applyAlignment="1">
      <alignment vertical="center" wrapText="1"/>
    </xf>
    <xf numFmtId="49" fontId="9" fillId="0" borderId="0" xfId="1" applyNumberFormat="1" applyFont="1" applyAlignment="1">
      <alignment horizontal="center" vertical="center"/>
    </xf>
    <xf numFmtId="168" fontId="9" fillId="0" borderId="3" xfId="1" applyNumberFormat="1" applyFont="1" applyBorder="1"/>
    <xf numFmtId="44" fontId="1" fillId="0" borderId="0" xfId="1" applyNumberFormat="1"/>
    <xf numFmtId="176" fontId="1" fillId="0" borderId="0" xfId="1" applyNumberFormat="1"/>
    <xf numFmtId="176" fontId="9" fillId="0" borderId="0" xfId="1" applyNumberFormat="1" applyFont="1"/>
    <xf numFmtId="165" fontId="9" fillId="0" borderId="4" xfId="1" applyNumberFormat="1" applyFont="1" applyBorder="1"/>
    <xf numFmtId="0" fontId="14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176" fontId="9" fillId="0" borderId="3" xfId="1" applyNumberFormat="1" applyFont="1" applyBorder="1"/>
    <xf numFmtId="177" fontId="1" fillId="0" borderId="0" xfId="1" applyNumberFormat="1"/>
    <xf numFmtId="0" fontId="1" fillId="0" borderId="0" xfId="1" applyAlignment="1">
      <alignment vertical="top" wrapText="1"/>
    </xf>
    <xf numFmtId="176" fontId="1" fillId="0" borderId="1" xfId="1" applyNumberFormat="1" applyBorder="1"/>
    <xf numFmtId="0" fontId="13" fillId="0" borderId="0" xfId="0" applyFont="1" applyAlignment="1">
      <alignment vertical="center" wrapText="1"/>
    </xf>
    <xf numFmtId="176" fontId="9" fillId="0" borderId="2" xfId="1" applyNumberFormat="1" applyFont="1" applyBorder="1"/>
    <xf numFmtId="177" fontId="9" fillId="0" borderId="0" xfId="1" applyNumberFormat="1" applyFont="1"/>
    <xf numFmtId="176" fontId="11" fillId="0" borderId="0" xfId="1" applyNumberFormat="1" applyFont="1"/>
    <xf numFmtId="176" fontId="10" fillId="0" borderId="0" xfId="1" applyNumberFormat="1" applyFont="1"/>
    <xf numFmtId="0" fontId="6" fillId="0" borderId="1" xfId="1" applyFont="1" applyBorder="1" applyAlignment="1">
      <alignment horizontal="left" vertical="center" wrapText="1"/>
    </xf>
  </cellXfs>
  <cellStyles count="3">
    <cellStyle name="Moneda 2" xfId="2" xr:uid="{763929C3-326A-493D-B2D1-D0815175E2EE}"/>
    <cellStyle name="Normal" xfId="0" builtinId="0"/>
    <cellStyle name="Normal 2" xfId="1" xr:uid="{6E11BFB7-13B0-4E45-96EB-D77787690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F70ADEFC-DD15-4FC7-927C-4D27D051F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</xdr:row>
      <xdr:rowOff>9525</xdr:rowOff>
    </xdr:from>
    <xdr:to>
      <xdr:col>1</xdr:col>
      <xdr:colOff>2066924</xdr:colOff>
      <xdr:row>59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0206740-E14D-4D58-BC6B-E214AB0556ED}"/>
            </a:ext>
          </a:extLst>
        </xdr:cNvPr>
        <xdr:cNvSpPr txBox="1"/>
      </xdr:nvSpPr>
      <xdr:spPr>
        <a:xfrm>
          <a:off x="847725" y="9601200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2752725</xdr:colOff>
      <xdr:row>57</xdr:row>
      <xdr:rowOff>9525</xdr:rowOff>
    </xdr:from>
    <xdr:to>
      <xdr:col>2</xdr:col>
      <xdr:colOff>638175</xdr:colOff>
      <xdr:row>61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7403D46-F2D2-4589-B723-3A3674E1900B}"/>
            </a:ext>
          </a:extLst>
        </xdr:cNvPr>
        <xdr:cNvSpPr txBox="1"/>
      </xdr:nvSpPr>
      <xdr:spPr>
        <a:xfrm>
          <a:off x="3581400" y="9601200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2</xdr:col>
      <xdr:colOff>1095375</xdr:colOff>
      <xdr:row>57</xdr:row>
      <xdr:rowOff>9526</xdr:rowOff>
    </xdr:from>
    <xdr:to>
      <xdr:col>5</xdr:col>
      <xdr:colOff>342901</xdr:colOff>
      <xdr:row>60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893FD8-93BB-4B5B-92B9-E194706F649C}"/>
            </a:ext>
          </a:extLst>
        </xdr:cNvPr>
        <xdr:cNvSpPr txBox="1"/>
      </xdr:nvSpPr>
      <xdr:spPr>
        <a:xfrm>
          <a:off x="6353175" y="9601201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2000250</xdr:colOff>
      <xdr:row>57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2C93C93-21EB-4720-BCA7-40B3584AC031}"/>
            </a:ext>
          </a:extLst>
        </xdr:cNvPr>
        <xdr:cNvCxnSpPr/>
      </xdr:nvCxnSpPr>
      <xdr:spPr bwMode="auto">
        <a:xfrm>
          <a:off x="876300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1162050</xdr:colOff>
      <xdr:row>57</xdr:row>
      <xdr:rowOff>0</xdr:rowOff>
    </xdr:from>
    <xdr:to>
      <xdr:col>5</xdr:col>
      <xdr:colOff>276225</xdr:colOff>
      <xdr:row>57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8E26B8E-1DA6-40E1-BD4A-AAE8CFDD59F4}"/>
            </a:ext>
          </a:extLst>
        </xdr:cNvPr>
        <xdr:cNvCxnSpPr/>
      </xdr:nvCxnSpPr>
      <xdr:spPr bwMode="auto">
        <a:xfrm>
          <a:off x="6419850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2914650</xdr:colOff>
      <xdr:row>57</xdr:row>
      <xdr:rowOff>0</xdr:rowOff>
    </xdr:from>
    <xdr:to>
      <xdr:col>2</xdr:col>
      <xdr:colOff>438150</xdr:colOff>
      <xdr:row>57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BD792B4D-9D8D-4BF3-ABD2-CD4DA4EC88F7}"/>
            </a:ext>
          </a:extLst>
        </xdr:cNvPr>
        <xdr:cNvCxnSpPr/>
      </xdr:nvCxnSpPr>
      <xdr:spPr bwMode="auto">
        <a:xfrm>
          <a:off x="3743325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67</xdr:row>
      <xdr:rowOff>38100</xdr:rowOff>
    </xdr:from>
    <xdr:to>
      <xdr:col>1</xdr:col>
      <xdr:colOff>3172605</xdr:colOff>
      <xdr:row>70</xdr:row>
      <xdr:rowOff>145208</xdr:rowOff>
    </xdr:to>
    <xdr:pic>
      <xdr:nvPicPr>
        <xdr:cNvPr id="9" name="Imagen 8" descr="Icono&#10;&#10;Descripción generada automáticamente">
          <a:extLst>
            <a:ext uri="{FF2B5EF4-FFF2-40B4-BE49-F238E27FC236}">
              <a16:creationId xmlns:a16="http://schemas.microsoft.com/office/drawing/2014/main" id="{0F1FE240-6877-414C-8E62-851D63C7B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122</xdr:row>
      <xdr:rowOff>76200</xdr:rowOff>
    </xdr:from>
    <xdr:to>
      <xdr:col>1</xdr:col>
      <xdr:colOff>1857375</xdr:colOff>
      <xdr:row>125</xdr:row>
      <xdr:rowOff>142874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1445E67-FCD3-48A7-8495-5FFFC8D08D14}"/>
            </a:ext>
          </a:extLst>
        </xdr:cNvPr>
        <xdr:cNvSpPr txBox="1"/>
      </xdr:nvSpPr>
      <xdr:spPr>
        <a:xfrm>
          <a:off x="0" y="9763125"/>
          <a:ext cx="18573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3009902</xdr:colOff>
      <xdr:row>122</xdr:row>
      <xdr:rowOff>85726</xdr:rowOff>
    </xdr:from>
    <xdr:to>
      <xdr:col>2</xdr:col>
      <xdr:colOff>0</xdr:colOff>
      <xdr:row>126</xdr:row>
      <xdr:rowOff>57149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1A9E399-AF6D-4877-A0F9-ED34F995EDC5}"/>
            </a:ext>
          </a:extLst>
        </xdr:cNvPr>
        <xdr:cNvSpPr txBox="1"/>
      </xdr:nvSpPr>
      <xdr:spPr>
        <a:xfrm>
          <a:off x="3009902" y="9772651"/>
          <a:ext cx="1419223" cy="6191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733425</xdr:colOff>
      <xdr:row>122</xdr:row>
      <xdr:rowOff>114301</xdr:rowOff>
    </xdr:from>
    <xdr:to>
      <xdr:col>5</xdr:col>
      <xdr:colOff>57150</xdr:colOff>
      <xdr:row>126</xdr:row>
      <xdr:rowOff>66675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A4EC7C7-6F9B-458B-BF76-9529C142BF1B}"/>
            </a:ext>
          </a:extLst>
        </xdr:cNvPr>
        <xdr:cNvSpPr txBox="1"/>
      </xdr:nvSpPr>
      <xdr:spPr>
        <a:xfrm>
          <a:off x="5991225" y="21593176"/>
          <a:ext cx="2162175" cy="6000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104776</xdr:colOff>
      <xdr:row>122</xdr:row>
      <xdr:rowOff>85725</xdr:rowOff>
    </xdr:from>
    <xdr:to>
      <xdr:col>1</xdr:col>
      <xdr:colOff>1781176</xdr:colOff>
      <xdr:row>122</xdr:row>
      <xdr:rowOff>85725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B766E6F-6E70-4BEC-9E35-D021A483D770}"/>
            </a:ext>
          </a:extLst>
        </xdr:cNvPr>
        <xdr:cNvCxnSpPr/>
      </xdr:nvCxnSpPr>
      <xdr:spPr bwMode="auto">
        <a:xfrm>
          <a:off x="104776" y="977265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3105150</xdr:colOff>
      <xdr:row>122</xdr:row>
      <xdr:rowOff>85725</xdr:rowOff>
    </xdr:from>
    <xdr:to>
      <xdr:col>2</xdr:col>
      <xdr:colOff>0</xdr:colOff>
      <xdr:row>122</xdr:row>
      <xdr:rowOff>85725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FDAAD9E2-0526-4F2B-AF88-9A477EF5C0BF}"/>
            </a:ext>
          </a:extLst>
        </xdr:cNvPr>
        <xdr:cNvCxnSpPr/>
      </xdr:nvCxnSpPr>
      <xdr:spPr bwMode="auto">
        <a:xfrm>
          <a:off x="3105150" y="9772650"/>
          <a:ext cx="13239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904875</xdr:colOff>
      <xdr:row>122</xdr:row>
      <xdr:rowOff>85725</xdr:rowOff>
    </xdr:from>
    <xdr:to>
      <xdr:col>5</xdr:col>
      <xdr:colOff>190500</xdr:colOff>
      <xdr:row>122</xdr:row>
      <xdr:rowOff>85725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24E6AA8F-095A-47A4-A8E8-FA5F2B83F108}"/>
            </a:ext>
          </a:extLst>
        </xdr:cNvPr>
        <xdr:cNvCxnSpPr/>
      </xdr:nvCxnSpPr>
      <xdr:spPr bwMode="auto">
        <a:xfrm>
          <a:off x="5334000" y="977265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5\05.%20Mayo\2.%20HOJAS%20DE%20TRABAJO%20EF%2031%20MAYO%202025.xlsx" TargetMode="External"/><Relationship Id="rId1" Type="http://schemas.openxmlformats.org/officeDocument/2006/relationships/externalLinkPath" Target="/Users/jennifer.carballo/Documents/17.%20EFBolsa/2025/05.%20Mayo/2.%20HOJAS%20DE%20TRABAJO%20EF%2031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E. S. Financiera MILES"/>
      <sheetName val="Alimenta-1"/>
      <sheetName val="Estado de Resultados Integral"/>
      <sheetName val="E. Resultados Miles"/>
      <sheetName val="Alimenta-2"/>
      <sheetName val="31-05-2025"/>
      <sheetName val="31-05-2024"/>
      <sheetName val="31-12-2024 con ctas de resultad"/>
      <sheetName val="31-12-2024 sin cta resultado"/>
      <sheetName val="NOTA 4"/>
      <sheetName val="NOTA 5"/>
      <sheetName val="Hoja3"/>
      <sheetName val="ADQ  Y RET 2024 COMP"/>
      <sheetName val="31-12-2023 con ctas resultado"/>
      <sheetName val="31-12-2023 sin cta resultado"/>
      <sheetName val="31-12-2022"/>
    </sheetNames>
    <sheetDataSet>
      <sheetData sheetId="0">
        <row r="14">
          <cell r="C14">
            <v>0</v>
          </cell>
        </row>
        <row r="17">
          <cell r="C17">
            <v>0</v>
          </cell>
          <cell r="E17">
            <v>0</v>
          </cell>
        </row>
        <row r="43">
          <cell r="E43">
            <v>121403222</v>
          </cell>
        </row>
      </sheetData>
      <sheetData sheetId="1"/>
      <sheetData sheetId="2">
        <row r="113">
          <cell r="D113">
            <v>-121403222</v>
          </cell>
        </row>
        <row r="116">
          <cell r="F116">
            <v>-28159386.32</v>
          </cell>
        </row>
        <row r="126">
          <cell r="D126">
            <v>-29597942.640000001</v>
          </cell>
        </row>
        <row r="130">
          <cell r="D130">
            <v>-4555282.74</v>
          </cell>
          <cell r="F130">
            <v>-4962298.74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A12-C752-4124-A8FF-853F68387B8D}">
  <sheetPr>
    <tabColor rgb="FF0070C0"/>
  </sheetPr>
  <dimension ref="A1:Q127"/>
  <sheetViews>
    <sheetView showGridLines="0" tabSelected="1" topLeftCell="A80" zoomScaleNormal="100" workbookViewId="0">
      <selection activeCell="B21" sqref="B21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85546875" style="1" bestFit="1" customWidth="1"/>
    <col min="7" max="7" width="14.85546875" style="1" bestFit="1" customWidth="1"/>
    <col min="8" max="8" width="18.570312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80</v>
      </c>
      <c r="C8" s="5"/>
      <c r="F8" s="6"/>
      <c r="G8" s="7"/>
      <c r="H8" s="7"/>
      <c r="I8" s="7"/>
    </row>
    <row r="9" spans="1:13" ht="15" customHeight="1" x14ac:dyDescent="0.2">
      <c r="B9" s="9" t="s">
        <v>2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3</v>
      </c>
      <c r="C11" s="14">
        <v>2025</v>
      </c>
      <c r="D11" s="14"/>
      <c r="E11" s="14">
        <v>2024</v>
      </c>
      <c r="F11" s="13"/>
      <c r="G11" s="13"/>
      <c r="H11" s="13"/>
      <c r="J11" s="13"/>
      <c r="L11" s="13"/>
    </row>
    <row r="12" spans="1:13" ht="15" x14ac:dyDescent="0.25">
      <c r="B12" s="13" t="s">
        <v>4</v>
      </c>
      <c r="C12" s="15">
        <v>581353.91157999996</v>
      </c>
      <c r="D12" s="16"/>
      <c r="E12" s="15">
        <v>276802.20834000001</v>
      </c>
      <c r="F12" s="17"/>
      <c r="G12" s="18"/>
      <c r="H12" s="19"/>
      <c r="I12" s="20"/>
      <c r="K12" s="21"/>
      <c r="L12" s="22"/>
    </row>
    <row r="13" spans="1:13" ht="15" x14ac:dyDescent="0.25">
      <c r="B13" s="13" t="s">
        <v>5</v>
      </c>
      <c r="C13" s="15">
        <f>C15+C16</f>
        <v>870880.23114000005</v>
      </c>
      <c r="D13" s="16"/>
      <c r="E13" s="15">
        <f>E15+E16</f>
        <v>904990.35434999992</v>
      </c>
      <c r="F13" s="17"/>
      <c r="G13" s="18"/>
      <c r="H13" s="19"/>
      <c r="I13" s="20"/>
      <c r="K13" s="21"/>
      <c r="L13" s="22"/>
    </row>
    <row r="14" spans="1:13" ht="15" hidden="1" x14ac:dyDescent="0.25">
      <c r="A14" s="1" t="s">
        <v>6</v>
      </c>
      <c r="B14" s="1" t="s">
        <v>7</v>
      </c>
      <c r="C14" s="23">
        <f>'[1]Estado de situación financiera'!C14/1000</f>
        <v>0</v>
      </c>
      <c r="D14" s="16"/>
      <c r="E14" s="16">
        <v>0</v>
      </c>
      <c r="G14" s="18"/>
      <c r="H14" s="19"/>
      <c r="I14" s="20"/>
      <c r="K14" s="21"/>
      <c r="L14" s="22"/>
    </row>
    <row r="15" spans="1:13" ht="15" x14ac:dyDescent="0.25">
      <c r="B15" s="1" t="s">
        <v>8</v>
      </c>
      <c r="C15" s="16">
        <v>848455.19310999999</v>
      </c>
      <c r="D15" s="16"/>
      <c r="E15" s="16">
        <v>896356.36480999994</v>
      </c>
      <c r="F15" s="17"/>
      <c r="G15" s="24"/>
      <c r="H15" s="19"/>
      <c r="I15" s="20"/>
      <c r="K15" s="21"/>
      <c r="L15" s="22"/>
    </row>
    <row r="16" spans="1:13" ht="15" x14ac:dyDescent="0.25">
      <c r="B16" s="1" t="s">
        <v>9</v>
      </c>
      <c r="C16" s="16">
        <v>22425.03803</v>
      </c>
      <c r="D16" s="16"/>
      <c r="E16" s="16">
        <v>8633.9895399999987</v>
      </c>
      <c r="F16" s="17"/>
      <c r="G16" s="24"/>
      <c r="H16" s="19"/>
      <c r="I16" s="20"/>
      <c r="K16" s="21"/>
      <c r="L16" s="22"/>
    </row>
    <row r="17" spans="1:12" ht="15" hidden="1" x14ac:dyDescent="0.25">
      <c r="B17" s="13" t="s">
        <v>10</v>
      </c>
      <c r="C17" s="15">
        <f>'[1]Estado de situación financiera'!C17/1000</f>
        <v>0</v>
      </c>
      <c r="D17" s="16"/>
      <c r="E17" s="15">
        <f>'[1]Estado de situación financiera'!E17/1000</f>
        <v>0</v>
      </c>
      <c r="F17" s="17"/>
      <c r="G17" s="18"/>
      <c r="H17" s="19"/>
      <c r="I17" s="20"/>
      <c r="K17" s="21"/>
      <c r="L17" s="22"/>
    </row>
    <row r="18" spans="1:12" ht="15" x14ac:dyDescent="0.25">
      <c r="B18" s="1" t="s">
        <v>11</v>
      </c>
      <c r="C18" s="15">
        <f>C19+C20+C21+C22</f>
        <v>972244.57569999993</v>
      </c>
      <c r="D18" s="16"/>
      <c r="E18" s="15">
        <f>E19+E20+E21+E22</f>
        <v>1017301.7418200001</v>
      </c>
      <c r="F18" s="17"/>
      <c r="G18" s="18"/>
      <c r="H18" s="19"/>
      <c r="I18" s="20"/>
      <c r="K18" s="21"/>
      <c r="L18" s="22"/>
    </row>
    <row r="19" spans="1:12" ht="15" x14ac:dyDescent="0.25">
      <c r="B19" s="1" t="s">
        <v>12</v>
      </c>
      <c r="C19" s="16">
        <v>67150.224249999999</v>
      </c>
      <c r="D19" s="16"/>
      <c r="E19" s="16">
        <v>69690.211370000005</v>
      </c>
      <c r="F19" s="17"/>
      <c r="G19" s="24"/>
      <c r="H19" s="19"/>
      <c r="I19" s="20"/>
      <c r="K19" s="21"/>
      <c r="L19" s="22"/>
    </row>
    <row r="20" spans="1:12" ht="15" x14ac:dyDescent="0.25">
      <c r="B20" s="1" t="s">
        <v>13</v>
      </c>
      <c r="C20" s="16">
        <v>916231.65677999996</v>
      </c>
      <c r="D20" s="16"/>
      <c r="E20" s="16">
        <v>954307.84857000003</v>
      </c>
      <c r="F20" s="17"/>
      <c r="G20" s="24"/>
      <c r="H20" s="19"/>
      <c r="I20" s="20"/>
      <c r="K20" s="21"/>
      <c r="L20" s="22"/>
    </row>
    <row r="21" spans="1:12" ht="15" x14ac:dyDescent="0.25">
      <c r="B21" s="1" t="s">
        <v>14</v>
      </c>
      <c r="C21" s="16">
        <v>39457.394329999996</v>
      </c>
      <c r="D21" s="16"/>
      <c r="E21" s="16">
        <v>31348.657090000001</v>
      </c>
      <c r="F21" s="17"/>
      <c r="G21" s="24"/>
      <c r="H21" s="19"/>
      <c r="I21" s="20"/>
      <c r="K21" s="21"/>
      <c r="L21" s="22"/>
    </row>
    <row r="22" spans="1:12" ht="15" x14ac:dyDescent="0.25">
      <c r="B22" s="1" t="s">
        <v>15</v>
      </c>
      <c r="C22" s="25">
        <v>-50594.699659999998</v>
      </c>
      <c r="D22" s="16"/>
      <c r="E22" s="26">
        <v>-38044.975210000004</v>
      </c>
      <c r="F22" s="17"/>
      <c r="G22" s="24"/>
      <c r="H22" s="19"/>
      <c r="I22" s="20"/>
      <c r="K22" s="21"/>
      <c r="L22" s="22"/>
    </row>
    <row r="23" spans="1:12" ht="15" x14ac:dyDescent="0.25">
      <c r="B23" s="13" t="s">
        <v>16</v>
      </c>
      <c r="C23" s="15">
        <v>18791.456900000001</v>
      </c>
      <c r="D23" s="16"/>
      <c r="E23" s="15">
        <v>13899.275800000001</v>
      </c>
      <c r="F23" s="17"/>
      <c r="G23" s="18"/>
      <c r="H23" s="19"/>
      <c r="I23" s="20"/>
      <c r="K23" s="21"/>
      <c r="L23" s="22"/>
    </row>
    <row r="24" spans="1:12" ht="15" x14ac:dyDescent="0.25">
      <c r="B24" s="13" t="s">
        <v>17</v>
      </c>
      <c r="C24" s="15">
        <v>21594.202030000004</v>
      </c>
      <c r="D24" s="16"/>
      <c r="E24" s="15">
        <v>22898.947700000004</v>
      </c>
      <c r="F24" s="17"/>
      <c r="G24" s="18"/>
      <c r="H24" s="19"/>
      <c r="I24" s="20"/>
      <c r="K24" s="21"/>
      <c r="L24" s="22"/>
    </row>
    <row r="25" spans="1:12" ht="15" x14ac:dyDescent="0.25">
      <c r="B25" s="13" t="s">
        <v>18</v>
      </c>
      <c r="C25" s="15">
        <v>5315</v>
      </c>
      <c r="D25" s="16"/>
      <c r="E25" s="15">
        <v>6976.1753799999997</v>
      </c>
      <c r="F25" s="17"/>
      <c r="G25" s="18"/>
      <c r="H25" s="19"/>
      <c r="I25" s="20"/>
      <c r="K25" s="21"/>
      <c r="L25" s="22"/>
    </row>
    <row r="26" spans="1:12" ht="15" x14ac:dyDescent="0.25">
      <c r="B26" s="13" t="s">
        <v>19</v>
      </c>
      <c r="C26" s="15">
        <v>114.28</v>
      </c>
      <c r="D26" s="16"/>
      <c r="E26" s="15">
        <v>114.28</v>
      </c>
      <c r="F26" s="17"/>
      <c r="G26" s="18"/>
      <c r="H26" s="19"/>
      <c r="I26" s="20"/>
      <c r="K26" s="21"/>
      <c r="L26" s="22"/>
    </row>
    <row r="27" spans="1:12" ht="15" x14ac:dyDescent="0.25">
      <c r="B27" s="13" t="s">
        <v>20</v>
      </c>
      <c r="C27" s="15">
        <v>1695.2115700000002</v>
      </c>
      <c r="D27" s="16"/>
      <c r="E27" s="15">
        <v>893.58792000000005</v>
      </c>
      <c r="F27" s="17"/>
      <c r="G27" s="18"/>
      <c r="I27" s="20"/>
      <c r="K27" s="21"/>
      <c r="L27" s="22"/>
    </row>
    <row r="28" spans="1:12" ht="15.75" customHeight="1" thickBot="1" x14ac:dyDescent="0.3">
      <c r="B28" s="27" t="s">
        <v>21</v>
      </c>
      <c r="C28" s="28">
        <f>C12+C13+C17+C18+C23+C24+C25+C26+C27</f>
        <v>2471988.8689199993</v>
      </c>
      <c r="D28" s="15"/>
      <c r="E28" s="28">
        <f>E12+E13+E17+E18+E23+E24+E25+E26+E27</f>
        <v>2243876.5713099996</v>
      </c>
      <c r="F28" s="21"/>
      <c r="G28" s="29"/>
      <c r="H28" s="21"/>
      <c r="K28" s="30"/>
      <c r="L28" s="17"/>
    </row>
    <row r="29" spans="1:12" ht="15.75" thickTop="1" x14ac:dyDescent="0.25">
      <c r="C29" s="15"/>
      <c r="D29" s="15"/>
      <c r="E29" s="15"/>
      <c r="F29" s="17"/>
      <c r="G29" s="31"/>
      <c r="H29" s="17"/>
    </row>
    <row r="30" spans="1:12" ht="15" x14ac:dyDescent="0.25">
      <c r="A30" s="27"/>
      <c r="B30" s="13" t="s">
        <v>22</v>
      </c>
      <c r="C30" s="15"/>
      <c r="D30" s="15"/>
      <c r="E30" s="32"/>
      <c r="F30" s="17"/>
      <c r="G30" s="31"/>
      <c r="H30" s="17"/>
    </row>
    <row r="31" spans="1:12" ht="15" x14ac:dyDescent="0.25">
      <c r="A31" s="27"/>
      <c r="B31" s="13" t="s">
        <v>23</v>
      </c>
      <c r="C31" s="15">
        <f>SUM(C32:C34)</f>
        <v>2209549.5694499998</v>
      </c>
      <c r="D31" s="15"/>
      <c r="E31" s="15">
        <f>SUM(E32:E34)</f>
        <v>1995713.6425299998</v>
      </c>
      <c r="F31" s="17"/>
      <c r="G31" s="31"/>
      <c r="H31" s="17"/>
    </row>
    <row r="32" spans="1:12" ht="15" x14ac:dyDescent="0.25">
      <c r="B32" s="1" t="s">
        <v>24</v>
      </c>
      <c r="C32" s="16">
        <v>1757075.7763799999</v>
      </c>
      <c r="D32" s="16"/>
      <c r="E32" s="16">
        <v>1576730.67597</v>
      </c>
      <c r="F32" s="17"/>
      <c r="G32" s="18"/>
      <c r="H32" s="21"/>
    </row>
    <row r="33" spans="1:8" ht="15" x14ac:dyDescent="0.25">
      <c r="B33" s="1" t="s">
        <v>25</v>
      </c>
      <c r="C33" s="16">
        <v>53709.902839999995</v>
      </c>
      <c r="D33" s="16"/>
      <c r="E33" s="16">
        <v>71902.018060000002</v>
      </c>
      <c r="F33" s="17"/>
      <c r="G33" s="18"/>
      <c r="H33" s="21"/>
    </row>
    <row r="34" spans="1:8" ht="15" x14ac:dyDescent="0.25">
      <c r="B34" s="1" t="s">
        <v>26</v>
      </c>
      <c r="C34" s="16">
        <v>398763.89023000002</v>
      </c>
      <c r="D34" s="16"/>
      <c r="E34" s="16">
        <v>347080.9485</v>
      </c>
      <c r="F34" s="17"/>
      <c r="G34" s="18"/>
      <c r="H34" s="17"/>
    </row>
    <row r="35" spans="1:8" ht="15" x14ac:dyDescent="0.25">
      <c r="B35" s="13" t="s">
        <v>27</v>
      </c>
      <c r="C35" s="15">
        <v>28632.712829999997</v>
      </c>
      <c r="D35" s="15"/>
      <c r="E35" s="15">
        <v>33871.192799999997</v>
      </c>
      <c r="F35" s="17"/>
      <c r="G35" s="18"/>
      <c r="H35" s="33"/>
    </row>
    <row r="36" spans="1:8" ht="15" x14ac:dyDescent="0.25">
      <c r="B36" s="13" t="s">
        <v>28</v>
      </c>
      <c r="C36" s="15">
        <v>7038.7969599999997</v>
      </c>
      <c r="D36" s="15"/>
      <c r="E36" s="15">
        <v>6387.6621599999999</v>
      </c>
      <c r="F36" s="17"/>
      <c r="G36" s="18"/>
      <c r="H36" s="33"/>
    </row>
    <row r="37" spans="1:8" ht="15" x14ac:dyDescent="0.25">
      <c r="B37" s="13" t="s">
        <v>29</v>
      </c>
      <c r="C37" s="15">
        <v>3909.39</v>
      </c>
      <c r="D37" s="15"/>
      <c r="E37" s="15">
        <v>4128.0783599999995</v>
      </c>
      <c r="F37" s="17"/>
      <c r="G37" s="18"/>
      <c r="H37" s="33"/>
    </row>
    <row r="38" spans="1:8" ht="15" x14ac:dyDescent="0.25">
      <c r="B38" s="13" t="s">
        <v>30</v>
      </c>
      <c r="C38" s="15">
        <v>10444.363830000002</v>
      </c>
      <c r="D38" s="15"/>
      <c r="E38" s="15">
        <v>12013.23121</v>
      </c>
      <c r="F38" s="17"/>
      <c r="G38" s="18"/>
      <c r="H38" s="33"/>
    </row>
    <row r="39" spans="1:8" ht="12.75" customHeight="1" x14ac:dyDescent="0.25">
      <c r="B39" s="27" t="s">
        <v>31</v>
      </c>
      <c r="C39" s="34">
        <f>C31+C35+C36+C37+C38</f>
        <v>2259574.8330700002</v>
      </c>
      <c r="D39" s="15"/>
      <c r="E39" s="34">
        <f>E31+E35+E36+E37+E38</f>
        <v>2052113.80706</v>
      </c>
      <c r="F39" s="17"/>
      <c r="G39" s="31"/>
      <c r="H39" s="22"/>
    </row>
    <row r="40" spans="1:8" ht="15" x14ac:dyDescent="0.25">
      <c r="C40" s="15"/>
      <c r="D40" s="15"/>
      <c r="E40" s="35"/>
      <c r="F40" s="17"/>
      <c r="G40" s="18"/>
      <c r="H40" s="33"/>
    </row>
    <row r="41" spans="1:8" ht="12.75" customHeight="1" x14ac:dyDescent="0.25">
      <c r="B41" s="36" t="s">
        <v>32</v>
      </c>
      <c r="C41" s="15"/>
      <c r="D41" s="15"/>
      <c r="E41" s="35"/>
      <c r="F41" s="17"/>
      <c r="G41" s="18"/>
      <c r="H41" s="33"/>
    </row>
    <row r="42" spans="1:8" ht="12.75" customHeight="1" x14ac:dyDescent="0.25">
      <c r="B42" s="27" t="s">
        <v>33</v>
      </c>
      <c r="C42" s="15">
        <f>-'[1]Alimenta-1'!D113/1000</f>
        <v>121403.22199999999</v>
      </c>
      <c r="D42" s="15"/>
      <c r="E42" s="15">
        <f>'[1]Estado de situación financiera'!E43/1000</f>
        <v>121403.22199999999</v>
      </c>
      <c r="F42" s="17"/>
      <c r="G42" s="18"/>
      <c r="H42" s="33"/>
    </row>
    <row r="43" spans="1:8" ht="12.75" customHeight="1" x14ac:dyDescent="0.25">
      <c r="B43" s="37" t="s">
        <v>34</v>
      </c>
      <c r="C43" s="15">
        <f>C44</f>
        <v>30351.50806</v>
      </c>
      <c r="D43" s="15"/>
      <c r="E43" s="15">
        <f>-'[1]Alimenta-1'!F116/1000</f>
        <v>28159.386320000001</v>
      </c>
      <c r="F43" s="17"/>
      <c r="G43" s="18"/>
      <c r="H43" s="33"/>
    </row>
    <row r="44" spans="1:8" ht="12.75" customHeight="1" x14ac:dyDescent="0.25">
      <c r="B44" s="38" t="s">
        <v>35</v>
      </c>
      <c r="C44" s="16">
        <v>30351.50806</v>
      </c>
      <c r="D44" s="16"/>
      <c r="E44" s="16">
        <v>28159.386320000001</v>
      </c>
      <c r="F44" s="17"/>
      <c r="G44" s="18"/>
      <c r="H44" s="33"/>
    </row>
    <row r="45" spans="1:8" ht="15" x14ac:dyDescent="0.25">
      <c r="A45" s="39"/>
      <c r="B45" s="40" t="s">
        <v>36</v>
      </c>
      <c r="C45" s="15">
        <f>C46+C47</f>
        <v>26507.062839999999</v>
      </c>
      <c r="D45" s="15"/>
      <c r="E45" s="15">
        <f>E46+E47</f>
        <v>7642.2887000000001</v>
      </c>
      <c r="F45" s="17"/>
      <c r="G45" s="18"/>
      <c r="H45" s="33"/>
    </row>
    <row r="46" spans="1:8" ht="15" x14ac:dyDescent="0.25">
      <c r="A46" s="39"/>
      <c r="B46" s="41" t="s">
        <v>37</v>
      </c>
      <c r="C46" s="16">
        <v>16029.936099999999</v>
      </c>
      <c r="D46" s="16"/>
      <c r="E46" s="16">
        <v>463.79584</v>
      </c>
      <c r="F46" s="17"/>
      <c r="G46" s="42"/>
      <c r="H46" s="33"/>
    </row>
    <row r="47" spans="1:8" ht="15" x14ac:dyDescent="0.25">
      <c r="A47" s="39"/>
      <c r="B47" s="41" t="s">
        <v>38</v>
      </c>
      <c r="C47" s="16">
        <v>10477.12674</v>
      </c>
      <c r="D47" s="16"/>
      <c r="E47" s="16">
        <v>7178.4928600000003</v>
      </c>
      <c r="F47" s="17"/>
      <c r="G47" s="42"/>
      <c r="H47" s="33"/>
    </row>
    <row r="48" spans="1:8" ht="15" x14ac:dyDescent="0.25">
      <c r="A48" s="39"/>
      <c r="B48" s="40" t="s">
        <v>39</v>
      </c>
      <c r="C48" s="15">
        <f>-'[1]Alimenta-1'!D126/1000</f>
        <v>29597.942640000001</v>
      </c>
      <c r="D48" s="15"/>
      <c r="E48" s="15">
        <f>E49</f>
        <v>29595.568489999998</v>
      </c>
      <c r="F48" s="17"/>
      <c r="G48" s="18"/>
    </row>
    <row r="49" spans="1:17" ht="15" x14ac:dyDescent="0.25">
      <c r="A49" s="39"/>
      <c r="B49" s="41" t="s">
        <v>40</v>
      </c>
      <c r="C49" s="16">
        <v>29597.942640000001</v>
      </c>
      <c r="D49" s="16"/>
      <c r="E49" s="16">
        <v>29595.568489999998</v>
      </c>
      <c r="F49" s="17"/>
      <c r="G49" s="18"/>
    </row>
    <row r="50" spans="1:17" ht="15" x14ac:dyDescent="0.25">
      <c r="A50" s="39"/>
      <c r="B50" s="40" t="s">
        <v>41</v>
      </c>
      <c r="C50" s="15">
        <f>-'[1]Alimenta-1'!D130/1000</f>
        <v>4555.2827400000006</v>
      </c>
      <c r="D50" s="15"/>
      <c r="E50" s="15">
        <f>-'[1]Alimenta-1'!F130/1000</f>
        <v>4962.2987400000002</v>
      </c>
      <c r="F50" s="17"/>
      <c r="G50" s="18"/>
    </row>
    <row r="51" spans="1:17" ht="15" x14ac:dyDescent="0.25">
      <c r="A51" s="39"/>
      <c r="B51" s="41" t="s">
        <v>42</v>
      </c>
      <c r="C51" s="16">
        <v>4555.2827400000006</v>
      </c>
      <c r="D51" s="16"/>
      <c r="E51" s="16">
        <v>4962.2987400000002</v>
      </c>
      <c r="F51" s="17"/>
      <c r="G51" s="18"/>
    </row>
    <row r="52" spans="1:17" ht="12.75" customHeight="1" x14ac:dyDescent="0.25">
      <c r="B52" s="27" t="s">
        <v>43</v>
      </c>
      <c r="C52" s="34">
        <f>C42+C43+C45+C48+C50</f>
        <v>212415.01827999999</v>
      </c>
      <c r="D52" s="15"/>
      <c r="E52" s="34">
        <f>E42+E43+E45+E48+E50</f>
        <v>191762.76425000001</v>
      </c>
      <c r="F52" s="17"/>
      <c r="G52" s="18"/>
    </row>
    <row r="53" spans="1:17" ht="15.75" customHeight="1" thickBot="1" x14ac:dyDescent="0.3">
      <c r="B53" s="36" t="s">
        <v>44</v>
      </c>
      <c r="C53" s="28">
        <f>C39+C52</f>
        <v>2471989.8513500001</v>
      </c>
      <c r="D53" s="35"/>
      <c r="E53" s="28">
        <f>E39+E52</f>
        <v>2243876.57131</v>
      </c>
      <c r="F53" s="17"/>
      <c r="G53" s="31"/>
    </row>
    <row r="54" spans="1:17" ht="13.5" thickTop="1" x14ac:dyDescent="0.2">
      <c r="C54" s="20"/>
      <c r="E54" s="20"/>
      <c r="G54" s="31"/>
      <c r="H54" s="22"/>
      <c r="I54" s="22"/>
    </row>
    <row r="55" spans="1:17" x14ac:dyDescent="0.2">
      <c r="C55" s="43"/>
      <c r="D55" s="44"/>
      <c r="E55" s="45">
        <f>E28-E53</f>
        <v>0</v>
      </c>
      <c r="F55" s="31"/>
      <c r="G55" s="31"/>
    </row>
    <row r="56" spans="1:17" x14ac:dyDescent="0.2">
      <c r="C56" s="31"/>
      <c r="E56" s="31"/>
      <c r="F56" s="31"/>
      <c r="G56" s="31"/>
    </row>
    <row r="57" spans="1:17" x14ac:dyDescent="0.2">
      <c r="C57" s="31"/>
      <c r="E57" s="31"/>
      <c r="F57" s="31"/>
      <c r="G57" s="31"/>
    </row>
    <row r="58" spans="1:17" x14ac:dyDescent="0.2">
      <c r="C58" s="31"/>
      <c r="E58" s="31"/>
      <c r="F58" s="31"/>
      <c r="G58" s="31"/>
    </row>
    <row r="59" spans="1:17" x14ac:dyDescent="0.2">
      <c r="C59" s="31"/>
      <c r="E59" s="31"/>
      <c r="F59" s="31"/>
      <c r="G59" s="31"/>
    </row>
    <row r="60" spans="1:17" x14ac:dyDescent="0.2">
      <c r="C60" s="31"/>
      <c r="E60" s="31"/>
      <c r="F60" s="31"/>
      <c r="G60" s="31"/>
    </row>
    <row r="61" spans="1:17" x14ac:dyDescent="0.2">
      <c r="C61" s="31"/>
      <c r="E61" s="31"/>
      <c r="F61" s="31"/>
      <c r="G61" s="31"/>
    </row>
    <row r="62" spans="1:17" x14ac:dyDescent="0.2">
      <c r="I62" s="46"/>
      <c r="J62" s="46"/>
      <c r="K62" s="46"/>
      <c r="L62" s="27"/>
      <c r="M62" s="27"/>
      <c r="N62" s="27"/>
      <c r="O62" s="27"/>
      <c r="P62" s="27"/>
      <c r="Q62" s="27"/>
    </row>
    <row r="63" spans="1:17" x14ac:dyDescent="0.2">
      <c r="I63" s="27"/>
      <c r="J63" s="27"/>
      <c r="K63" s="27"/>
      <c r="L63" s="27"/>
      <c r="M63" s="27"/>
      <c r="N63" s="27"/>
      <c r="O63" s="27"/>
      <c r="P63" s="27"/>
      <c r="Q63" s="27"/>
    </row>
    <row r="64" spans="1:17" x14ac:dyDescent="0.2">
      <c r="F64" s="27"/>
      <c r="G64" s="27"/>
      <c r="H64" s="27"/>
      <c r="I64" s="27"/>
      <c r="J64" s="27"/>
      <c r="K64" s="27"/>
      <c r="L64" s="27"/>
      <c r="M64" s="27"/>
    </row>
    <row r="65" spans="2:13" ht="12.75" customHeight="1" x14ac:dyDescent="0.2">
      <c r="F65" s="27"/>
      <c r="G65" s="27"/>
      <c r="H65" s="27"/>
      <c r="I65" s="27"/>
      <c r="J65" s="27"/>
      <c r="K65" s="27"/>
      <c r="L65" s="27"/>
      <c r="M65" s="27"/>
    </row>
    <row r="66" spans="2:13" ht="12.75" customHeight="1" x14ac:dyDescent="0.2">
      <c r="F66" s="27"/>
      <c r="G66" s="27"/>
      <c r="H66" s="27"/>
      <c r="I66" s="27"/>
      <c r="J66" s="27"/>
      <c r="K66" s="27"/>
      <c r="L66" s="27"/>
      <c r="M66" s="27"/>
    </row>
    <row r="67" spans="2:13" ht="12.75" customHeight="1" x14ac:dyDescent="0.2">
      <c r="F67" s="27"/>
      <c r="G67" s="27"/>
      <c r="H67" s="27"/>
      <c r="I67" s="27"/>
      <c r="J67" s="27"/>
      <c r="K67" s="27"/>
      <c r="L67" s="27"/>
      <c r="M67" s="27"/>
    </row>
    <row r="68" spans="2:13" ht="12.75" customHeight="1" x14ac:dyDescent="0.2">
      <c r="F68" s="27"/>
      <c r="G68" s="27"/>
      <c r="H68" s="27"/>
      <c r="I68" s="27"/>
      <c r="J68" s="27"/>
      <c r="K68" s="27"/>
      <c r="L68" s="27"/>
      <c r="M68" s="27"/>
    </row>
    <row r="69" spans="2:13" ht="12.75" customHeight="1" x14ac:dyDescent="0.2">
      <c r="F69" s="27"/>
      <c r="G69" s="27"/>
      <c r="H69" s="27"/>
      <c r="I69" s="27"/>
      <c r="J69" s="27"/>
      <c r="K69" s="27"/>
      <c r="L69" s="27"/>
      <c r="M69" s="27"/>
    </row>
    <row r="70" spans="2:13" ht="12.75" customHeight="1" x14ac:dyDescent="0.2"/>
    <row r="72" spans="2:13" ht="18.75" x14ac:dyDescent="0.2">
      <c r="B72" s="4" t="s">
        <v>0</v>
      </c>
      <c r="C72" s="4"/>
    </row>
    <row r="73" spans="2:13" ht="18.75" x14ac:dyDescent="0.2">
      <c r="B73" s="4" t="s">
        <v>45</v>
      </c>
      <c r="C73" s="4"/>
    </row>
    <row r="74" spans="2:13" ht="18.75" x14ac:dyDescent="0.2">
      <c r="B74" s="8" t="s">
        <v>81</v>
      </c>
      <c r="C74" s="4"/>
    </row>
    <row r="75" spans="2:13" ht="13.5" x14ac:dyDescent="0.2">
      <c r="B75" s="64" t="s">
        <v>2</v>
      </c>
      <c r="C75" s="64"/>
      <c r="D75" s="64"/>
      <c r="E75" s="64"/>
    </row>
    <row r="77" spans="2:13" x14ac:dyDescent="0.2">
      <c r="C77" s="47" t="s">
        <v>46</v>
      </c>
      <c r="D77" s="47"/>
      <c r="E77" s="47" t="s">
        <v>47</v>
      </c>
    </row>
    <row r="78" spans="2:13" x14ac:dyDescent="0.2">
      <c r="C78" s="47"/>
    </row>
    <row r="79" spans="2:13" x14ac:dyDescent="0.2">
      <c r="B79" s="27" t="s">
        <v>48</v>
      </c>
      <c r="C79" s="48">
        <v>69578.419410000002</v>
      </c>
      <c r="E79" s="48">
        <v>66698.579320000004</v>
      </c>
    </row>
    <row r="80" spans="2:13" x14ac:dyDescent="0.2">
      <c r="B80" s="1" t="s">
        <v>49</v>
      </c>
      <c r="C80" s="49"/>
      <c r="D80" s="50"/>
      <c r="E80" s="50">
        <v>0</v>
      </c>
    </row>
    <row r="81" spans="2:5" x14ac:dyDescent="0.2">
      <c r="B81" s="1" t="s">
        <v>50</v>
      </c>
      <c r="C81" s="49">
        <v>30888.10802</v>
      </c>
      <c r="D81" s="50"/>
      <c r="E81" s="50">
        <v>31151.307920000003</v>
      </c>
    </row>
    <row r="82" spans="2:5" x14ac:dyDescent="0.2">
      <c r="B82" s="1" t="s">
        <v>51</v>
      </c>
      <c r="C82" s="49">
        <v>2238.69985</v>
      </c>
      <c r="D82" s="50"/>
      <c r="E82" s="50">
        <v>2212.0720200000001</v>
      </c>
    </row>
    <row r="83" spans="2:5" x14ac:dyDescent="0.2">
      <c r="B83" s="1" t="s">
        <v>52</v>
      </c>
      <c r="C83" s="49">
        <v>36451.611539999998</v>
      </c>
      <c r="D83" s="50"/>
      <c r="E83" s="50">
        <v>33335.199379999998</v>
      </c>
    </row>
    <row r="84" spans="2:5" x14ac:dyDescent="0.2">
      <c r="C84" s="51"/>
      <c r="E84" s="51"/>
    </row>
    <row r="85" spans="2:5" x14ac:dyDescent="0.2">
      <c r="B85" s="27" t="s">
        <v>53</v>
      </c>
      <c r="C85" s="48">
        <v>39532.045789999996</v>
      </c>
      <c r="E85" s="48">
        <v>40039.008890000005</v>
      </c>
    </row>
    <row r="86" spans="2:5" x14ac:dyDescent="0.2">
      <c r="B86" s="1" t="s">
        <v>54</v>
      </c>
      <c r="C86" s="18">
        <v>26048.737079999999</v>
      </c>
      <c r="E86" s="18">
        <v>29562.067640000001</v>
      </c>
    </row>
    <row r="87" spans="2:5" x14ac:dyDescent="0.2">
      <c r="B87" s="1" t="s">
        <v>55</v>
      </c>
      <c r="C87" s="18">
        <v>0</v>
      </c>
      <c r="E87" s="18">
        <v>0</v>
      </c>
    </row>
    <row r="88" spans="2:5" x14ac:dyDescent="0.2">
      <c r="B88" s="1" t="s">
        <v>56</v>
      </c>
      <c r="C88" s="18">
        <v>11631.906509999999</v>
      </c>
      <c r="E88" s="18">
        <v>8402.5620500000005</v>
      </c>
    </row>
    <row r="89" spans="2:5" x14ac:dyDescent="0.2">
      <c r="B89" s="1" t="s">
        <v>57</v>
      </c>
      <c r="C89" s="18">
        <v>1733.37237</v>
      </c>
      <c r="E89" s="18">
        <v>1964.2089099999998</v>
      </c>
    </row>
    <row r="90" spans="2:5" x14ac:dyDescent="0.2">
      <c r="B90" s="1" t="s">
        <v>58</v>
      </c>
      <c r="C90" s="18">
        <v>118.02983</v>
      </c>
      <c r="E90" s="18">
        <v>110.17028999999999</v>
      </c>
    </row>
    <row r="91" spans="2:5" x14ac:dyDescent="0.2">
      <c r="C91" s="51"/>
      <c r="E91" s="51"/>
    </row>
    <row r="92" spans="2:5" x14ac:dyDescent="0.2">
      <c r="B92" s="27" t="s">
        <v>59</v>
      </c>
      <c r="C92" s="52">
        <v>30046.373620000006</v>
      </c>
      <c r="E92" s="52">
        <v>26659.57043</v>
      </c>
    </row>
    <row r="93" spans="2:5" x14ac:dyDescent="0.2">
      <c r="B93" s="53" t="s">
        <v>60</v>
      </c>
      <c r="C93" s="18">
        <v>-10970.92416</v>
      </c>
      <c r="E93" s="18">
        <v>-8352.14084</v>
      </c>
    </row>
    <row r="94" spans="2:5" x14ac:dyDescent="0.2">
      <c r="B94" s="53" t="s">
        <v>61</v>
      </c>
      <c r="C94" s="18">
        <v>0</v>
      </c>
      <c r="E94" s="18">
        <v>0</v>
      </c>
    </row>
    <row r="95" spans="2:5" x14ac:dyDescent="0.2">
      <c r="B95" s="54" t="s">
        <v>62</v>
      </c>
      <c r="C95" s="31">
        <v>0</v>
      </c>
      <c r="E95" s="31">
        <v>0</v>
      </c>
    </row>
    <row r="96" spans="2:5" x14ac:dyDescent="0.2">
      <c r="B96" s="27" t="s">
        <v>63</v>
      </c>
      <c r="C96" s="55">
        <v>19075.449460000003</v>
      </c>
      <c r="E96" s="55">
        <v>18307.42959</v>
      </c>
    </row>
    <row r="97" spans="2:5" x14ac:dyDescent="0.2">
      <c r="B97" s="27"/>
      <c r="C97" s="51"/>
      <c r="E97" s="51"/>
    </row>
    <row r="98" spans="2:5" x14ac:dyDescent="0.2">
      <c r="B98" s="1" t="s">
        <v>64</v>
      </c>
      <c r="C98" s="56">
        <v>4920.6017199999997</v>
      </c>
      <c r="E98" s="50">
        <v>5266.45334</v>
      </c>
    </row>
    <row r="99" spans="2:5" x14ac:dyDescent="0.2">
      <c r="B99" s="1" t="s">
        <v>65</v>
      </c>
      <c r="C99" s="18">
        <v>-1905.05134</v>
      </c>
      <c r="E99" s="18">
        <v>-1851.55042</v>
      </c>
    </row>
    <row r="100" spans="2:5" x14ac:dyDescent="0.2">
      <c r="B100" s="13" t="s">
        <v>66</v>
      </c>
      <c r="C100" s="55">
        <v>3015.5503799999997</v>
      </c>
      <c r="E100" s="55">
        <v>3414.90292</v>
      </c>
    </row>
    <row r="101" spans="2:5" x14ac:dyDescent="0.2">
      <c r="B101" s="13"/>
      <c r="C101" s="51"/>
      <c r="E101" s="51"/>
    </row>
    <row r="102" spans="2:5" ht="25.5" x14ac:dyDescent="0.2">
      <c r="B102" s="57" t="s">
        <v>67</v>
      </c>
      <c r="C102" s="50">
        <v>0</v>
      </c>
      <c r="E102" s="18">
        <v>24.349250000000001</v>
      </c>
    </row>
    <row r="103" spans="2:5" x14ac:dyDescent="0.2">
      <c r="B103" s="1" t="s">
        <v>68</v>
      </c>
      <c r="C103" s="31">
        <v>780.39723000000004</v>
      </c>
      <c r="E103" s="18">
        <v>-33.120810000000006</v>
      </c>
    </row>
    <row r="104" spans="2:5" x14ac:dyDescent="0.2">
      <c r="B104" s="1" t="s">
        <v>69</v>
      </c>
      <c r="C104" s="31">
        <v>3939.2544700000003</v>
      </c>
      <c r="E104" s="18">
        <v>1238.5589400000003</v>
      </c>
    </row>
    <row r="105" spans="2:5" x14ac:dyDescent="0.2">
      <c r="B105" s="13" t="s">
        <v>70</v>
      </c>
      <c r="C105" s="55">
        <v>26810.651540000003</v>
      </c>
      <c r="E105" s="55">
        <v>22952.119889999998</v>
      </c>
    </row>
    <row r="106" spans="2:5" x14ac:dyDescent="0.2">
      <c r="B106" s="13"/>
      <c r="C106" s="51"/>
      <c r="E106" s="51"/>
    </row>
    <row r="107" spans="2:5" x14ac:dyDescent="0.2">
      <c r="B107" s="1" t="s">
        <v>71</v>
      </c>
      <c r="C107" s="18">
        <v>7649.64599</v>
      </c>
      <c r="E107" s="18">
        <v>7756.2009100000005</v>
      </c>
    </row>
    <row r="108" spans="2:5" x14ac:dyDescent="0.2">
      <c r="B108" s="1" t="s">
        <v>72</v>
      </c>
      <c r="C108" s="18">
        <v>6507.6669599999996</v>
      </c>
      <c r="E108" s="18">
        <v>6639.3350099999998</v>
      </c>
    </row>
    <row r="109" spans="2:5" x14ac:dyDescent="0.2">
      <c r="B109" s="1" t="s">
        <v>73</v>
      </c>
      <c r="C109" s="18">
        <v>1319.5728899999999</v>
      </c>
      <c r="E109" s="18">
        <v>1378.0911100000001</v>
      </c>
    </row>
    <row r="110" spans="2:5" x14ac:dyDescent="0.2">
      <c r="B110" s="1" t="s">
        <v>74</v>
      </c>
      <c r="C110" s="18">
        <v>0</v>
      </c>
      <c r="E110" s="18">
        <v>0</v>
      </c>
    </row>
    <row r="111" spans="2:5" x14ac:dyDescent="0.2">
      <c r="B111" s="13" t="s">
        <v>75</v>
      </c>
      <c r="C111" s="55">
        <v>11333.765700000004</v>
      </c>
      <c r="E111" s="55">
        <v>7178.4928599999994</v>
      </c>
    </row>
    <row r="112" spans="2:5" x14ac:dyDescent="0.2">
      <c r="B112" s="1" t="s">
        <v>76</v>
      </c>
      <c r="C112" s="58">
        <v>856.63896</v>
      </c>
      <c r="E112" s="58">
        <v>0</v>
      </c>
    </row>
    <row r="113" spans="2:5" x14ac:dyDescent="0.2">
      <c r="B113" s="13" t="s">
        <v>77</v>
      </c>
      <c r="C113" s="55">
        <v>10477.126740000003</v>
      </c>
      <c r="E113" s="55">
        <v>7178.4928599999994</v>
      </c>
    </row>
    <row r="114" spans="2:5" x14ac:dyDescent="0.2">
      <c r="B114" s="59" t="s">
        <v>78</v>
      </c>
      <c r="C114" s="51">
        <v>0</v>
      </c>
      <c r="E114" s="51">
        <v>0</v>
      </c>
    </row>
    <row r="115" spans="2:5" ht="13.5" thickBot="1" x14ac:dyDescent="0.25">
      <c r="B115" s="59" t="s">
        <v>79</v>
      </c>
      <c r="C115" s="60">
        <v>10477.126740000003</v>
      </c>
      <c r="D115" s="61"/>
      <c r="E115" s="60">
        <v>7178.4928599999994</v>
      </c>
    </row>
    <row r="116" spans="2:5" ht="13.5" thickTop="1" x14ac:dyDescent="0.2">
      <c r="B116" s="13"/>
      <c r="C116" s="51"/>
      <c r="E116" s="51"/>
    </row>
    <row r="117" spans="2:5" x14ac:dyDescent="0.2">
      <c r="C117" s="50"/>
    </row>
    <row r="118" spans="2:5" x14ac:dyDescent="0.2">
      <c r="C118" s="50"/>
      <c r="E118" s="50"/>
    </row>
    <row r="119" spans="2:5" x14ac:dyDescent="0.2">
      <c r="C119" s="62"/>
    </row>
    <row r="120" spans="2:5" x14ac:dyDescent="0.2">
      <c r="C120" s="62"/>
    </row>
    <row r="121" spans="2:5" x14ac:dyDescent="0.2">
      <c r="C121" s="62"/>
    </row>
    <row r="122" spans="2:5" x14ac:dyDescent="0.2">
      <c r="C122" s="63"/>
    </row>
    <row r="123" spans="2:5" x14ac:dyDescent="0.2">
      <c r="C123" s="63"/>
    </row>
    <row r="124" spans="2:5" x14ac:dyDescent="0.2">
      <c r="C124" s="63"/>
    </row>
    <row r="125" spans="2:5" x14ac:dyDescent="0.2">
      <c r="C125" s="63"/>
    </row>
    <row r="126" spans="2:5" x14ac:dyDescent="0.2">
      <c r="C126" s="63"/>
    </row>
    <row r="127" spans="2:5" x14ac:dyDescent="0.2">
      <c r="C127" s="63"/>
    </row>
  </sheetData>
  <mergeCells count="1">
    <mergeCell ref="B75:E75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76" orientation="portrait" r:id="rId1"/>
  <rowBreaks count="1" manualBreakCount="1">
    <brk id="64" max="5" man="1"/>
  </rowBreaks>
  <drawing r:id="rId2"/>
</worksheet>
</file>

<file path=docMetadata/LabelInfo.xml><?xml version="1.0" encoding="utf-8"?>
<clbl:labelList xmlns:clbl="http://schemas.microsoft.com/office/2020/mipLabelMetadata">
  <clbl:label id="{6b354bed-12bd-4487-a503-c68d83618122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cp:lastPrinted>2025-06-11T22:04:06Z</cp:lastPrinted>
  <dcterms:created xsi:type="dcterms:W3CDTF">2025-06-11T16:37:26Z</dcterms:created>
  <dcterms:modified xsi:type="dcterms:W3CDTF">2025-06-11T22:05:34Z</dcterms:modified>
</cp:coreProperties>
</file>