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4. Abril/"/>
    </mc:Choice>
  </mc:AlternateContent>
  <xr:revisionPtr revIDLastSave="510" documentId="13_ncr:1_{830BC9D9-E6DC-4DC3-96C3-A1BA456377EC}" xr6:coauthVersionLast="47" xr6:coauthVersionMax="47" xr10:uidLastSave="{BD6BB4F0-4E23-4BEB-9A82-C9F39B547380}"/>
  <bookViews>
    <workbookView xWindow="-28920" yWindow="-120" windowWidth="29040" windowHeight="157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30" i="5"/>
  <c r="E31" i="5"/>
  <c r="E28" i="1"/>
  <c r="E36" i="1"/>
  <c r="E29" i="1"/>
  <c r="E30" i="1"/>
  <c r="E31" i="1"/>
  <c r="E32" i="1"/>
  <c r="E33" i="1"/>
  <c r="E27" i="1"/>
  <c r="D20" i="5"/>
  <c r="E20" i="5" s="1"/>
  <c r="D71" i="1"/>
  <c r="D50" i="1"/>
  <c r="D37" i="1"/>
  <c r="E37" i="1" s="1"/>
  <c r="D34" i="1"/>
  <c r="E34" i="1" s="1"/>
  <c r="D17" i="1"/>
  <c r="D49" i="1"/>
  <c r="D68" i="1"/>
  <c r="D32" i="5"/>
  <c r="E32" i="5" s="1"/>
  <c r="D58" i="1"/>
  <c r="D62" i="1" s="1"/>
  <c r="D13" i="5"/>
  <c r="D20" i="6"/>
  <c r="D67" i="1"/>
  <c r="D66" i="1"/>
  <c r="E12" i="5"/>
  <c r="E11" i="1"/>
  <c r="D38" i="1" l="1"/>
  <c r="D21" i="5"/>
  <c r="D26" i="5" s="1"/>
  <c r="D34" i="5" s="1"/>
  <c r="D42" i="5" s="1"/>
  <c r="E42" i="5" s="1"/>
  <c r="D69" i="1"/>
  <c r="D72" i="1" s="1"/>
  <c r="E17" i="5"/>
  <c r="E18" i="5"/>
  <c r="E19" i="5"/>
  <c r="E24" i="5"/>
  <c r="E29" i="5"/>
  <c r="E35" i="5"/>
  <c r="E36" i="5"/>
  <c r="E37" i="5"/>
  <c r="E38" i="5"/>
  <c r="E39" i="5"/>
  <c r="E40" i="5"/>
  <c r="E41" i="5"/>
  <c r="E11" i="5"/>
  <c r="E71" i="1"/>
  <c r="E68" i="1"/>
  <c r="E67" i="1"/>
  <c r="E66" i="1"/>
  <c r="E60" i="1"/>
  <c r="E57" i="1"/>
  <c r="E56" i="1"/>
  <c r="E55" i="1"/>
  <c r="E48" i="1"/>
  <c r="E47" i="1"/>
  <c r="E45" i="1"/>
  <c r="E43" i="1"/>
  <c r="E41" i="1"/>
  <c r="E22" i="1"/>
  <c r="E21" i="1"/>
  <c r="E20" i="1"/>
  <c r="E19" i="1"/>
  <c r="E16" i="1"/>
  <c r="E15" i="1"/>
  <c r="E14" i="1"/>
  <c r="E13" i="1"/>
  <c r="E12" i="1"/>
  <c r="E10" i="1"/>
  <c r="E9" i="1"/>
  <c r="D23" i="1"/>
  <c r="E17" i="1"/>
  <c r="D51" i="1" l="1"/>
  <c r="E38" i="1"/>
  <c r="D24" i="1"/>
  <c r="E23" i="1"/>
  <c r="D13" i="6"/>
  <c r="D21" i="6" s="1"/>
  <c r="D27" i="6" s="1"/>
  <c r="D32" i="6" s="1"/>
  <c r="D39" i="6" s="1"/>
  <c r="E50" i="1"/>
  <c r="E49" i="1"/>
  <c r="E21" i="5" l="1"/>
  <c r="E24" i="1"/>
  <c r="E51" i="1"/>
  <c r="E62" i="1"/>
  <c r="D47" i="6" l="1"/>
  <c r="E26" i="5"/>
  <c r="E72" i="1"/>
  <c r="E34" i="5" l="1"/>
  <c r="E58" i="1"/>
  <c r="E69" i="1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<sst xmlns="http://schemas.openxmlformats.org/spreadsheetml/2006/main" count="147" uniqueCount="100">
  <si>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</si>
  <si>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</si>
  <si>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</si>
  <si>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</si>
  <si>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</si>
  <si>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</si>
  <si>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</si>
  <si>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</si>
  <si>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</si>
  <si>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</si>
  <si>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</si>
  <si>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</si>
  <si>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</si>
  <si>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</si>
  <si>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</si>
  <si>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</si>
  <si>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</si>
  <si>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</si>
  <si>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</si>
  <si>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</si>
  <si>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</si>
  <si>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</si>
  <si>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</si>
  <si>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</si>
  <si>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</si>
  <si>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</si>
  <si>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</si>
  <si>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</si>
  <si>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</si>
  <si>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</si>
  <si>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</si>
  <si>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</si>
  <si>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</si>
  <si>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</si>
  <si>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</si>
  <si>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</si>
  <si>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</si>
  <si>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</si>
  <si>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</si>
  <si>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</si>
  <si>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</si>
  <si>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</si>
  <si>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</si>
  <si>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</si>
  <si>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</si>
  <si>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</si>
  <si>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</si>
  <si>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</si>
  <si>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</si>
  <si>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</si>
  <si>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</si>
  <si>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</si>
  <si>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</si>
  <si>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</si>
  <si>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</si>
  <si>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</si>
  <si>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</si>
  <si>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</si>
  <si>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</si>
  <si>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</si>
  <si>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</si>
  <si>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</si>
  <si>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</si>
  <si>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</si>
  <si>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</si>
  <si>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</si>
  <si>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</si>
  <si>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</si>
  <si>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</si>
  <si>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</si>
  <si>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</si>
  <si>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</si>
  <si>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</si>
  <si>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</si>
  <si>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</si>
  <si>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</si>
  <si>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</si>
  <si>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</si>
  <si>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</si>
  <si>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</si>
  <si>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</si>
  <si>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</si>
  <si>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</si>
  <si>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</si>
  <si>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</si>
  <si>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</si>
  <si>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</si>
  <si>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</si>
  <si>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</si>
  <si>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</si>
  <si>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</si>
  <si>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</si>
  <si>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</si>
  <si>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</si>
  <si>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</si>
  <si>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Utilidad antes de Reserva Legal e Impuestos</t>
  </si>
  <si>
    <t>Periodo del 1 de enero al 31 de marzo de 2025</t>
  </si>
  <si>
    <t>Balance General al 30 de abril de 2025</t>
  </si>
  <si>
    <t>Periodo del 1 al 30 de abril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</si>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</sst>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view="pageBreakPreview" topLeftCell="B30" zoomScale="85" zoomScaleNormal="100" zoomScaleSheetLayoutView="85" workbookViewId="0">
      <selection activeCell="H78" sqref="H78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3.7109375" customWidth="1"/>
    <col min="8" max="8" width="13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>
      <c r="B3" s="16" t="s">
        <v>36</v>
      </c>
      <c r="C3" s="16"/>
      <c r="D3" s="16"/>
      <c r="E3" s="16"/>
    </row>
    <row r="4" spans="1:5">
      <c r="B4" s="16" t="s">
        <v>97</v>
      </c>
      <c r="C4" s="16"/>
      <c r="D4" s="16"/>
      <c r="E4" s="16"/>
    </row>
    <row r="5" spans="1:5">
      <c r="B5" s="16" t="s">
        <v>99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42139.94</v>
      </c>
      <c r="E10" s="3">
        <f t="shared" ref="E10:E72" si="0">ROUND((D10/1000),2)</f>
        <v>42.14</v>
      </c>
    </row>
    <row r="11" spans="1:5" ht="12" customHeight="1">
      <c r="A11">
        <v>113</v>
      </c>
      <c r="B11" t="s">
        <v>22</v>
      </c>
      <c r="D11" s="3">
        <v>1315104.68</v>
      </c>
      <c r="E11" s="3">
        <f>ROUND((D11/1000),2)+0.01</f>
        <v>1315.11</v>
      </c>
    </row>
    <row r="12" spans="1:5" ht="12" customHeight="1">
      <c r="B12" t="s">
        <v>41</v>
      </c>
      <c r="D12" s="3">
        <v>312231.2</v>
      </c>
      <c r="E12" s="3">
        <f t="shared" si="0"/>
        <v>312.23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1335.78</v>
      </c>
      <c r="E14" s="3">
        <f t="shared" si="0"/>
        <v>1.34</v>
      </c>
    </row>
    <row r="15" spans="1:5" ht="12" customHeight="1">
      <c r="A15">
        <v>118</v>
      </c>
      <c r="B15" t="s">
        <v>20</v>
      </c>
      <c r="D15" s="3">
        <v>13940.76</v>
      </c>
      <c r="E15" s="3">
        <f t="shared" si="0"/>
        <v>13.94</v>
      </c>
    </row>
    <row r="16" spans="1:5" ht="11.25" customHeight="1">
      <c r="A16">
        <v>119</v>
      </c>
      <c r="B16" t="s">
        <v>19</v>
      </c>
      <c r="D16" s="4">
        <v>18113.02</v>
      </c>
      <c r="E16" s="4">
        <f t="shared" si="0"/>
        <v>18.11</v>
      </c>
    </row>
    <row r="17" spans="1:5" ht="15" customHeight="1">
      <c r="B17" s="1"/>
      <c r="C17" s="1"/>
      <c r="D17" s="8">
        <f>SUM(D9:D16)</f>
        <v>1703115.38</v>
      </c>
      <c r="E17" s="8">
        <f t="shared" si="0"/>
        <v>1703.12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1688801.51</v>
      </c>
      <c r="E19" s="3">
        <f t="shared" si="0"/>
        <v>1688.8</v>
      </c>
    </row>
    <row r="20" spans="1:5" ht="12" customHeight="1">
      <c r="A20">
        <v>121</v>
      </c>
      <c r="B20" t="s">
        <v>7</v>
      </c>
      <c r="D20" s="3">
        <v>48793.85</v>
      </c>
      <c r="E20" s="3">
        <f t="shared" si="0"/>
        <v>48.79</v>
      </c>
    </row>
    <row r="21" spans="1:5" ht="12" customHeight="1">
      <c r="B21" t="s">
        <v>63</v>
      </c>
      <c r="C21" s="14"/>
      <c r="D21" s="3">
        <v>2127.75</v>
      </c>
      <c r="E21" s="3">
        <f t="shared" si="0"/>
        <v>2.13</v>
      </c>
    </row>
    <row r="22" spans="1:5" ht="12" customHeight="1">
      <c r="A22">
        <v>125</v>
      </c>
      <c r="B22" t="s">
        <v>8</v>
      </c>
      <c r="D22" s="4">
        <v>1713.71</v>
      </c>
      <c r="E22" s="4">
        <f t="shared" si="0"/>
        <v>1.71</v>
      </c>
    </row>
    <row r="23" spans="1:5" ht="13.5" customHeight="1">
      <c r="B23" s="1"/>
      <c r="C23" s="1"/>
      <c r="D23" s="8">
        <f>SUM(D19:D22)</f>
        <v>1741436.82</v>
      </c>
      <c r="E23" s="8">
        <f>ROUND((D23/1000),2)-0.01</f>
        <v>1741.43</v>
      </c>
    </row>
    <row r="24" spans="1:5" ht="15" customHeight="1" thickBot="1">
      <c r="B24" s="1" t="s">
        <v>9</v>
      </c>
      <c r="C24" s="1"/>
      <c r="D24" s="7">
        <f>D17+D23</f>
        <v>3444552.2</v>
      </c>
      <c r="E24" s="7">
        <f t="shared" si="0"/>
        <v>3444.55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90</v>
      </c>
      <c r="C27" s="1"/>
      <c r="D27" s="3">
        <v>1533.38</v>
      </c>
      <c r="E27" s="3">
        <f t="shared" si="0"/>
        <v>1.53</v>
      </c>
    </row>
    <row r="28" spans="1:5" ht="12" customHeight="1">
      <c r="A28">
        <v>213</v>
      </c>
      <c r="B28" t="s">
        <v>91</v>
      </c>
      <c r="D28" s="3">
        <v>89495.13</v>
      </c>
      <c r="E28" s="3">
        <f>ROUND((D28/1000),2)-0.01</f>
        <v>89.49</v>
      </c>
    </row>
    <row r="29" spans="1:5" ht="12" hidden="1" customHeight="1">
      <c r="B29" t="s">
        <v>89</v>
      </c>
      <c r="D29" s="3">
        <v>0</v>
      </c>
      <c r="E29" s="3">
        <f t="shared" si="0"/>
        <v>0</v>
      </c>
    </row>
    <row r="30" spans="1:5" ht="12" customHeight="1">
      <c r="B30" t="s">
        <v>18</v>
      </c>
      <c r="D30" s="3">
        <v>124070.89</v>
      </c>
      <c r="E30" s="3">
        <f t="shared" si="0"/>
        <v>124.07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1818.44</v>
      </c>
      <c r="E32" s="3">
        <f t="shared" si="0"/>
        <v>1.82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216917.84000000003</v>
      </c>
      <c r="E34" s="8">
        <f>ROUND((D34/1000),2)-0.01</f>
        <v>216.91</v>
      </c>
    </row>
    <row r="35" spans="1:5" ht="12" customHeight="1">
      <c r="B35" s="1" t="s">
        <v>87</v>
      </c>
      <c r="D35" s="3"/>
      <c r="E35" s="3"/>
    </row>
    <row r="36" spans="1:5" ht="12" customHeight="1">
      <c r="B36" t="s">
        <v>92</v>
      </c>
      <c r="D36" s="3">
        <v>1272616.3400000001</v>
      </c>
      <c r="E36" s="3">
        <f t="shared" si="0"/>
        <v>1272.6199999999999</v>
      </c>
    </row>
    <row r="37" spans="1:5" ht="12" customHeight="1">
      <c r="D37" s="8">
        <f>+D36</f>
        <v>1272616.3400000001</v>
      </c>
      <c r="E37" s="8">
        <f t="shared" si="0"/>
        <v>1272.6199999999999</v>
      </c>
    </row>
    <row r="38" spans="1:5" ht="13.5" customHeight="1">
      <c r="B38" s="1" t="s">
        <v>59</v>
      </c>
      <c r="C38" s="1"/>
      <c r="D38" s="8">
        <f>+D37+D34</f>
        <v>1489534.1800000002</v>
      </c>
      <c r="E38" s="8">
        <f t="shared" si="0"/>
        <v>1489.53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1400000</v>
      </c>
      <c r="E41" s="3">
        <f t="shared" si="0"/>
        <v>1400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280000</v>
      </c>
      <c r="E43" s="3">
        <f t="shared" si="0"/>
        <v>280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150682.74</v>
      </c>
      <c r="E47" s="3">
        <f t="shared" si="0"/>
        <v>150.68</v>
      </c>
    </row>
    <row r="48" spans="1:5" ht="12" customHeight="1">
      <c r="A48">
        <v>341</v>
      </c>
      <c r="B48" t="s">
        <v>15</v>
      </c>
      <c r="D48" s="4">
        <v>124335.28</v>
      </c>
      <c r="E48" s="4">
        <f t="shared" si="0"/>
        <v>124.34</v>
      </c>
    </row>
    <row r="49" spans="2:8" ht="13.5" customHeight="1">
      <c r="D49" s="3">
        <f>SUM(D47:D48)</f>
        <v>275018.02</v>
      </c>
      <c r="E49" s="3">
        <f t="shared" si="0"/>
        <v>275.02</v>
      </c>
    </row>
    <row r="50" spans="2:8" ht="13.5" customHeight="1">
      <c r="B50" s="1" t="s">
        <v>60</v>
      </c>
      <c r="C50" s="1"/>
      <c r="D50" s="6">
        <f>SUM(D41:D48)</f>
        <v>1955018.02</v>
      </c>
      <c r="E50" s="6">
        <f t="shared" si="0"/>
        <v>1955.02</v>
      </c>
    </row>
    <row r="51" spans="2:8" ht="15" customHeight="1" thickBot="1">
      <c r="B51" s="1" t="s">
        <v>16</v>
      </c>
      <c r="C51" s="1"/>
      <c r="D51" s="7">
        <f>D38+D50</f>
        <v>3444552.2</v>
      </c>
      <c r="E51" s="7">
        <f t="shared" si="0"/>
        <v>3444.55</v>
      </c>
      <c r="F51" s="10"/>
      <c r="G51" s="10"/>
      <c r="H51" s="3"/>
    </row>
    <row r="52" spans="2:8" ht="6.75" customHeight="1">
      <c r="B52" s="1"/>
      <c r="C52" s="1"/>
      <c r="D52" s="5"/>
      <c r="E52" s="5"/>
    </row>
    <row r="53" spans="2:8" ht="12" customHeight="1">
      <c r="B53" s="1" t="s">
        <v>53</v>
      </c>
      <c r="C53" s="1"/>
      <c r="D53" s="5"/>
      <c r="E53" s="5"/>
    </row>
    <row r="54" spans="2:8">
      <c r="B54" s="1" t="s">
        <v>54</v>
      </c>
      <c r="C54" s="1"/>
      <c r="D54" s="5"/>
      <c r="E54" s="5"/>
    </row>
    <row r="55" spans="2:8">
      <c r="B55" t="s">
        <v>77</v>
      </c>
      <c r="C55" s="1"/>
      <c r="D55" s="3">
        <v>73400.89</v>
      </c>
      <c r="E55" s="3">
        <f t="shared" si="0"/>
        <v>73.400000000000006</v>
      </c>
    </row>
    <row r="56" spans="2:8" hidden="1">
      <c r="B56" t="s">
        <v>61</v>
      </c>
      <c r="C56" s="1"/>
      <c r="D56" s="3">
        <v>0</v>
      </c>
      <c r="E56" s="3">
        <f t="shared" si="0"/>
        <v>0</v>
      </c>
    </row>
    <row r="57" spans="2:8">
      <c r="B57" t="s">
        <v>55</v>
      </c>
      <c r="D57" s="3">
        <v>136814493.97</v>
      </c>
      <c r="E57" s="3">
        <f t="shared" si="0"/>
        <v>136814.49</v>
      </c>
    </row>
    <row r="58" spans="2:8" ht="13.5" customHeight="1">
      <c r="B58" s="1"/>
      <c r="C58" s="1"/>
      <c r="D58" s="8">
        <f>SUM(D55:D57)</f>
        <v>136887894.85999998</v>
      </c>
      <c r="E58" s="8">
        <f t="shared" si="0"/>
        <v>136887.89000000001</v>
      </c>
    </row>
    <row r="59" spans="2:8" ht="9.75" customHeight="1">
      <c r="B59" s="1" t="s">
        <v>71</v>
      </c>
      <c r="C59" s="1"/>
      <c r="D59" s="5"/>
      <c r="E59" s="5"/>
    </row>
    <row r="60" spans="2:8" ht="15" customHeight="1">
      <c r="B60" t="s">
        <v>93</v>
      </c>
      <c r="C60" s="1"/>
      <c r="D60" s="3">
        <v>1296000</v>
      </c>
      <c r="E60" s="3">
        <f t="shared" si="0"/>
        <v>1296</v>
      </c>
    </row>
    <row r="61" spans="2:8" ht="5.25" customHeight="1">
      <c r="C61" s="1"/>
      <c r="D61" s="3"/>
      <c r="E61" s="3"/>
    </row>
    <row r="62" spans="2:8" ht="14.25" customHeight="1">
      <c r="B62" s="1" t="s">
        <v>72</v>
      </c>
      <c r="C62" s="1"/>
      <c r="D62" s="8">
        <f>+D58+D60</f>
        <v>138183894.85999998</v>
      </c>
      <c r="E62" s="8">
        <f t="shared" si="0"/>
        <v>138183.89000000001</v>
      </c>
    </row>
    <row r="63" spans="2:8" ht="13.5" customHeight="1">
      <c r="B63" s="1"/>
      <c r="C63" s="1"/>
      <c r="D63" s="5"/>
      <c r="E63" s="5"/>
    </row>
    <row r="64" spans="2:8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136814493.97</v>
      </c>
      <c r="E68" s="3">
        <f t="shared" si="0"/>
        <v>136814.49</v>
      </c>
    </row>
    <row r="69" spans="2:5" ht="15" customHeight="1">
      <c r="B69" s="1"/>
      <c r="C69" s="1"/>
      <c r="D69" s="8">
        <f>SUM(D66:D68)</f>
        <v>136887894.85999998</v>
      </c>
      <c r="E69" s="8">
        <f t="shared" si="0"/>
        <v>136887.89000000001</v>
      </c>
    </row>
    <row r="70" spans="2:5" ht="14.25" customHeight="1">
      <c r="B70" s="1" t="s">
        <v>74</v>
      </c>
      <c r="C70" s="1"/>
      <c r="D70" s="5"/>
      <c r="E70" s="5"/>
    </row>
    <row r="71" spans="2:5">
      <c r="B71" t="s">
        <v>94</v>
      </c>
      <c r="C71" s="1"/>
      <c r="D71" s="3">
        <f>+D60</f>
        <v>1296000</v>
      </c>
      <c r="E71" s="3">
        <f t="shared" si="0"/>
        <v>1296</v>
      </c>
    </row>
    <row r="72" spans="2:5">
      <c r="B72" s="1" t="s">
        <v>73</v>
      </c>
      <c r="C72" s="1"/>
      <c r="D72" s="8">
        <f>SUM(D69:D71)</f>
        <v>138183894.85999998</v>
      </c>
      <c r="E72" s="8">
        <f t="shared" si="0"/>
        <v>138183.89000000001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t="s">
        <v>75</v>
      </c>
    </row>
    <row r="78" spans="2:5" ht="15" customHeight="1">
      <c r="B78" t="s">
        <v>64</v>
      </c>
      <c r="C78" s="17" t="s">
        <v>82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5:E5"/>
    <mergeCell ref="B3:E3"/>
    <mergeCell ref="B4:E4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4"/>
  <sheetViews>
    <sheetView showGridLines="0" tabSelected="1" view="pageBreakPreview" topLeftCell="B22" zoomScaleNormal="95" zoomScaleSheetLayoutView="100" workbookViewId="0">
      <selection activeCell="G61" sqref="G61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hidden="1" customWidth="1"/>
    <col min="5" max="7" width="11.42578125" customWidth="1"/>
  </cols>
  <sheetData>
    <row r="2" spans="1:5">
      <c r="B2" s="16" t="s">
        <v>0</v>
      </c>
      <c r="C2" s="16"/>
      <c r="D2" s="16"/>
      <c r="E2" s="16"/>
    </row>
    <row r="3" spans="1:5">
      <c r="B3" s="16" t="s">
        <v>25</v>
      </c>
      <c r="C3" s="16"/>
      <c r="D3" s="16"/>
      <c r="E3" s="16"/>
    </row>
    <row r="4" spans="1:5">
      <c r="B4" s="16" t="s">
        <v>36</v>
      </c>
      <c r="C4" s="16"/>
      <c r="D4" s="16"/>
      <c r="E4" s="16"/>
    </row>
    <row r="5" spans="1:5">
      <c r="B5" s="16" t="s">
        <v>49</v>
      </c>
      <c r="C5" s="16"/>
      <c r="D5" s="16"/>
      <c r="E5" s="16"/>
    </row>
    <row r="6" spans="1:5">
      <c r="B6" s="16" t="s">
        <v>98</v>
      </c>
      <c r="C6" s="16"/>
      <c r="D6" s="16"/>
      <c r="E6" s="16"/>
    </row>
    <row r="7" spans="1:5">
      <c r="B7" s="16" t="s">
        <v>99</v>
      </c>
      <c r="C7" s="16"/>
      <c r="D7" s="16"/>
      <c r="E7" s="16"/>
    </row>
    <row r="8" spans="1:5" ht="18" customHeight="1">
      <c r="B8" s="9"/>
      <c r="C8" s="9"/>
      <c r="D8" s="9"/>
    </row>
    <row r="9" spans="1:5" ht="15.75">
      <c r="A9">
        <v>5</v>
      </c>
      <c r="B9" s="2" t="s">
        <v>26</v>
      </c>
      <c r="C9" s="2"/>
    </row>
    <row r="10" spans="1:5">
      <c r="A10">
        <v>51</v>
      </c>
      <c r="B10" s="1" t="s">
        <v>27</v>
      </c>
      <c r="C10" s="1"/>
      <c r="D10" s="5"/>
    </row>
    <row r="11" spans="1:5">
      <c r="A11">
        <v>510</v>
      </c>
      <c r="B11" t="s">
        <v>48</v>
      </c>
      <c r="C11" s="1"/>
      <c r="D11" s="4">
        <v>96194.240000000005</v>
      </c>
      <c r="E11" s="4">
        <f>ROUND((D11/1000),2)</f>
        <v>96.19</v>
      </c>
    </row>
    <row r="12" spans="1:5" ht="15" hidden="1" customHeight="1">
      <c r="B12" t="s">
        <v>45</v>
      </c>
      <c r="C12" s="1"/>
      <c r="D12" s="4">
        <v>0</v>
      </c>
      <c r="E12" s="3">
        <f>ROUND((D12/1000),2)-0.01</f>
        <v>-0.01</v>
      </c>
    </row>
    <row r="13" spans="1:5" ht="14.25" customHeight="1">
      <c r="D13" s="3">
        <f>+D11+D12</f>
        <v>96194.240000000005</v>
      </c>
      <c r="E13" s="3">
        <f>ROUND((D13/1000),2)</f>
        <v>96.19</v>
      </c>
    </row>
    <row r="14" spans="1:5" ht="14.25" customHeight="1">
      <c r="D14" s="3"/>
      <c r="E14" s="3"/>
    </row>
    <row r="15" spans="1:5">
      <c r="A15">
        <v>4</v>
      </c>
      <c r="B15" s="1" t="s">
        <v>31</v>
      </c>
      <c r="C15" s="1"/>
    </row>
    <row r="16" spans="1:5">
      <c r="A16">
        <v>41</v>
      </c>
      <c r="B16" s="1" t="s">
        <v>30</v>
      </c>
      <c r="C16" s="1"/>
      <c r="D16" s="5"/>
      <c r="E16" s="5"/>
    </row>
    <row r="17" spans="1:5">
      <c r="A17">
        <v>410</v>
      </c>
      <c r="B17" t="s">
        <v>46</v>
      </c>
      <c r="D17" s="3">
        <v>649.75</v>
      </c>
      <c r="E17" s="3">
        <f t="shared" ref="E17:E41" si="0">ROUND((D17/1000),2)</f>
        <v>0.65</v>
      </c>
    </row>
    <row r="18" spans="1:5">
      <c r="A18">
        <v>411</v>
      </c>
      <c r="B18" t="s">
        <v>28</v>
      </c>
      <c r="D18" s="3">
        <v>77303.58</v>
      </c>
      <c r="E18" s="3">
        <f t="shared" si="0"/>
        <v>77.3</v>
      </c>
    </row>
    <row r="19" spans="1:5">
      <c r="A19">
        <v>412</v>
      </c>
      <c r="B19" t="s">
        <v>29</v>
      </c>
      <c r="D19" s="4">
        <v>5996.04</v>
      </c>
      <c r="E19" s="4">
        <f t="shared" si="0"/>
        <v>6</v>
      </c>
    </row>
    <row r="20" spans="1:5">
      <c r="D20" s="3">
        <f>SUM(D17:D19)</f>
        <v>83949.37</v>
      </c>
      <c r="E20" s="3">
        <f>ROUND((D20/1000),2)</f>
        <v>83.95</v>
      </c>
    </row>
    <row r="21" spans="1:5" ht="15.75" thickBot="1">
      <c r="B21" s="1" t="s">
        <v>50</v>
      </c>
      <c r="C21" s="1"/>
      <c r="D21" s="7">
        <f>D13-D20</f>
        <v>12244.87000000001</v>
      </c>
      <c r="E21" s="7">
        <f t="shared" si="0"/>
        <v>12.24</v>
      </c>
    </row>
    <row r="22" spans="1:5" ht="7.5" customHeight="1">
      <c r="B22" s="1"/>
      <c r="C22" s="1"/>
      <c r="D22" s="5"/>
      <c r="E22" s="5"/>
    </row>
    <row r="23" spans="1:5">
      <c r="A23">
        <v>52</v>
      </c>
      <c r="B23" s="1" t="s">
        <v>32</v>
      </c>
      <c r="C23" s="1"/>
      <c r="D23" s="3"/>
      <c r="E23" s="3"/>
    </row>
    <row r="24" spans="1:5">
      <c r="A24">
        <v>521</v>
      </c>
      <c r="B24" t="s">
        <v>33</v>
      </c>
      <c r="D24" s="3">
        <v>7835.66</v>
      </c>
      <c r="E24" s="3">
        <f t="shared" si="0"/>
        <v>7.84</v>
      </c>
    </row>
    <row r="25" spans="1:5" ht="11.25" customHeight="1">
      <c r="D25" s="3"/>
      <c r="E25" s="3"/>
    </row>
    <row r="26" spans="1:5" ht="15.75" thickBot="1">
      <c r="B26" s="1" t="s">
        <v>81</v>
      </c>
      <c r="C26" s="1"/>
      <c r="D26" s="7">
        <f>D21+D24</f>
        <v>20080.53000000001</v>
      </c>
      <c r="E26" s="7">
        <f t="shared" si="0"/>
        <v>20.079999999999998</v>
      </c>
    </row>
    <row r="27" spans="1:5" ht="9" customHeight="1">
      <c r="B27" s="1"/>
      <c r="C27" s="1"/>
      <c r="D27" s="5"/>
      <c r="E27" s="5"/>
    </row>
    <row r="28" spans="1:5">
      <c r="A28">
        <v>42</v>
      </c>
      <c r="B28" s="1" t="s">
        <v>35</v>
      </c>
      <c r="C28" s="1"/>
      <c r="D28" s="3"/>
      <c r="E28" s="3"/>
    </row>
    <row r="29" spans="1:5">
      <c r="A29">
        <v>421</v>
      </c>
      <c r="B29" t="s">
        <v>34</v>
      </c>
      <c r="D29" s="3">
        <v>15.16</v>
      </c>
      <c r="E29" s="3">
        <f t="shared" si="0"/>
        <v>0.02</v>
      </c>
    </row>
    <row r="30" spans="1:5">
      <c r="B30" t="s">
        <v>88</v>
      </c>
      <c r="D30" s="3">
        <v>8738.4</v>
      </c>
      <c r="E30" s="3">
        <f t="shared" si="0"/>
        <v>8.74</v>
      </c>
    </row>
    <row r="31" spans="1:5" hidden="1">
      <c r="B31" t="s">
        <v>80</v>
      </c>
      <c r="D31" s="3">
        <v>0</v>
      </c>
      <c r="E31" s="3">
        <f t="shared" si="0"/>
        <v>0</v>
      </c>
    </row>
    <row r="32" spans="1:5">
      <c r="D32" s="6">
        <f>SUM(D29:D31)</f>
        <v>8753.56</v>
      </c>
      <c r="E32" s="6">
        <f>ROUND((D32/1000),2)+0.01</f>
        <v>8.76</v>
      </c>
    </row>
    <row r="33" spans="2:5" ht="9" hidden="1" customHeight="1">
      <c r="D33" s="3"/>
      <c r="E33" s="4"/>
    </row>
    <row r="34" spans="2:5" hidden="1">
      <c r="B34" s="1" t="s">
        <v>67</v>
      </c>
      <c r="D34" s="4">
        <f>D26-D32</f>
        <v>11326.97000000001</v>
      </c>
      <c r="E34" s="3">
        <f t="shared" si="0"/>
        <v>11.33</v>
      </c>
    </row>
    <row r="35" spans="2:5" ht="9" hidden="1" customHeight="1">
      <c r="D35" s="3"/>
      <c r="E35" s="3">
        <f t="shared" si="0"/>
        <v>0</v>
      </c>
    </row>
    <row r="36" spans="2:5" ht="15" hidden="1" customHeight="1">
      <c r="B36" s="1" t="s">
        <v>68</v>
      </c>
      <c r="D36" s="3"/>
      <c r="E36" s="3">
        <f t="shared" si="0"/>
        <v>0</v>
      </c>
    </row>
    <row r="37" spans="2:5" ht="15" hidden="1" customHeight="1">
      <c r="B37" t="s">
        <v>68</v>
      </c>
      <c r="D37" s="3">
        <v>0</v>
      </c>
      <c r="E37" s="3">
        <f t="shared" si="0"/>
        <v>0</v>
      </c>
    </row>
    <row r="38" spans="2:5" ht="9" hidden="1" customHeight="1">
      <c r="D38" s="3"/>
      <c r="E38" s="3">
        <f t="shared" si="0"/>
        <v>0</v>
      </c>
    </row>
    <row r="39" spans="2:5" ht="15" hidden="1" customHeight="1">
      <c r="B39" s="1" t="s">
        <v>76</v>
      </c>
      <c r="D39" s="3"/>
      <c r="E39" s="3">
        <f t="shared" si="0"/>
        <v>0</v>
      </c>
    </row>
    <row r="40" spans="2:5" hidden="1">
      <c r="B40" t="s">
        <v>76</v>
      </c>
      <c r="D40" s="3">
        <v>0</v>
      </c>
      <c r="E40" s="3">
        <f t="shared" si="0"/>
        <v>0</v>
      </c>
    </row>
    <row r="41" spans="2:5" ht="9" hidden="1" customHeight="1">
      <c r="D41" s="3"/>
      <c r="E41" s="3">
        <f t="shared" si="0"/>
        <v>0</v>
      </c>
    </row>
    <row r="42" spans="2:5" ht="15" customHeight="1" thickBot="1">
      <c r="B42" s="1" t="s">
        <v>95</v>
      </c>
      <c r="D42" s="7">
        <f>+D34+D37-D40</f>
        <v>11326.97000000001</v>
      </c>
      <c r="E42" s="7">
        <f>ROUND((D42/1000),2)-0.01</f>
        <v>11.32</v>
      </c>
    </row>
    <row r="43" spans="2:5" ht="11.25" customHeight="1">
      <c r="B43" s="1"/>
      <c r="D43" s="3"/>
    </row>
    <row r="49" spans="2:5">
      <c r="B49" t="s">
        <v>65</v>
      </c>
      <c r="C49" t="s">
        <v>75</v>
      </c>
    </row>
    <row r="50" spans="2:5">
      <c r="B50" t="s">
        <v>83</v>
      </c>
      <c r="C50" s="17" t="s">
        <v>82</v>
      </c>
      <c r="D50" s="17"/>
      <c r="E50" s="17"/>
    </row>
    <row r="53" spans="2:5" hidden="1">
      <c r="B53" t="s">
        <v>37</v>
      </c>
      <c r="C53" t="s">
        <v>39</v>
      </c>
    </row>
    <row r="54" spans="2:5" hidden="1">
      <c r="B54" t="s">
        <v>38</v>
      </c>
      <c r="C54" t="s">
        <v>40</v>
      </c>
    </row>
  </sheetData>
  <mergeCells count="7">
    <mergeCell ref="B7:E7"/>
    <mergeCell ref="C50:E50"/>
    <mergeCell ref="B3:E3"/>
    <mergeCell ref="B2:E2"/>
    <mergeCell ref="B4:E4"/>
    <mergeCell ref="B5:E5"/>
    <mergeCell ref="B6:E6"/>
  </mergeCells>
  <printOptions horizontalCentered="1"/>
  <pageMargins left="1.2204724409448819" right="0.78740157480314965" top="1.8897637795275593" bottom="0.59055118110236227" header="0.31496062992125984" footer="0.31496062992125984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" zoomScaleNormal="100" workbookViewId="0">
      <selection activeCell="B6" sqref="B6:D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96</v>
      </c>
      <c r="C6" s="16"/>
      <c r="D6" s="16"/>
    </row>
    <row r="7" spans="1:8">
      <c r="B7" s="16" t="s">
        <v>84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400777.13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400777.13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35100</v>
      </c>
    </row>
    <row r="18" spans="1:4">
      <c r="A18">
        <v>411</v>
      </c>
      <c r="B18" t="s">
        <v>28</v>
      </c>
      <c r="D18" s="3">
        <v>235204.04</v>
      </c>
    </row>
    <row r="19" spans="1:4">
      <c r="A19">
        <v>412</v>
      </c>
      <c r="B19" t="s">
        <v>29</v>
      </c>
      <c r="D19" s="4">
        <v>17245.88</v>
      </c>
    </row>
    <row r="20" spans="1:4">
      <c r="D20" s="3">
        <f>SUM(D17:D19)</f>
        <v>287549.92000000004</v>
      </c>
    </row>
    <row r="21" spans="1:4" ht="15.75" thickBot="1">
      <c r="B21" s="1" t="s">
        <v>50</v>
      </c>
      <c r="C21" s="1"/>
      <c r="D21" s="7">
        <f>D13-D20</f>
        <v>113227.20999999996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26470.03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139697.23999999996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139697.23999999996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189.68</v>
      </c>
    </row>
    <row r="36" spans="2:9">
      <c r="B36" t="s">
        <v>88</v>
      </c>
      <c r="D36" s="3">
        <v>26499.25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hidden="1" customHeight="1" thickBot="1">
      <c r="B39" s="1" t="s">
        <v>67</v>
      </c>
      <c r="D39" s="7">
        <f>D32-D35-D37-D36</f>
        <v>113008.30999999997</v>
      </c>
    </row>
    <row r="40" spans="2:9" ht="8.25" hidden="1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hidden="1" customHeight="1"/>
    <row r="47" spans="2:9" ht="15.75" thickBot="1">
      <c r="B47" s="1" t="s">
        <v>86</v>
      </c>
      <c r="D47" s="7">
        <f>D39+D42-D45</f>
        <v>113008.30999999997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2025-04-10T16:01:19Z</cp:lastPrinted>
  <dcterms:created xsi:type="dcterms:W3CDTF">2012-01-02T21:57:10Z</dcterms:created>
  <dcterms:modified xsi:type="dcterms:W3CDTF">2025-05-15T23:28:43Z</dcterms:modified>
</cp:coreProperties>
</file>