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13_ncr:1_{3E5F0108-0358-422C-8981-9779352F50E8}" xr6:coauthVersionLast="47" xr6:coauthVersionMax="47" xr10:uidLastSave="{00000000-0000-0000-0000-000000000000}"/>
  <bookViews>
    <workbookView xWindow="-120" yWindow="-120" windowWidth="20730" windowHeight="11160" xr2:uid="{29520D08-EAA5-4C7A-98A0-D81942CEAAA2}"/>
  </bookViews>
  <sheets>
    <sheet name="E. S. Financiera MILES" sheetId="1" r:id="rId1"/>
  </sheets>
  <definedNames>
    <definedName name="_xlnm.Print_Area" localSheetId="0">'E. S. Financiera MILES'!$B$1:$F$111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D47" i="1"/>
  <c r="D45" i="1"/>
  <c r="D42" i="1"/>
  <c r="D40" i="1"/>
  <c r="F28" i="1"/>
  <c r="F36" i="1" s="1"/>
  <c r="D28" i="1"/>
  <c r="D36" i="1" s="1"/>
  <c r="F15" i="1"/>
  <c r="F12" i="1"/>
  <c r="D15" i="1"/>
  <c r="D12" i="1"/>
  <c r="D25" i="1" s="1"/>
  <c r="F90" i="1"/>
  <c r="D90" i="1"/>
  <c r="F77" i="1"/>
  <c r="D77" i="1"/>
  <c r="F72" i="1"/>
  <c r="D72" i="1"/>
  <c r="F25" i="1" l="1"/>
  <c r="D49" i="1"/>
  <c r="D50" i="1" s="1"/>
  <c r="D84" i="1"/>
  <c r="D86" i="1" s="1"/>
  <c r="D95" i="1" s="1"/>
  <c r="F84" i="1"/>
  <c r="F86" i="1" s="1"/>
  <c r="F95" i="1" s="1"/>
  <c r="F50" i="1"/>
  <c r="D100" i="1" l="1"/>
  <c r="D102" i="1" s="1"/>
  <c r="F100" i="1"/>
  <c r="F102" i="1" s="1"/>
</calcChain>
</file>

<file path=xl/sharedStrings.xml><?xml version="1.0" encoding="utf-8"?>
<sst xmlns="http://schemas.openxmlformats.org/spreadsheetml/2006/main" count="75" uniqueCount="73">
  <si>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</si>
  <si>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</si>
  <si>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</si>
  <si>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</si>
  <si>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</si>
  <si>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</si>
  <si>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</si>
  <si>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</si>
  <si>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</si>
  <si>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</si>
  <si>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</si>
  <si>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</si>
  <si>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</si>
  <si>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</si>
  <si>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</si>
  <si>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</si>
  <si>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</si>
  <si>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</si>
  <si>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</si>
  <si>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</si>
  <si>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</si>
  <si>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</si>
  <si>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</si>
  <si>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</si>
  <si>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</si>
  <si>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</si>
  <si>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</si>
  <si>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</si>
  <si>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</si>
  <si>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</si>
  <si>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</si>
  <si>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</si>
  <si>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</si>
  <si>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</si>
  <si>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</si>
  <si>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</si>
  <si>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</si>
  <si>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</si>
  <si>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</si>
  <si>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</si>
  <si>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</si>
  <si>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</si>
  <si>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</si>
  <si>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2025</t>
  </si>
  <si>
    <t>2024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</si>
  <si>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</si>
  <si>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</si>
  <si>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</si>
  <si>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</si>
  <si>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</si>
  <si>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</si>
  <si>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</si>
  <si>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</si>
  <si>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</si>
  <si>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</si>
  <si>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</si>
  <si>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</si>
  <si>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</si>
  <si>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</si>
  <si>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</si>
  <si>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</si>
  <si>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</si>
  <si>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</si>
  <si>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</si>
  <si>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</si>
  <si>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</si>
  <si>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</si>
  <si>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</si>
  <si>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Utilidad antes de impuestos</t>
  </si>
  <si>
    <t>Gastos por impuestos sobre las ganancias</t>
  </si>
  <si>
    <t>Utilidad del ejercicio</t>
  </si>
  <si>
    <t>AL 30 DE ABRIL DE 2025 Y  2024</t>
  </si>
  <si>
    <t>DEL 01 DE ENERO AL 30 DE ABRIL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</si>
</sst>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0_);_(&quot;$&quot;* \(#,##0.0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  <numFmt numFmtId="172" formatCode="0E+00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7" fontId="0" fillId="0" borderId="0" xfId="2" applyNumberFormat="1" applyFont="1"/>
    <xf numFmtId="168" fontId="1" fillId="0" borderId="0" xfId="1" applyNumberFormat="1"/>
    <xf numFmtId="0" fontId="7" fillId="0" borderId="0" xfId="1" applyFont="1" applyAlignment="1">
      <alignment vertical="center" wrapText="1"/>
    </xf>
    <xf numFmtId="44" fontId="7" fillId="0" borderId="0" xfId="2" applyFont="1"/>
    <xf numFmtId="170" fontId="1" fillId="0" borderId="0" xfId="1" applyNumberForma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164" fontId="1" fillId="0" borderId="0" xfId="1" applyNumberFormat="1"/>
    <xf numFmtId="166" fontId="1" fillId="0" borderId="0" xfId="1" applyNumberFormat="1"/>
    <xf numFmtId="49" fontId="7" fillId="0" borderId="0" xfId="1" applyNumberFormat="1" applyFont="1" applyAlignment="1">
      <alignment horizontal="center" vertical="center"/>
    </xf>
    <xf numFmtId="167" fontId="7" fillId="0" borderId="3" xfId="1" applyNumberFormat="1" applyFont="1" applyBorder="1"/>
    <xf numFmtId="171" fontId="1" fillId="0" borderId="0" xfId="1" applyNumberFormat="1"/>
    <xf numFmtId="171" fontId="7" fillId="0" borderId="0" xfId="1" applyNumberFormat="1" applyFont="1"/>
    <xf numFmtId="165" fontId="7" fillId="0" borderId="4" xfId="1" applyNumberFormat="1" applyFont="1" applyBorder="1"/>
    <xf numFmtId="0" fontId="8" fillId="0" borderId="0" xfId="1" applyFont="1" applyAlignment="1">
      <alignment vertical="top" wrapText="1"/>
    </xf>
    <xf numFmtId="171" fontId="7" fillId="0" borderId="3" xfId="1" applyNumberFormat="1" applyFont="1" applyBorder="1"/>
    <xf numFmtId="0" fontId="1" fillId="0" borderId="0" xfId="1" applyAlignment="1">
      <alignment vertical="top" wrapText="1"/>
    </xf>
    <xf numFmtId="171" fontId="7" fillId="0" borderId="2" xfId="1" applyNumberFormat="1" applyFont="1" applyBorder="1"/>
    <xf numFmtId="164" fontId="10" fillId="0" borderId="0" xfId="1" applyNumberFormat="1" applyFont="1"/>
    <xf numFmtId="164" fontId="11" fillId="0" borderId="0" xfId="1" applyNumberFormat="1" applyFont="1"/>
    <xf numFmtId="169" fontId="11" fillId="0" borderId="0" xfId="1" applyNumberFormat="1" applyFont="1"/>
    <xf numFmtId="164" fontId="10" fillId="0" borderId="2" xfId="1" applyNumberFormat="1" applyFont="1" applyBorder="1"/>
    <xf numFmtId="164" fontId="12" fillId="0" borderId="0" xfId="1" applyNumberFormat="1" applyFont="1"/>
    <xf numFmtId="164" fontId="10" fillId="0" borderId="3" xfId="1" applyNumberFormat="1" applyFont="1" applyBorder="1"/>
    <xf numFmtId="0" fontId="13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8" fontId="7" fillId="0" borderId="0" xfId="1" applyNumberFormat="1" applyFont="1" applyAlignment="1">
      <alignment vertical="center" wrapText="1"/>
    </xf>
    <xf numFmtId="166" fontId="9" fillId="0" borderId="0" xfId="1" applyNumberFormat="1" applyFont="1" applyAlignment="1">
      <alignment vertical="center" wrapText="1"/>
    </xf>
    <xf numFmtId="172" fontId="7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0" xfId="1" applyBorder="1"/>
  </cellXfs>
  <cellStyles count="3">
    <cellStyle name="Moneda 2" xfId="2" xr:uid="{F475951A-F035-4633-9DA2-FD0F63A8CE89}"/>
    <cellStyle name="Normal" xfId="0" builtinId="0"/>
    <cellStyle name="Normal 2" xfId="1" xr:uid="{860F766A-371B-4940-9EA3-3778567E4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52</xdr:row>
      <xdr:rowOff>0</xdr:rowOff>
    </xdr:from>
    <xdr:to>
      <xdr:col>2</xdr:col>
      <xdr:colOff>1685924</xdr:colOff>
      <xdr:row>54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99AABA-740A-4455-9DAF-9D3BCBFB1FA6}"/>
            </a:ext>
          </a:extLst>
        </xdr:cNvPr>
        <xdr:cNvSpPr txBox="1"/>
      </xdr:nvSpPr>
      <xdr:spPr>
        <a:xfrm>
          <a:off x="685800" y="1050607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52</xdr:row>
      <xdr:rowOff>0</xdr:rowOff>
    </xdr:from>
    <xdr:to>
      <xdr:col>3</xdr:col>
      <xdr:colOff>257175</xdr:colOff>
      <xdr:row>56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F89E1B-324B-4943-94D5-AF5503A9C29D}"/>
            </a:ext>
          </a:extLst>
        </xdr:cNvPr>
        <xdr:cNvSpPr txBox="1"/>
      </xdr:nvSpPr>
      <xdr:spPr>
        <a:xfrm>
          <a:off x="3419475" y="1050607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52</xdr:row>
      <xdr:rowOff>1</xdr:rowOff>
    </xdr:from>
    <xdr:to>
      <xdr:col>5</xdr:col>
      <xdr:colOff>1133476</xdr:colOff>
      <xdr:row>55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1A6D7-4C6E-4113-8108-B58AF3E23A71}"/>
            </a:ext>
          </a:extLst>
        </xdr:cNvPr>
        <xdr:cNvSpPr txBox="1"/>
      </xdr:nvSpPr>
      <xdr:spPr>
        <a:xfrm>
          <a:off x="6191250" y="1050607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51</xdr:row>
      <xdr:rowOff>152400</xdr:rowOff>
    </xdr:from>
    <xdr:to>
      <xdr:col>2</xdr:col>
      <xdr:colOff>1619250</xdr:colOff>
      <xdr:row>51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871F700-3784-4239-A984-93EF4FAE0F60}"/>
            </a:ext>
          </a:extLst>
        </xdr:cNvPr>
        <xdr:cNvCxnSpPr/>
      </xdr:nvCxnSpPr>
      <xdr:spPr bwMode="auto">
        <a:xfrm>
          <a:off x="71437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19050</xdr:colOff>
      <xdr:row>0</xdr:row>
      <xdr:rowOff>161925</xdr:rowOff>
    </xdr:from>
    <xdr:to>
      <xdr:col>2</xdr:col>
      <xdr:colOff>3153555</xdr:colOff>
      <xdr:row>4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47168E64-2455-4D18-81D7-E41395916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781050</xdr:colOff>
      <xdr:row>51</xdr:row>
      <xdr:rowOff>152400</xdr:rowOff>
    </xdr:from>
    <xdr:to>
      <xdr:col>5</xdr:col>
      <xdr:colOff>1066800</xdr:colOff>
      <xdr:row>51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C027206-978C-4E3E-AC72-BD3F84181C06}"/>
            </a:ext>
          </a:extLst>
        </xdr:cNvPr>
        <xdr:cNvCxnSpPr/>
      </xdr:nvCxnSpPr>
      <xdr:spPr bwMode="auto">
        <a:xfrm>
          <a:off x="625792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51</xdr:row>
      <xdr:rowOff>152400</xdr:rowOff>
    </xdr:from>
    <xdr:to>
      <xdr:col>3</xdr:col>
      <xdr:colOff>57150</xdr:colOff>
      <xdr:row>51</xdr:row>
      <xdr:rowOff>152400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C93C2FD-66EE-4415-89E2-E54FD64D5944}"/>
            </a:ext>
          </a:extLst>
        </xdr:cNvPr>
        <xdr:cNvCxnSpPr/>
      </xdr:nvCxnSpPr>
      <xdr:spPr bwMode="auto">
        <a:xfrm>
          <a:off x="3581400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38100</xdr:colOff>
      <xdr:row>61</xdr:row>
      <xdr:rowOff>38100</xdr:rowOff>
    </xdr:from>
    <xdr:to>
      <xdr:col>2</xdr:col>
      <xdr:colOff>3172605</xdr:colOff>
      <xdr:row>64</xdr:row>
      <xdr:rowOff>145208</xdr:rowOff>
    </xdr:to>
    <xdr:pic>
      <xdr:nvPicPr>
        <xdr:cNvPr id="17" name="Imagen 16" descr="Icono&#10;&#10;Descripción generada automáticamente">
          <a:extLst>
            <a:ext uri="{FF2B5EF4-FFF2-40B4-BE49-F238E27FC236}">
              <a16:creationId xmlns:a16="http://schemas.microsoft.com/office/drawing/2014/main" id="{DC795E7F-6FCF-4619-8511-F44B3A19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466725</xdr:colOff>
      <xdr:row>107</xdr:row>
      <xdr:rowOff>0</xdr:rowOff>
    </xdr:from>
    <xdr:to>
      <xdr:col>2</xdr:col>
      <xdr:colOff>1685924</xdr:colOff>
      <xdr:row>109</xdr:row>
      <xdr:rowOff>142875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562C62C-0512-4CAB-A43A-AF5C2488D27D}"/>
            </a:ext>
          </a:extLst>
        </xdr:cNvPr>
        <xdr:cNvSpPr txBox="1"/>
      </xdr:nvSpPr>
      <xdr:spPr>
        <a:xfrm>
          <a:off x="685800" y="991552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107</xdr:row>
      <xdr:rowOff>0</xdr:rowOff>
    </xdr:from>
    <xdr:to>
      <xdr:col>3</xdr:col>
      <xdr:colOff>257175</xdr:colOff>
      <xdr:row>111</xdr:row>
      <xdr:rowOff>9525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EA1F9F5-5906-405C-A66D-126627D9686C}"/>
            </a:ext>
          </a:extLst>
        </xdr:cNvPr>
        <xdr:cNvSpPr txBox="1"/>
      </xdr:nvSpPr>
      <xdr:spPr>
        <a:xfrm>
          <a:off x="3419475" y="991552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107</xdr:row>
      <xdr:rowOff>1</xdr:rowOff>
    </xdr:from>
    <xdr:to>
      <xdr:col>5</xdr:col>
      <xdr:colOff>1133476</xdr:colOff>
      <xdr:row>110</xdr:row>
      <xdr:rowOff>47625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EAE4AE1-DC7C-4FB2-8B13-A3EB5FECA442}"/>
            </a:ext>
          </a:extLst>
        </xdr:cNvPr>
        <xdr:cNvSpPr txBox="1"/>
      </xdr:nvSpPr>
      <xdr:spPr>
        <a:xfrm>
          <a:off x="6191250" y="991552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106</xdr:row>
      <xdr:rowOff>152400</xdr:rowOff>
    </xdr:from>
    <xdr:to>
      <xdr:col>2</xdr:col>
      <xdr:colOff>1619250</xdr:colOff>
      <xdr:row>106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FA1EA32-1921-4B5F-88F9-68427F8DB7BB}"/>
            </a:ext>
          </a:extLst>
        </xdr:cNvPr>
        <xdr:cNvCxnSpPr/>
      </xdr:nvCxnSpPr>
      <xdr:spPr bwMode="auto">
        <a:xfrm>
          <a:off x="71437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781050</xdr:colOff>
      <xdr:row>106</xdr:row>
      <xdr:rowOff>152400</xdr:rowOff>
    </xdr:from>
    <xdr:to>
      <xdr:col>5</xdr:col>
      <xdr:colOff>1066800</xdr:colOff>
      <xdr:row>106</xdr:row>
      <xdr:rowOff>152400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9DE349B0-59E4-48E4-8104-F9474E507FE8}"/>
            </a:ext>
          </a:extLst>
        </xdr:cNvPr>
        <xdr:cNvCxnSpPr/>
      </xdr:nvCxnSpPr>
      <xdr:spPr bwMode="auto">
        <a:xfrm>
          <a:off x="625792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106</xdr:row>
      <xdr:rowOff>152400</xdr:rowOff>
    </xdr:from>
    <xdr:to>
      <xdr:col>3</xdr:col>
      <xdr:colOff>57150</xdr:colOff>
      <xdr:row>106</xdr:row>
      <xdr:rowOff>152400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4885918-88DE-4516-A201-368C67B74165}"/>
            </a:ext>
          </a:extLst>
        </xdr:cNvPr>
        <xdr:cNvCxnSpPr/>
      </xdr:nvCxnSpPr>
      <xdr:spPr bwMode="auto">
        <a:xfrm>
          <a:off x="3581400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E639-D3D6-4597-A2AE-9B2AC17D487D}">
  <sheetPr>
    <tabColor rgb="FF0070C0"/>
  </sheetPr>
  <dimension ref="B1:N109"/>
  <sheetViews>
    <sheetView showGridLines="0" tabSelected="1" topLeftCell="A101" zoomScaleNormal="100" workbookViewId="0">
      <selection activeCell="D113" sqref="D113"/>
    </sheetView>
  </sheetViews>
  <sheetFormatPr baseColWidth="10" defaultRowHeight="12.75" x14ac:dyDescent="0.2"/>
  <cols>
    <col min="1" max="1" width="3.28515625" style="1" customWidth="1"/>
    <col min="2" max="2" width="12.42578125" style="1" customWidth="1"/>
    <col min="3" max="3" width="66.42578125" style="1" customWidth="1"/>
    <col min="4" max="4" width="18.85546875" style="1" customWidth="1"/>
    <col min="5" max="5" width="6.140625" style="1" customWidth="1"/>
    <col min="6" max="6" width="17.5703125" style="1" customWidth="1"/>
    <col min="7" max="7" width="11.42578125" style="1"/>
    <col min="8" max="8" width="13.85546875" style="1" bestFit="1" customWidth="1"/>
    <col min="9" max="16384" width="11.42578125" style="1"/>
  </cols>
  <sheetData>
    <row r="1" spans="2:10" ht="14.25" x14ac:dyDescent="0.2">
      <c r="G1" s="2"/>
      <c r="H1" s="2"/>
      <c r="I1" s="2"/>
    </row>
    <row r="2" spans="2:10" ht="14.25" x14ac:dyDescent="0.2">
      <c r="G2" s="2"/>
      <c r="H2" s="2"/>
      <c r="I2" s="2"/>
    </row>
    <row r="3" spans="2:10" ht="14.25" x14ac:dyDescent="0.2">
      <c r="G3" s="2"/>
      <c r="H3" s="2"/>
      <c r="I3" s="2"/>
    </row>
    <row r="4" spans="2:10" ht="14.25" x14ac:dyDescent="0.2">
      <c r="G4" s="2"/>
      <c r="H4" s="2"/>
      <c r="I4" s="2"/>
    </row>
    <row r="5" spans="2:10" ht="18.75" x14ac:dyDescent="0.3">
      <c r="B5" s="3"/>
      <c r="C5" s="4" t="s">
        <v>0</v>
      </c>
      <c r="D5" s="5"/>
    </row>
    <row r="6" spans="2:10" ht="18.75" x14ac:dyDescent="0.3">
      <c r="B6" s="3"/>
      <c r="C6" s="6" t="s">
        <v>1</v>
      </c>
      <c r="D6" s="5"/>
    </row>
    <row r="7" spans="2:10" ht="18.75" customHeight="1" x14ac:dyDescent="0.3">
      <c r="B7" s="3"/>
      <c r="C7" s="8" t="s">
        <v>71</v>
      </c>
      <c r="D7" s="5"/>
    </row>
    <row r="8" spans="2:10" ht="15" customHeight="1" x14ac:dyDescent="0.2">
      <c r="C8" s="9" t="s">
        <v>2</v>
      </c>
      <c r="D8" s="10"/>
      <c r="E8" s="10"/>
      <c r="F8" s="10"/>
      <c r="G8" s="7"/>
      <c r="H8" s="7"/>
      <c r="I8" s="7"/>
      <c r="J8" s="7"/>
    </row>
    <row r="9" spans="2:10" x14ac:dyDescent="0.2">
      <c r="G9" s="11"/>
      <c r="H9" s="11"/>
      <c r="I9" s="11"/>
      <c r="J9" s="11"/>
    </row>
    <row r="10" spans="2:10" ht="15" customHeight="1" x14ac:dyDescent="0.2">
      <c r="C10" s="11" t="s">
        <v>3</v>
      </c>
      <c r="D10" s="12">
        <v>2025</v>
      </c>
      <c r="E10" s="12"/>
      <c r="F10" s="12">
        <v>2024</v>
      </c>
      <c r="G10" s="11"/>
      <c r="I10" s="11"/>
    </row>
    <row r="11" spans="2:10" ht="15" customHeight="1" x14ac:dyDescent="0.25">
      <c r="C11" s="11" t="s">
        <v>4</v>
      </c>
      <c r="D11" s="34">
        <v>408308.15029999998</v>
      </c>
      <c r="E11" s="35"/>
      <c r="F11" s="34">
        <v>326358.04034000001</v>
      </c>
      <c r="H11" s="15"/>
      <c r="I11" s="16"/>
    </row>
    <row r="12" spans="2:10" ht="15" customHeight="1" x14ac:dyDescent="0.25">
      <c r="C12" s="11" t="s">
        <v>5</v>
      </c>
      <c r="D12" s="34">
        <f>SUM(D13:D14)</f>
        <v>878779.78972999996</v>
      </c>
      <c r="E12" s="35"/>
      <c r="F12" s="34">
        <f>+F13+F14</f>
        <v>910580.61201000004</v>
      </c>
      <c r="H12" s="15"/>
      <c r="I12" s="16"/>
    </row>
    <row r="13" spans="2:10" ht="15" customHeight="1" x14ac:dyDescent="0.25">
      <c r="C13" s="1" t="s">
        <v>6</v>
      </c>
      <c r="D13" s="35">
        <v>851798.07002999994</v>
      </c>
      <c r="E13" s="35"/>
      <c r="F13" s="35">
        <v>895229.17344000004</v>
      </c>
      <c r="H13" s="15"/>
      <c r="I13" s="16"/>
    </row>
    <row r="14" spans="2:10" ht="15" customHeight="1" x14ac:dyDescent="0.25">
      <c r="C14" s="1" t="s">
        <v>7</v>
      </c>
      <c r="D14" s="35">
        <v>26981.719699999998</v>
      </c>
      <c r="E14" s="35"/>
      <c r="F14" s="35">
        <v>15351.43857</v>
      </c>
      <c r="H14" s="15"/>
      <c r="I14" s="16"/>
    </row>
    <row r="15" spans="2:10" ht="15" customHeight="1" x14ac:dyDescent="0.25">
      <c r="C15" s="11" t="s">
        <v>8</v>
      </c>
      <c r="D15" s="34">
        <f>SUM(D16:D19)</f>
        <v>984118.4043099999</v>
      </c>
      <c r="E15" s="35"/>
      <c r="F15" s="34">
        <f>+F16+F17+F18+F19</f>
        <v>1015194.4284899998</v>
      </c>
      <c r="H15" s="15"/>
      <c r="I15" s="16"/>
    </row>
    <row r="16" spans="2:10" ht="15" customHeight="1" x14ac:dyDescent="0.25">
      <c r="C16" s="1" t="s">
        <v>9</v>
      </c>
      <c r="D16" s="35">
        <v>67514.418059999996</v>
      </c>
      <c r="E16" s="35"/>
      <c r="F16" s="35">
        <v>69068.789220000006</v>
      </c>
      <c r="H16" s="15"/>
      <c r="I16" s="16"/>
    </row>
    <row r="17" spans="2:9" ht="15" customHeight="1" x14ac:dyDescent="0.25">
      <c r="C17" s="1" t="s">
        <v>10</v>
      </c>
      <c r="D17" s="35">
        <v>927741.15758</v>
      </c>
      <c r="E17" s="35"/>
      <c r="F17" s="35">
        <v>953440.41392999992</v>
      </c>
      <c r="H17" s="15"/>
      <c r="I17" s="16"/>
    </row>
    <row r="18" spans="2:9" ht="15" customHeight="1" x14ac:dyDescent="0.25">
      <c r="C18" s="1" t="s">
        <v>11</v>
      </c>
      <c r="D18" s="35">
        <v>36638.760670000003</v>
      </c>
      <c r="E18" s="35"/>
      <c r="F18" s="35">
        <v>30814.140579999999</v>
      </c>
      <c r="H18" s="15"/>
      <c r="I18" s="16"/>
    </row>
    <row r="19" spans="2:9" ht="15" customHeight="1" x14ac:dyDescent="0.25">
      <c r="C19" s="1" t="s">
        <v>12</v>
      </c>
      <c r="D19" s="36">
        <v>-47775.932000000001</v>
      </c>
      <c r="E19" s="35"/>
      <c r="F19" s="36">
        <v>-38128.915240000002</v>
      </c>
      <c r="H19" s="15"/>
      <c r="I19" s="16"/>
    </row>
    <row r="20" spans="2:9" ht="15" customHeight="1" x14ac:dyDescent="0.25">
      <c r="C20" s="11" t="s">
        <v>13</v>
      </c>
      <c r="D20" s="34">
        <v>16833.15554</v>
      </c>
      <c r="E20" s="35"/>
      <c r="F20" s="34">
        <v>10702.274899999999</v>
      </c>
      <c r="H20" s="15"/>
      <c r="I20" s="16"/>
    </row>
    <row r="21" spans="2:9" ht="15" customHeight="1" x14ac:dyDescent="0.25">
      <c r="C21" s="11" t="s">
        <v>14</v>
      </c>
      <c r="D21" s="34">
        <v>21870.553469999999</v>
      </c>
      <c r="E21" s="35"/>
      <c r="F21" s="34">
        <v>23130.425349999998</v>
      </c>
      <c r="H21" s="15"/>
      <c r="I21" s="16"/>
    </row>
    <row r="22" spans="2:9" ht="15" customHeight="1" x14ac:dyDescent="0.25">
      <c r="C22" s="11" t="s">
        <v>15</v>
      </c>
      <c r="D22" s="34">
        <v>7456.6947599999994</v>
      </c>
      <c r="E22" s="35"/>
      <c r="F22" s="34">
        <v>7095.3092899999992</v>
      </c>
      <c r="H22" s="15"/>
      <c r="I22" s="16"/>
    </row>
    <row r="23" spans="2:9" ht="15" customHeight="1" x14ac:dyDescent="0.25">
      <c r="C23" s="11" t="s">
        <v>16</v>
      </c>
      <c r="D23" s="34">
        <v>114.28</v>
      </c>
      <c r="E23" s="35"/>
      <c r="F23" s="34">
        <v>114.28</v>
      </c>
      <c r="H23" s="18"/>
      <c r="I23" s="13"/>
    </row>
    <row r="24" spans="2:9" ht="15" customHeight="1" x14ac:dyDescent="0.2">
      <c r="C24" s="11" t="s">
        <v>17</v>
      </c>
      <c r="D24" s="34">
        <v>1490.9091800000001</v>
      </c>
      <c r="E24" s="35"/>
      <c r="F24" s="34">
        <v>986.50645999999995</v>
      </c>
    </row>
    <row r="25" spans="2:9" ht="15" customHeight="1" thickBot="1" x14ac:dyDescent="0.25">
      <c r="B25" s="17"/>
      <c r="C25" s="17" t="s">
        <v>18</v>
      </c>
      <c r="D25" s="37">
        <f>D11+D12+D15+D20+D21+D22+D23+D24</f>
        <v>2318971.9372899998</v>
      </c>
      <c r="E25" s="34"/>
      <c r="F25" s="37">
        <f>F11+F12+F15+F20+F21+F22+F23+F24</f>
        <v>2294161.8768399996</v>
      </c>
    </row>
    <row r="26" spans="2:9" ht="15" customHeight="1" thickTop="1" x14ac:dyDescent="0.2">
      <c r="B26" s="17"/>
      <c r="D26" s="34"/>
      <c r="E26" s="34"/>
      <c r="F26" s="34"/>
    </row>
    <row r="27" spans="2:9" ht="15" customHeight="1" x14ac:dyDescent="0.2">
      <c r="C27" s="11" t="s">
        <v>19</v>
      </c>
      <c r="D27" s="34"/>
      <c r="E27" s="34"/>
      <c r="F27" s="38"/>
    </row>
    <row r="28" spans="2:9" ht="15" customHeight="1" x14ac:dyDescent="0.2">
      <c r="C28" s="11" t="s">
        <v>20</v>
      </c>
      <c r="D28" s="34">
        <f>+D29+D30+D31</f>
        <v>2057298.8601000002</v>
      </c>
      <c r="E28" s="34"/>
      <c r="F28" s="34">
        <f>+F29+F30+F31</f>
        <v>2053819.4311599999</v>
      </c>
    </row>
    <row r="29" spans="2:9" ht="15" customHeight="1" x14ac:dyDescent="0.2">
      <c r="C29" s="1" t="s">
        <v>21</v>
      </c>
      <c r="D29" s="35">
        <v>1599412.22869</v>
      </c>
      <c r="E29" s="35"/>
      <c r="F29" s="35">
        <v>1682394.26327</v>
      </c>
    </row>
    <row r="30" spans="2:9" ht="15" customHeight="1" x14ac:dyDescent="0.2">
      <c r="C30" s="1" t="s">
        <v>22</v>
      </c>
      <c r="D30" s="35">
        <v>59101.515819999993</v>
      </c>
      <c r="E30" s="35"/>
      <c r="F30" s="35">
        <v>73609.471160000016</v>
      </c>
    </row>
    <row r="31" spans="2:9" ht="15" customHeight="1" x14ac:dyDescent="0.2">
      <c r="C31" s="1" t="s">
        <v>23</v>
      </c>
      <c r="D31" s="35">
        <v>398785.11559</v>
      </c>
      <c r="E31" s="35"/>
      <c r="F31" s="35">
        <v>297815.69673000003</v>
      </c>
    </row>
    <row r="32" spans="2:9" ht="15" customHeight="1" x14ac:dyDescent="0.2">
      <c r="C32" s="11" t="s">
        <v>24</v>
      </c>
      <c r="D32" s="34">
        <v>29329.656129999999</v>
      </c>
      <c r="E32" s="34"/>
      <c r="F32" s="34">
        <v>30568.081879999998</v>
      </c>
    </row>
    <row r="33" spans="2:6" ht="15" customHeight="1" x14ac:dyDescent="0.2">
      <c r="C33" s="11" t="s">
        <v>25</v>
      </c>
      <c r="D33" s="34">
        <v>7185.1185400000004</v>
      </c>
      <c r="E33" s="34"/>
      <c r="F33" s="34">
        <v>3490.1415400000001</v>
      </c>
    </row>
    <row r="34" spans="2:6" ht="15" customHeight="1" x14ac:dyDescent="0.2">
      <c r="C34" s="11" t="s">
        <v>26</v>
      </c>
      <c r="D34" s="34">
        <v>3564.04</v>
      </c>
      <c r="E34" s="34"/>
      <c r="F34" s="34">
        <v>4052.4665099999997</v>
      </c>
    </row>
    <row r="35" spans="2:6" ht="15" customHeight="1" x14ac:dyDescent="0.2">
      <c r="C35" s="11" t="s">
        <v>27</v>
      </c>
      <c r="D35" s="34">
        <v>10463.946780000002</v>
      </c>
      <c r="E35" s="34"/>
      <c r="F35" s="34">
        <v>11434.39819</v>
      </c>
    </row>
    <row r="36" spans="2:6" ht="15" customHeight="1" x14ac:dyDescent="0.2">
      <c r="C36" s="17" t="s">
        <v>28</v>
      </c>
      <c r="D36" s="39">
        <f>D28+D32+D33+D34+D35</f>
        <v>2107841.6215499998</v>
      </c>
      <c r="E36" s="34"/>
      <c r="F36" s="39">
        <f>F28+F32+F33+F34+F35</f>
        <v>2103364.5192799997</v>
      </c>
    </row>
    <row r="37" spans="2:6" ht="15" customHeight="1" x14ac:dyDescent="0.2">
      <c r="D37" s="34"/>
      <c r="E37" s="34"/>
      <c r="F37" s="23"/>
    </row>
    <row r="38" spans="2:6" ht="15" customHeight="1" x14ac:dyDescent="0.2">
      <c r="C38" s="20" t="s">
        <v>29</v>
      </c>
      <c r="D38" s="34"/>
      <c r="E38" s="34"/>
      <c r="F38" s="23"/>
    </row>
    <row r="39" spans="2:6" ht="15" customHeight="1" x14ac:dyDescent="0.2">
      <c r="B39" s="21"/>
      <c r="C39" s="17" t="s">
        <v>30</v>
      </c>
      <c r="D39" s="34">
        <v>121403.2</v>
      </c>
      <c r="E39" s="34"/>
      <c r="F39" s="34">
        <v>121403.2</v>
      </c>
    </row>
    <row r="40" spans="2:6" ht="15" customHeight="1" x14ac:dyDescent="0.2">
      <c r="B40" s="21"/>
      <c r="C40" s="40" t="s">
        <v>31</v>
      </c>
      <c r="D40" s="34">
        <f>+D41</f>
        <v>30351.50806</v>
      </c>
      <c r="E40" s="34"/>
      <c r="F40" s="34">
        <v>28159.4</v>
      </c>
    </row>
    <row r="41" spans="2:6" ht="15" customHeight="1" x14ac:dyDescent="0.2">
      <c r="B41" s="21"/>
      <c r="C41" s="41" t="s">
        <v>32</v>
      </c>
      <c r="D41" s="35">
        <v>30351.50806</v>
      </c>
      <c r="E41" s="35"/>
      <c r="F41" s="35">
        <v>28159.386320000001</v>
      </c>
    </row>
    <row r="42" spans="2:6" ht="15" customHeight="1" x14ac:dyDescent="0.2">
      <c r="B42" s="21"/>
      <c r="C42" s="42" t="s">
        <v>33</v>
      </c>
      <c r="D42" s="34">
        <f>+D43+D44</f>
        <v>23298.795760000001</v>
      </c>
      <c r="E42" s="34"/>
      <c r="F42" s="34">
        <v>3646.8</v>
      </c>
    </row>
    <row r="43" spans="2:6" ht="15" customHeight="1" x14ac:dyDescent="0.2">
      <c r="B43" s="21"/>
      <c r="C43" s="43" t="s">
        <v>34</v>
      </c>
      <c r="D43" s="35">
        <v>16157.02224</v>
      </c>
      <c r="E43" s="35"/>
      <c r="F43" s="35">
        <v>545.45849999999996</v>
      </c>
    </row>
    <row r="44" spans="2:6" ht="15" customHeight="1" x14ac:dyDescent="0.2">
      <c r="B44" s="21"/>
      <c r="C44" s="43" t="s">
        <v>35</v>
      </c>
      <c r="D44" s="35">
        <v>7141.7735199999997</v>
      </c>
      <c r="E44" s="35"/>
      <c r="F44" s="35">
        <v>6131.4235099999996</v>
      </c>
    </row>
    <row r="45" spans="2:6" ht="15" customHeight="1" x14ac:dyDescent="0.2">
      <c r="B45" s="21"/>
      <c r="C45" s="42" t="s">
        <v>36</v>
      </c>
      <c r="D45" s="34">
        <f>+D46</f>
        <v>31521.507650000003</v>
      </c>
      <c r="E45" s="34"/>
      <c r="F45" s="34">
        <v>29667.4</v>
      </c>
    </row>
    <row r="46" spans="2:6" ht="15" customHeight="1" x14ac:dyDescent="0.2">
      <c r="C46" s="43" t="s">
        <v>37</v>
      </c>
      <c r="D46" s="35">
        <v>31521.507650000003</v>
      </c>
      <c r="E46" s="35"/>
      <c r="F46" s="35">
        <v>29595.568489999998</v>
      </c>
    </row>
    <row r="47" spans="2:6" ht="15" customHeight="1" x14ac:dyDescent="0.2">
      <c r="C47" s="42" t="s">
        <v>38</v>
      </c>
      <c r="D47" s="34">
        <f>+D48</f>
        <v>4555.2827400000006</v>
      </c>
      <c r="E47" s="34"/>
      <c r="F47" s="34">
        <v>4962.3</v>
      </c>
    </row>
    <row r="48" spans="2:6" x14ac:dyDescent="0.2">
      <c r="C48" s="43" t="s">
        <v>39</v>
      </c>
      <c r="D48" s="35">
        <v>4555.2827400000006</v>
      </c>
      <c r="E48" s="35"/>
      <c r="F48" s="35">
        <v>4962.2987400000002</v>
      </c>
    </row>
    <row r="49" spans="3:14" x14ac:dyDescent="0.2">
      <c r="C49" s="17" t="s">
        <v>40</v>
      </c>
      <c r="D49" s="39">
        <f>+D39+D40+D42+D45+D47</f>
        <v>211130.29421000002</v>
      </c>
      <c r="E49" s="34"/>
      <c r="F49" s="39">
        <f>+F39+F40+F42+F45+F47</f>
        <v>187839.09999999998</v>
      </c>
    </row>
    <row r="50" spans="3:14" ht="13.5" thickBot="1" x14ac:dyDescent="0.25">
      <c r="C50" s="20" t="s">
        <v>41</v>
      </c>
      <c r="D50" s="37">
        <f>D36+D49</f>
        <v>2318971.9157599998</v>
      </c>
      <c r="E50" s="23"/>
      <c r="F50" s="37">
        <f>F36+F49</f>
        <v>2291203.6192799998</v>
      </c>
      <c r="H50" s="24"/>
      <c r="J50" s="24"/>
    </row>
    <row r="51" spans="3:14" ht="13.5" thickTop="1" x14ac:dyDescent="0.2">
      <c r="D51" s="19"/>
      <c r="F51" s="19"/>
    </row>
    <row r="52" spans="3:14" x14ac:dyDescent="0.2">
      <c r="G52" s="22"/>
      <c r="H52" s="45"/>
      <c r="I52" s="45"/>
      <c r="J52" s="44"/>
      <c r="K52" s="17"/>
      <c r="L52" s="17"/>
      <c r="M52" s="17"/>
      <c r="N52" s="17"/>
    </row>
    <row r="53" spans="3:14" x14ac:dyDescent="0.2">
      <c r="G53" s="17"/>
      <c r="H53" s="46"/>
      <c r="I53" s="17"/>
      <c r="J53" s="17"/>
      <c r="K53" s="17"/>
      <c r="L53" s="17"/>
      <c r="M53" s="17"/>
      <c r="N53" s="17"/>
    </row>
    <row r="54" spans="3:14" x14ac:dyDescent="0.2">
      <c r="G54" s="17"/>
      <c r="H54" s="17"/>
      <c r="I54" s="17"/>
      <c r="J54" s="17"/>
    </row>
    <row r="55" spans="3:14" ht="12.75" customHeight="1" x14ac:dyDescent="0.2">
      <c r="G55" s="17"/>
      <c r="H55" s="17"/>
      <c r="I55" s="17"/>
      <c r="J55" s="17"/>
    </row>
    <row r="56" spans="3:14" ht="12.75" customHeight="1" x14ac:dyDescent="0.2">
      <c r="G56" s="17"/>
      <c r="H56" s="17"/>
      <c r="I56" s="17"/>
      <c r="J56" s="17"/>
    </row>
    <row r="57" spans="3:14" ht="12.75" customHeight="1" x14ac:dyDescent="0.2">
      <c r="G57" s="17"/>
      <c r="H57" s="17"/>
      <c r="I57" s="17"/>
      <c r="J57" s="17"/>
    </row>
    <row r="58" spans="3:14" ht="12.75" customHeight="1" x14ac:dyDescent="0.2">
      <c r="G58" s="17"/>
      <c r="H58" s="17"/>
      <c r="I58" s="17"/>
      <c r="J58" s="17"/>
    </row>
    <row r="59" spans="3:14" ht="12.75" customHeight="1" x14ac:dyDescent="0.2">
      <c r="G59" s="17"/>
      <c r="H59" s="17"/>
      <c r="I59" s="17"/>
      <c r="J59" s="17"/>
    </row>
    <row r="60" spans="3:14" ht="12.75" customHeight="1" x14ac:dyDescent="0.2"/>
    <row r="66" spans="3:6" ht="18.75" x14ac:dyDescent="0.2">
      <c r="C66" s="4" t="s">
        <v>0</v>
      </c>
      <c r="D66" s="4"/>
      <c r="E66" s="4"/>
      <c r="F66" s="4"/>
    </row>
    <row r="67" spans="3:6" ht="18.75" x14ac:dyDescent="0.2">
      <c r="C67" s="4" t="s">
        <v>42</v>
      </c>
      <c r="D67" s="4"/>
      <c r="E67" s="4"/>
      <c r="F67" s="4"/>
    </row>
    <row r="68" spans="3:6" ht="18.75" x14ac:dyDescent="0.2">
      <c r="C68" s="8" t="s">
        <v>72</v>
      </c>
      <c r="D68" s="4"/>
      <c r="E68" s="4"/>
      <c r="F68" s="4"/>
    </row>
    <row r="69" spans="3:6" ht="13.5" x14ac:dyDescent="0.2">
      <c r="C69" s="47" t="s">
        <v>2</v>
      </c>
      <c r="D69" s="47"/>
      <c r="E69" s="47"/>
      <c r="F69" s="47"/>
    </row>
    <row r="71" spans="3:6" ht="15" customHeight="1" x14ac:dyDescent="0.2">
      <c r="D71" s="25" t="s">
        <v>43</v>
      </c>
      <c r="E71" s="25"/>
      <c r="F71" s="25" t="s">
        <v>44</v>
      </c>
    </row>
    <row r="72" spans="3:6" ht="15" customHeight="1" x14ac:dyDescent="0.2">
      <c r="C72" s="17" t="s">
        <v>45</v>
      </c>
      <c r="D72" s="26">
        <f>SUM(D73:D75)</f>
        <v>55463.198239999998</v>
      </c>
      <c r="F72" s="26">
        <f>SUM(F73:F75)</f>
        <v>53709.78757</v>
      </c>
    </row>
    <row r="73" spans="3:6" ht="15" customHeight="1" x14ac:dyDescent="0.2">
      <c r="C73" s="1" t="s">
        <v>46</v>
      </c>
      <c r="D73" s="27">
        <v>24716.319179999999</v>
      </c>
      <c r="E73" s="27"/>
      <c r="F73" s="27">
        <v>24918.43389</v>
      </c>
    </row>
    <row r="74" spans="3:6" ht="15" customHeight="1" x14ac:dyDescent="0.2">
      <c r="C74" s="1" t="s">
        <v>47</v>
      </c>
      <c r="D74" s="27">
        <v>1581.9707900000001</v>
      </c>
      <c r="E74" s="27"/>
      <c r="F74" s="27">
        <v>1665.6277500000001</v>
      </c>
    </row>
    <row r="75" spans="3:6" ht="15" customHeight="1" x14ac:dyDescent="0.2">
      <c r="C75" s="1" t="s">
        <v>48</v>
      </c>
      <c r="D75" s="27">
        <v>29164.90827</v>
      </c>
      <c r="E75" s="27"/>
      <c r="F75" s="27">
        <v>27125.725930000001</v>
      </c>
    </row>
    <row r="76" spans="3:6" ht="15" customHeight="1" x14ac:dyDescent="0.2">
      <c r="D76" s="28"/>
      <c r="F76" s="28"/>
    </row>
    <row r="77" spans="3:6" ht="15" customHeight="1" x14ac:dyDescent="0.2">
      <c r="C77" s="17" t="s">
        <v>49</v>
      </c>
      <c r="D77" s="26">
        <f>SUM(D78:D82)</f>
        <v>31485.914670000002</v>
      </c>
      <c r="F77" s="26">
        <f>SUM(F78:F82)</f>
        <v>32062.820059999998</v>
      </c>
    </row>
    <row r="78" spans="3:6" ht="15" customHeight="1" x14ac:dyDescent="0.2">
      <c r="C78" s="1" t="s">
        <v>50</v>
      </c>
      <c r="D78" s="14">
        <v>20597.792899999997</v>
      </c>
      <c r="F78" s="14">
        <v>23695.499660000001</v>
      </c>
    </row>
    <row r="79" spans="3:6" ht="15" customHeight="1" x14ac:dyDescent="0.2">
      <c r="C79" s="1" t="s">
        <v>51</v>
      </c>
      <c r="D79" s="14">
        <v>0</v>
      </c>
      <c r="F79" s="14">
        <v>41.074779999999997</v>
      </c>
    </row>
    <row r="80" spans="3:6" ht="15" customHeight="1" x14ac:dyDescent="0.2">
      <c r="C80" s="1" t="s">
        <v>52</v>
      </c>
      <c r="D80" s="14">
        <v>9243.8992200000012</v>
      </c>
      <c r="F80" s="14">
        <v>6635.1504100000002</v>
      </c>
    </row>
    <row r="81" spans="3:6" ht="15" customHeight="1" x14ac:dyDescent="0.2">
      <c r="C81" s="1" t="s">
        <v>53</v>
      </c>
      <c r="D81" s="14">
        <v>1545.1184599999999</v>
      </c>
      <c r="F81" s="14">
        <v>1603.4116200000001</v>
      </c>
    </row>
    <row r="82" spans="3:6" ht="15" customHeight="1" x14ac:dyDescent="0.2">
      <c r="C82" s="1" t="s">
        <v>54</v>
      </c>
      <c r="D82" s="14">
        <v>99.104089999999999</v>
      </c>
      <c r="F82" s="14">
        <v>87.683589999999995</v>
      </c>
    </row>
    <row r="83" spans="3:6" ht="15" customHeight="1" x14ac:dyDescent="0.2">
      <c r="D83" s="28"/>
      <c r="F83" s="28"/>
    </row>
    <row r="84" spans="3:6" ht="15" customHeight="1" x14ac:dyDescent="0.2">
      <c r="C84" s="17" t="s">
        <v>55</v>
      </c>
      <c r="D84" s="29">
        <f>D72-D77</f>
        <v>23977.283569999996</v>
      </c>
      <c r="F84" s="29">
        <f>F72-F77</f>
        <v>21646.967510000002</v>
      </c>
    </row>
    <row r="85" spans="3:6" ht="15" customHeight="1" x14ac:dyDescent="0.2">
      <c r="C85" s="30" t="s">
        <v>56</v>
      </c>
      <c r="D85" s="14">
        <v>-8130.1131299999988</v>
      </c>
      <c r="F85" s="14">
        <v>-6718.6530999999995</v>
      </c>
    </row>
    <row r="86" spans="3:6" ht="15" customHeight="1" x14ac:dyDescent="0.2">
      <c r="C86" s="17" t="s">
        <v>57</v>
      </c>
      <c r="D86" s="31">
        <f>SUM(D84:D85)</f>
        <v>15847.170439999998</v>
      </c>
      <c r="F86" s="31">
        <f>SUM(F84:F85)</f>
        <v>14928.314410000003</v>
      </c>
    </row>
    <row r="87" spans="3:6" ht="15" customHeight="1" x14ac:dyDescent="0.2">
      <c r="C87" s="17"/>
      <c r="D87" s="28"/>
      <c r="F87" s="28"/>
    </row>
    <row r="88" spans="3:6" ht="15" customHeight="1" x14ac:dyDescent="0.2">
      <c r="C88" s="1" t="s">
        <v>58</v>
      </c>
      <c r="D88" s="27">
        <v>3918.2540099999997</v>
      </c>
      <c r="F88" s="27">
        <v>4121.3034100000004</v>
      </c>
    </row>
    <row r="89" spans="3:6" ht="15" customHeight="1" x14ac:dyDescent="0.2">
      <c r="C89" s="1" t="s">
        <v>59</v>
      </c>
      <c r="D89" s="14">
        <v>-1542.8456000000001</v>
      </c>
      <c r="F89" s="14">
        <v>-1441.8561399999999</v>
      </c>
    </row>
    <row r="90" spans="3:6" ht="15" customHeight="1" x14ac:dyDescent="0.2">
      <c r="C90" s="11" t="s">
        <v>60</v>
      </c>
      <c r="D90" s="31">
        <f>SUM(D88:D89)</f>
        <v>2375.4084099999995</v>
      </c>
      <c r="F90" s="31">
        <f>SUM(F88:F89)</f>
        <v>2679.4472700000006</v>
      </c>
    </row>
    <row r="91" spans="3:6" ht="15" customHeight="1" x14ac:dyDescent="0.2">
      <c r="C91" s="11"/>
      <c r="D91" s="28"/>
      <c r="F91" s="28"/>
    </row>
    <row r="92" spans="3:6" ht="28.5" customHeight="1" x14ac:dyDescent="0.2">
      <c r="C92" s="32" t="s">
        <v>61</v>
      </c>
      <c r="D92" s="14">
        <v>0</v>
      </c>
      <c r="F92" s="14">
        <v>20.12603</v>
      </c>
    </row>
    <row r="93" spans="3:6" ht="15" customHeight="1" x14ac:dyDescent="0.2">
      <c r="C93" s="1" t="s">
        <v>62</v>
      </c>
      <c r="D93" s="14">
        <v>45.242789999999999</v>
      </c>
      <c r="F93" s="14">
        <v>-44.371770000000005</v>
      </c>
    </row>
    <row r="94" spans="3:6" ht="15" customHeight="1" x14ac:dyDescent="0.2">
      <c r="C94" s="1" t="s">
        <v>63</v>
      </c>
      <c r="D94" s="14">
        <v>1534.6827699999999</v>
      </c>
      <c r="F94" s="14">
        <v>1373.9758199999997</v>
      </c>
    </row>
    <row r="95" spans="3:6" ht="15" customHeight="1" x14ac:dyDescent="0.2">
      <c r="C95" s="11" t="s">
        <v>64</v>
      </c>
      <c r="D95" s="31">
        <f>D86+D90+D92+D93+D94</f>
        <v>19802.504409999998</v>
      </c>
      <c r="F95" s="31">
        <f>F86+F90+F92+F93+F94</f>
        <v>18957.491760000001</v>
      </c>
    </row>
    <row r="96" spans="3:6" ht="15" customHeight="1" x14ac:dyDescent="0.2">
      <c r="C96" s="11"/>
      <c r="D96" s="28"/>
      <c r="F96" s="28"/>
    </row>
    <row r="97" spans="3:6" ht="15" customHeight="1" x14ac:dyDescent="0.2">
      <c r="C97" s="1" t="s">
        <v>65</v>
      </c>
      <c r="D97" s="14">
        <v>6143.2873799999998</v>
      </c>
      <c r="F97" s="14">
        <v>6214.2145999999993</v>
      </c>
    </row>
    <row r="98" spans="3:6" ht="15" customHeight="1" x14ac:dyDescent="0.2">
      <c r="C98" s="1" t="s">
        <v>66</v>
      </c>
      <c r="D98" s="14">
        <v>5003.4500699999999</v>
      </c>
      <c r="F98" s="14">
        <v>5513.2285400000001</v>
      </c>
    </row>
    <row r="99" spans="3:6" ht="15" customHeight="1" x14ac:dyDescent="0.2">
      <c r="C99" s="1" t="s">
        <v>67</v>
      </c>
      <c r="D99" s="14">
        <v>1056.90156</v>
      </c>
      <c r="F99" s="14">
        <v>1098.6251100000002</v>
      </c>
    </row>
    <row r="100" spans="3:6" ht="15" customHeight="1" x14ac:dyDescent="0.2">
      <c r="C100" s="11" t="s">
        <v>68</v>
      </c>
      <c r="D100" s="31">
        <f>D95-D97-D98-D99</f>
        <v>7598.865399999997</v>
      </c>
      <c r="F100" s="31">
        <f>F95-F97-F98-F99</f>
        <v>6131.4235100000014</v>
      </c>
    </row>
    <row r="101" spans="3:6" ht="15" customHeight="1" x14ac:dyDescent="0.2">
      <c r="C101" s="1" t="s">
        <v>69</v>
      </c>
      <c r="D101" s="14">
        <v>457.09188</v>
      </c>
      <c r="F101" s="14">
        <v>0</v>
      </c>
    </row>
    <row r="102" spans="3:6" ht="15" customHeight="1" thickBot="1" x14ac:dyDescent="0.25">
      <c r="C102" s="11" t="s">
        <v>70</v>
      </c>
      <c r="D102" s="33">
        <f>D100-D101</f>
        <v>7141.773519999997</v>
      </c>
      <c r="F102" s="33">
        <f>F100-F101</f>
        <v>6131.4235100000014</v>
      </c>
    </row>
    <row r="103" spans="3:6" ht="15" customHeight="1" thickTop="1" x14ac:dyDescent="0.2">
      <c r="C103" s="11"/>
      <c r="D103" s="28"/>
      <c r="F103" s="28"/>
    </row>
    <row r="104" spans="3:6" ht="15" customHeight="1" x14ac:dyDescent="0.2">
      <c r="C104" s="11"/>
      <c r="D104" s="28"/>
      <c r="F104" s="28"/>
    </row>
    <row r="105" spans="3:6" ht="15" customHeight="1" x14ac:dyDescent="0.2">
      <c r="C105" s="11"/>
      <c r="D105" s="28"/>
      <c r="F105" s="28"/>
    </row>
    <row r="109" spans="3:6" x14ac:dyDescent="0.2">
      <c r="C109" s="48"/>
    </row>
  </sheetData>
  <mergeCells count="1">
    <mergeCell ref="C69:F69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2025-02-20T16:09:51Z</dcterms:created>
  <dcterms:modified xsi:type="dcterms:W3CDTF">2025-05-12T22:52:54Z</dcterms:modified>
</cp:coreProperties>
</file>