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BOLSA DE VALORES\2025\"/>
    </mc:Choice>
  </mc:AlternateContent>
  <xr:revisionPtr revIDLastSave="0" documentId="13_ncr:1_{7EC11551-C40B-4E87-9557-22EBE40608D8}" xr6:coauthVersionLast="47" xr6:coauthVersionMax="47" xr10:uidLastSave="{00000000-0000-0000-0000-000000000000}"/>
  <bookViews>
    <workbookView xWindow="-110" yWindow="-110" windowWidth="19420" windowHeight="10300" xr2:uid="{4E611212-56F2-4A60-9F63-F4EF4803A79B}"/>
  </bookViews>
  <sheets>
    <sheet name="BALANCE (BVES)" sheetId="1" r:id="rId1"/>
    <sheet name="EST.RESULTAD (BVES)" sheetId="2" r:id="rId2"/>
  </sheets>
  <definedNames>
    <definedName name="_xlnm.Print_Area" localSheetId="0">'BALANCE (BVES)'!$A$1:$G$59</definedName>
    <definedName name="_xlnm.Print_Area" localSheetId="1">'EST.RESULTAD (BVES)'!$A$1:$G$53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G33" i="2"/>
  <c r="C32" i="2"/>
  <c r="G30" i="2"/>
  <c r="C28" i="2"/>
  <c r="G28" i="2"/>
  <c r="G23" i="2"/>
  <c r="C23" i="2"/>
  <c r="G19" i="2"/>
  <c r="C17" i="2"/>
  <c r="G15" i="2"/>
  <c r="C12" i="2"/>
  <c r="G10" i="2"/>
  <c r="C9" i="2"/>
  <c r="G5" i="2"/>
  <c r="G45" i="2" s="1"/>
  <c r="C5" i="2"/>
  <c r="G51" i="1"/>
  <c r="C51" i="1"/>
  <c r="C45" i="1"/>
  <c r="G45" i="1"/>
  <c r="E40" i="1"/>
  <c r="G37" i="1"/>
  <c r="G35" i="1"/>
  <c r="C33" i="1"/>
  <c r="G31" i="1"/>
  <c r="G29" i="1"/>
  <c r="C29" i="1"/>
  <c r="G26" i="1"/>
  <c r="C26" i="1"/>
  <c r="G24" i="1"/>
  <c r="C20" i="1"/>
  <c r="G19" i="1"/>
  <c r="G17" i="1"/>
  <c r="C16" i="1"/>
  <c r="G14" i="1"/>
  <c r="C10" i="1"/>
  <c r="G9" i="1"/>
  <c r="G33" i="1" s="1"/>
  <c r="G6" i="1"/>
  <c r="C6" i="1"/>
  <c r="C43" i="1" s="1"/>
  <c r="C45" i="2" l="1"/>
  <c r="G39" i="1"/>
  <c r="G42" i="1" s="1"/>
  <c r="G43" i="1" s="1"/>
  <c r="H43" i="1" s="1"/>
  <c r="C46" i="2" l="1"/>
  <c r="A46" i="2" s="1"/>
  <c r="G46" i="2"/>
  <c r="E46" i="2" l="1"/>
  <c r="G47" i="2"/>
  <c r="C47" i="2"/>
  <c r="H47" i="2" l="1"/>
</calcChain>
</file>

<file path=xl/sharedStrings.xml><?xml version="1.0" encoding="utf-8"?>
<sst xmlns="http://schemas.openxmlformats.org/spreadsheetml/2006/main" count="159" uniqueCount="135">
  <si>
    <t>ASEGURADORA ABANK S.A., SEGUROS DE PERSONAS</t>
  </si>
  <si>
    <t>(Expresado en Dólares de los Estados Unidos de América US$)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</si>
  <si>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</si>
  <si>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</si>
  <si>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</si>
  <si>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</si>
  <si>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</si>
  <si>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</si>
  <si>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</si>
  <si>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</si>
  <si>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</si>
  <si>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RESERVAS TECNICAS</t>
  </si>
  <si>
    <t>INVERSIONES FINANCIERAS</t>
  </si>
  <si>
    <t>RESERVA TECNICA DE SEGUROS DE VIDA</t>
  </si>
  <si>
    <t>VALORES</t>
  </si>
  <si>
    <t>DE RIESGOS EN CURSO DE VIDA COLECTIVO</t>
  </si>
  <si>
    <t>DIVERSOS INSTRUMENTOS FINANCIEROS</t>
  </si>
  <si>
    <t>SALUD Y HOSPITALIZACION</t>
  </si>
  <si>
    <t>INVERSIONES TRANSFERIDAS</t>
  </si>
  <si>
    <t>ACCIDENTES PERSONALES</t>
  </si>
  <si>
    <t>RENDIMIENTOS POR INVERSIONES</t>
  </si>
  <si>
    <t>RESERVAS POR SINIESTROS</t>
  </si>
  <si>
    <t>RESERVAS POR SINIESTROS REPORTADOS</t>
  </si>
  <si>
    <t>PRESTAMOS</t>
  </si>
  <si>
    <t>RESERVAS POR SINIESTROS NO REPORTADOS</t>
  </si>
  <si>
    <t>HASTA UN AÑO PLAZO</t>
  </si>
  <si>
    <t>SOCIEDADES ACREEDORAS DE SEGUROS Y FIANZAS</t>
  </si>
  <si>
    <t>OPERACIONES BURSATILES</t>
  </si>
  <si>
    <t>OBLIG. EN CTA. CTE. CON SOCIED. DE REASEG. Y REAFIANZ.</t>
  </si>
  <si>
    <t>OBLIGACIONES FINANCIERAS</t>
  </si>
  <si>
    <t>PRIMAS POR COBRAR</t>
  </si>
  <si>
    <t>OBLIG.CON INSTITUCIONES FINANCIERAS</t>
  </si>
  <si>
    <t>PRIMAS DE SEGUROS DE VIDA</t>
  </si>
  <si>
    <t>OBLIG.CON INSTITUCIONES NO FINANCIERAS</t>
  </si>
  <si>
    <t>PRIMAS DE SEGUROS DE ACCIDENTES Y ENFERMEDADES</t>
  </si>
  <si>
    <t>OBLIGACIONES POR VALORES TRANSADOS</t>
  </si>
  <si>
    <t>PRIMAS VENCIDAS</t>
  </si>
  <si>
    <t>INTERESES POR PAGAR</t>
  </si>
  <si>
    <t>PROVISION POR PRIMAS POR COBRAR (CR)</t>
  </si>
  <si>
    <t>OBLIGACIONES CON INTERMEDIARIOS Y AGENTES</t>
  </si>
  <si>
    <t>OBLIGACIONES CON AGENTES</t>
  </si>
  <si>
    <t>SOCIEDADES DEUDORAS DE SEGUROS Y FIANZAS</t>
  </si>
  <si>
    <t>CUENTAS POR PAGAR</t>
  </si>
  <si>
    <t>CUENTA CORRIENTE POR SEGUROS Y FIANZAS</t>
  </si>
  <si>
    <t>IMPUESTOS, CONTRIBUCIONES Y RETENCIONES</t>
  </si>
  <si>
    <t>OTRAS CUENTAS POR PAGAR</t>
  </si>
  <si>
    <t>INMUEBLES, MOBILIARIO Y EQUIPO</t>
  </si>
  <si>
    <t>REMUNERACIONES POR PAGAR</t>
  </si>
  <si>
    <t>MOBILIARIO Y EQUIPO</t>
  </si>
  <si>
    <t>AGUINALDOS Y BONIFICACIONES</t>
  </si>
  <si>
    <t>DEPRECIACION ACUMULADA MOBILIARIO Y EQUIPO</t>
  </si>
  <si>
    <t>PROVISIONES</t>
  </si>
  <si>
    <t>PROVISION POR OBLIGACIONES LABORALES</t>
  </si>
  <si>
    <t>OTROS ACTIVOS</t>
  </si>
  <si>
    <t>TOTAL PASIVO</t>
  </si>
  <si>
    <t>PAGOS ANTICIPADOS Y CARGOS DIFERIDOS</t>
  </si>
  <si>
    <t>PATRIMONIO</t>
  </si>
  <si>
    <t>CUENTAS POR COBRAR DIVERSAS</t>
  </si>
  <si>
    <t>CAPITAL SOCIAL</t>
  </si>
  <si>
    <t>IMPUESTO SOBRE LA RENTA POR LIQUIDAR</t>
  </si>
  <si>
    <t>CAPITAL PAGADO</t>
  </si>
  <si>
    <t>PROVISIONES DE OTROS ACTIVOS (CR)</t>
  </si>
  <si>
    <t>RESERVAS DE CAPITAL</t>
  </si>
  <si>
    <t>RESERVAS OBLIGATORIAS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</si>
  <si>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</si>
  <si>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</si>
  <si>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</si>
  <si>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</si>
  <si>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</si>
  <si>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</si>
  <si>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</si>
  <si>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</si>
  <si>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</si>
  <si>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</si>
  <si>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 CEDIDAS A SOC.DE PRIMER ORDEN DEL EXTER.</t>
  </si>
  <si>
    <t>RESPONSAB. POR RETROCESIONES A SOC. DE PRIMER ORDEN DEL EXT.</t>
  </si>
  <si>
    <t>CUENTAS DE CONTROL DEUDORAS</t>
  </si>
  <si>
    <t>CUENTAS DE CONTROL POR CONTRA</t>
  </si>
  <si>
    <t>VALORES Y BIENES EN CUSTODIA</t>
  </si>
  <si>
    <t>PRESTAMOS INCOBRABLES RETIRADOS DEL ACTIVO</t>
  </si>
  <si>
    <t>INTERESES EN SUSPENSO DE PRESTAMOS VENCIDOS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</si>
  <si>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</si>
  <si>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</si>
  <si>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</si>
  <si>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</si>
  <si>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</si>
  <si>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</si>
  <si>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</si>
  <si>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OTROS</t>
  </si>
  <si>
    <t>PRIMAS CEDIDAS POR REASEGUROS Y REAFIANZAMIENTOS</t>
  </si>
  <si>
    <t>INGRESO POR DECREMENTO DE RESERVAS TECNICAS Y CONTINGENCIAL DE FIANZAS</t>
  </si>
  <si>
    <t>GASTOS POR INCREMENTO DE RESERVAS TECNICAS Y CONTINGENCIAL DE FIANZAS</t>
  </si>
  <si>
    <t>PARA RIESGOS EN CURSO DE ACCIDENTES Y ENFERMEDADES</t>
  </si>
  <si>
    <t>RECLAMOS EN TRAMITE</t>
  </si>
  <si>
    <t>DE RIESGOS EN CURSO DE ACCIDENTES Y ENFERMEDADES</t>
  </si>
  <si>
    <t>SINIESTROS Y GASTOS RECUPERADOS POR REASEGUROS</t>
  </si>
  <si>
    <t>GASTOS DE ADQUISICION Y CONSERVACION</t>
  </si>
  <si>
    <t>DE ACCIDENTES Y ENFERMEDADES</t>
  </si>
  <si>
    <t>COMISIONES Y PARTICIPACIONES DE SEGUROS DE VIDA</t>
  </si>
  <si>
    <t>COMISIONES Y PARTICIPACIONES DE SEGUROS DE ACCIDENTES Y ENFERMEDADES</t>
  </si>
  <si>
    <t>REEMBOLSOS DE GASTOS POR CESIONES DE SEGUROS</t>
  </si>
  <si>
    <t>GASTOS DE COBRANZA DE PRIMAS</t>
  </si>
  <si>
    <t>OTROS GASTOS DE ADQUISICION Y CONSERVACION</t>
  </si>
  <si>
    <t>DEVOLUCIONES Y CANCELACIONES DE PRIMAS</t>
  </si>
  <si>
    <t>INGRESOS FINANCIEROS Y DE INVERSION</t>
  </si>
  <si>
    <t>DEPOSITOS</t>
  </si>
  <si>
    <t>POR INVERSIONES EN VALORES</t>
  </si>
  <si>
    <t>POR PRESTAMOS</t>
  </si>
  <si>
    <t>GASTOS FINANCIEROS Y DE INVERSION</t>
  </si>
  <si>
    <t>DIVERSOS</t>
  </si>
  <si>
    <t>POR OBLIGACIONES FINANCIERAS Y OTROS PASIVOS</t>
  </si>
  <si>
    <t>OTROS INGRESOS</t>
  </si>
  <si>
    <t>PROVISIONES P/SALDOS A CARGO DE REASEGURADORES Y REAF. Y OTRAS CXC</t>
  </si>
  <si>
    <t>INGRESOS P/RECUPERAC.DE ACTIVOS  Y PROVISIONES</t>
  </si>
  <si>
    <t>DISMINUCION DE PROVISIONES</t>
  </si>
  <si>
    <t>GASTOS DE ADMINISTRACION</t>
  </si>
  <si>
    <t>DE PERSONAL</t>
  </si>
  <si>
    <t>INGRESOS EXTRAORDINARIOS Y DE EJERCICIOS ANTERIORES</t>
  </si>
  <si>
    <t>DE DIRECTORES</t>
  </si>
  <si>
    <t>EXTRAORDINARIOS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</si>
  <si>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</si>
  <si>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</si>
  <si>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</si>
  <si>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</si>
  <si>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</si>
  <si>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</si>
  <si>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</si>
  <si>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</si>
  <si>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</si>
  <si>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</si>
  <si>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</si>
  <si>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</si>
  <si>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</si>
  <si>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MARZO DE 2025</t>
  </si>
  <si>
    <t>ESTADO DE RESULTADO DEL 01 DE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</si>
</sst>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#,##0.00_ ;[Red]\-#,##0.00\ "/>
    <numFmt numFmtId="167" formatCode="0.0"/>
    <numFmt numFmtId="168" formatCode="_(&quot;Q&quot;* #,##0.00_);_(&quot;Q&quot;* \(#,##0.00\);_(&quot;Q&quot;* &quot;-&quot;??_);_(@_)"/>
  </numFmts>
  <fonts count="19" x14ac:knownFonts="1">
    <font>
      <sz val="11"/>
      <color theme="1"/>
      <name val="Trebuchet MS"/>
      <family val="2"/>
    </font>
    <font>
      <sz val="10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name val="Trebuchet MS"/>
      <family val="2"/>
    </font>
    <font>
      <u val="singleAccounting"/>
      <sz val="10"/>
      <name val="Trebuchet MS"/>
      <family val="2"/>
    </font>
    <font>
      <sz val="9"/>
      <name val="Trebuchet MS"/>
      <family val="2"/>
    </font>
    <font>
      <sz val="9.5"/>
      <name val="Trebuchet MS"/>
      <family val="2"/>
    </font>
    <font>
      <b/>
      <u val="singleAccounting"/>
      <sz val="10"/>
      <name val="Trebuchet MS"/>
      <family val="2"/>
    </font>
    <font>
      <b/>
      <sz val="12"/>
      <color theme="0"/>
      <name val="Trebuchet MS"/>
      <family val="2"/>
    </font>
    <font>
      <b/>
      <sz val="12"/>
      <name val="Trebuchet MS"/>
      <family val="2"/>
    </font>
    <font>
      <b/>
      <sz val="9"/>
      <name val="Trebuchet MS"/>
      <family val="2"/>
    </font>
    <font>
      <b/>
      <u/>
      <sz val="9"/>
      <name val="Trebuchet MS"/>
      <family val="2"/>
    </font>
    <font>
      <b/>
      <u/>
      <sz val="9.5"/>
      <name val="Trebuchet MS"/>
      <family val="2"/>
    </font>
    <font>
      <sz val="10"/>
      <color theme="0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3" fillId="0" borderId="0" xfId="3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/>
    <xf numFmtId="164" fontId="3" fillId="0" borderId="0" xfId="3" applyFont="1" applyFill="1" applyBorder="1" applyAlignment="1">
      <alignment vertical="center"/>
    </xf>
    <xf numFmtId="164" fontId="3" fillId="0" borderId="2" xfId="3" applyFont="1" applyFill="1" applyBorder="1" applyAlignment="1">
      <alignment vertical="center"/>
    </xf>
    <xf numFmtId="4" fontId="3" fillId="0" borderId="0" xfId="2" applyNumberFormat="1" applyFont="1" applyAlignment="1">
      <alignment vertical="center"/>
    </xf>
    <xf numFmtId="0" fontId="8" fillId="0" borderId="0" xfId="2" applyFont="1"/>
    <xf numFmtId="4" fontId="3" fillId="0" borderId="0" xfId="2" applyNumberFormat="1" applyFont="1"/>
    <xf numFmtId="164" fontId="9" fillId="0" borderId="0" xfId="3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4" fontId="3" fillId="0" borderId="2" xfId="2" applyNumberFormat="1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164" fontId="3" fillId="0" borderId="2" xfId="2" applyNumberFormat="1" applyFont="1" applyBorder="1" applyAlignment="1">
      <alignment vertical="center"/>
    </xf>
    <xf numFmtId="0" fontId="8" fillId="0" borderId="0" xfId="2" applyFont="1" applyAlignment="1">
      <alignment horizontal="left"/>
    </xf>
    <xf numFmtId="166" fontId="9" fillId="0" borderId="0" xfId="3" applyNumberFormat="1" applyFont="1" applyFill="1" applyBorder="1"/>
    <xf numFmtId="166" fontId="3" fillId="0" borderId="0" xfId="2" applyNumberFormat="1" applyFont="1"/>
    <xf numFmtId="10" fontId="3" fillId="0" borderId="0" xfId="2" applyNumberFormat="1" applyFont="1"/>
    <xf numFmtId="166" fontId="3" fillId="0" borderId="2" xfId="3" applyNumberFormat="1" applyFont="1" applyFill="1" applyBorder="1"/>
    <xf numFmtId="4" fontId="3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4" fontId="6" fillId="0" borderId="0" xfId="2" applyNumberFormat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164" fontId="6" fillId="0" borderId="3" xfId="3" applyFont="1" applyFill="1" applyBorder="1" applyAlignment="1">
      <alignment vertical="center" wrapText="1"/>
    </xf>
    <xf numFmtId="164" fontId="6" fillId="0" borderId="3" xfId="3" applyFont="1" applyFill="1" applyBorder="1" applyAlignment="1">
      <alignment horizontal="center" vertical="center" wrapText="1"/>
    </xf>
    <xf numFmtId="164" fontId="6" fillId="0" borderId="0" xfId="3" applyFont="1" applyFill="1" applyBorder="1" applyAlignment="1">
      <alignment horizontal="center" vertical="center" wrapText="1"/>
    </xf>
    <xf numFmtId="164" fontId="6" fillId="0" borderId="2" xfId="3" applyFont="1" applyFill="1" applyBorder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164" fontId="3" fillId="0" borderId="0" xfId="3" applyFont="1" applyAlignment="1">
      <alignment vertical="center"/>
    </xf>
    <xf numFmtId="164" fontId="6" fillId="0" borderId="0" xfId="3" applyFont="1" applyBorder="1" applyAlignment="1">
      <alignment vertical="center"/>
    </xf>
    <xf numFmtId="164" fontId="3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164" fontId="3" fillId="0" borderId="2" xfId="3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164" fontId="12" fillId="0" borderId="0" xfId="3" applyFont="1" applyBorder="1" applyAlignment="1">
      <alignment vertical="center"/>
    </xf>
    <xf numFmtId="164" fontId="6" fillId="0" borderId="2" xfId="3" applyFont="1" applyBorder="1" applyAlignment="1">
      <alignment vertical="center"/>
    </xf>
    <xf numFmtId="164" fontId="3" fillId="0" borderId="0" xfId="3" applyFont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164" fontId="3" fillId="0" borderId="0" xfId="3" applyFont="1" applyFill="1" applyBorder="1"/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164" fontId="6" fillId="0" borderId="0" xfId="3" applyFont="1" applyBorder="1"/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centerContinuous" vertical="center"/>
    </xf>
    <xf numFmtId="0" fontId="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/>
    </xf>
    <xf numFmtId="0" fontId="15" fillId="0" borderId="1" xfId="2" applyFont="1" applyBorder="1" applyAlignment="1">
      <alignment horizontal="centerContinuous" vertical="center"/>
    </xf>
    <xf numFmtId="0" fontId="3" fillId="0" borderId="1" xfId="2" applyFont="1" applyBorder="1" applyAlignment="1">
      <alignment horizontal="centerContinuous"/>
    </xf>
    <xf numFmtId="167" fontId="3" fillId="0" borderId="0" xfId="2" applyNumberFormat="1" applyFont="1"/>
    <xf numFmtId="0" fontId="7" fillId="0" borderId="0" xfId="2" applyFont="1"/>
    <xf numFmtId="39" fontId="3" fillId="0" borderId="0" xfId="2" applyNumberFormat="1" applyFont="1"/>
    <xf numFmtId="0" fontId="3" fillId="0" borderId="0" xfId="2" applyFont="1" applyAlignment="1">
      <alignment wrapText="1"/>
    </xf>
    <xf numFmtId="4" fontId="3" fillId="0" borderId="2" xfId="2" applyNumberFormat="1" applyFont="1" applyBorder="1"/>
    <xf numFmtId="164" fontId="3" fillId="0" borderId="2" xfId="3" applyFont="1" applyFill="1" applyBorder="1"/>
    <xf numFmtId="0" fontId="16" fillId="0" borderId="0" xfId="2" applyFont="1" applyAlignment="1">
      <alignment wrapText="1"/>
    </xf>
    <xf numFmtId="0" fontId="3" fillId="0" borderId="0" xfId="2" applyFont="1" applyAlignment="1">
      <alignment horizontal="left"/>
    </xf>
    <xf numFmtId="39" fontId="3" fillId="0" borderId="2" xfId="2" applyNumberFormat="1" applyFont="1" applyBorder="1"/>
    <xf numFmtId="0" fontId="16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10" fillId="0" borderId="0" xfId="2" applyFont="1" applyAlignment="1">
      <alignment horizontal="left"/>
    </xf>
    <xf numFmtId="4" fontId="3" fillId="0" borderId="0" xfId="3" applyNumberFormat="1" applyFont="1" applyFill="1" applyBorder="1"/>
    <xf numFmtId="0" fontId="10" fillId="0" borderId="0" xfId="2" applyFont="1" applyAlignment="1">
      <alignment horizontal="left" wrapText="1"/>
    </xf>
    <xf numFmtId="4" fontId="3" fillId="0" borderId="2" xfId="3" applyNumberFormat="1" applyFont="1" applyFill="1" applyBorder="1"/>
    <xf numFmtId="0" fontId="7" fillId="0" borderId="0" xfId="2" applyFont="1" applyAlignment="1">
      <alignment vertical="center"/>
    </xf>
    <xf numFmtId="164" fontId="3" fillId="0" borderId="2" xfId="2" applyNumberFormat="1" applyFont="1" applyBorder="1"/>
    <xf numFmtId="0" fontId="10" fillId="0" borderId="0" xfId="2" applyFont="1"/>
    <xf numFmtId="0" fontId="10" fillId="0" borderId="0" xfId="2" applyFont="1" applyAlignment="1">
      <alignment wrapText="1"/>
    </xf>
    <xf numFmtId="164" fontId="3" fillId="0" borderId="0" xfId="4" applyNumberFormat="1" applyFont="1" applyFill="1" applyBorder="1"/>
    <xf numFmtId="0" fontId="7" fillId="0" borderId="0" xfId="2" applyFont="1" applyAlignment="1">
      <alignment horizontal="left"/>
    </xf>
    <xf numFmtId="164" fontId="3" fillId="0" borderId="0" xfId="3" applyFont="1" applyFill="1"/>
    <xf numFmtId="164" fontId="9" fillId="0" borderId="0" xfId="3" applyFont="1" applyFill="1" applyBorder="1"/>
    <xf numFmtId="4" fontId="3" fillId="0" borderId="0" xfId="1" applyNumberFormat="1" applyFont="1" applyFill="1"/>
    <xf numFmtId="4" fontId="3" fillId="0" borderId="0" xfId="3" applyNumberFormat="1" applyFont="1" applyFill="1"/>
    <xf numFmtId="0" fontId="7" fillId="0" borderId="0" xfId="2" applyFont="1" applyAlignment="1">
      <alignment horizontal="left" vertical="center" wrapText="1"/>
    </xf>
    <xf numFmtId="0" fontId="17" fillId="0" borderId="0" xfId="2" applyFont="1"/>
    <xf numFmtId="0" fontId="6" fillId="0" borderId="0" xfId="2" applyFont="1" applyAlignment="1">
      <alignment horizontal="center"/>
    </xf>
    <xf numFmtId="4" fontId="3" fillId="0" borderId="0" xfId="3" applyNumberFormat="1" applyFont="1" applyFill="1" applyAlignment="1">
      <alignment horizontal="center"/>
    </xf>
    <xf numFmtId="4" fontId="3" fillId="0" borderId="0" xfId="3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43" fontId="3" fillId="0" borderId="0" xfId="2" applyNumberFormat="1" applyFont="1"/>
    <xf numFmtId="4" fontId="6" fillId="0" borderId="0" xfId="3" applyNumberFormat="1" applyFont="1" applyBorder="1"/>
    <xf numFmtId="164" fontId="6" fillId="0" borderId="3" xfId="2" applyNumberFormat="1" applyFont="1" applyBorder="1"/>
    <xf numFmtId="0" fontId="6" fillId="0" borderId="0" xfId="2" applyFont="1" applyAlignment="1">
      <alignment vertical="center"/>
    </xf>
    <xf numFmtId="164" fontId="6" fillId="0" borderId="0" xfId="2" applyNumberFormat="1" applyFont="1"/>
    <xf numFmtId="0" fontId="3" fillId="0" borderId="0" xfId="1" applyFont="1"/>
    <xf numFmtId="0" fontId="3" fillId="0" borderId="0" xfId="2" applyFont="1" applyAlignment="1">
      <alignment horizontal="center"/>
    </xf>
    <xf numFmtId="164" fontId="13" fillId="0" borderId="0" xfId="2" applyNumberFormat="1" applyFont="1" applyAlignment="1">
      <alignment horizontal="center"/>
    </xf>
    <xf numFmtId="0" fontId="18" fillId="0" borderId="0" xfId="2" applyFont="1"/>
    <xf numFmtId="0" fontId="14" fillId="0" borderId="0" xfId="2" applyFont="1"/>
    <xf numFmtId="0" fontId="14" fillId="0" borderId="0" xfId="2" applyFont="1" applyAlignment="1">
      <alignment horizontal="center"/>
    </xf>
  </cellXfs>
  <cellStyles count="5">
    <cellStyle name="Millares" xfId="1" builtinId="3"/>
    <cellStyle name="Millares_BALANCE GENERALA ASOCIADO ENERO 06" xfId="3" xr:uid="{D34FF4FB-AC01-4525-9083-704DEB1A3012}"/>
    <cellStyle name="Moneda 2" xfId="4" xr:uid="{63CC4217-CDF2-4E2D-923B-CFBA3BE42F12}"/>
    <cellStyle name="Normal" xfId="0" builtinId="0"/>
    <cellStyle name="Normal 2" xfId="2" xr:uid="{F09E42AA-B727-488D-96BA-17971859E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833966</xdr:colOff>
      <xdr:row>55</xdr:row>
      <xdr:rowOff>122285</xdr:rowOff>
    </xdr:from>
    <xdr:to>
      <xdr:col>1</xdr:col>
      <xdr:colOff>1003299</xdr:colOff>
      <xdr:row>59</xdr:row>
      <xdr:rowOff>74949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4F453E6-020B-4F11-B405-EBA05841351A}"/>
            </a:ext>
          </a:extLst>
        </xdr:cNvPr>
        <xdr:cNvSpPr/>
      </xdr:nvSpPr>
      <xdr:spPr>
        <a:xfrm>
          <a:off x="833966" y="9552035"/>
          <a:ext cx="3941233" cy="5876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1151370</xdr:colOff>
      <xdr:row>55</xdr:row>
      <xdr:rowOff>124595</xdr:rowOff>
    </xdr:from>
    <xdr:to>
      <xdr:col>5</xdr:col>
      <xdr:colOff>819053</xdr:colOff>
      <xdr:row>59</xdr:row>
      <xdr:rowOff>28576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569989A-39A6-46F4-9084-97A488E2A23B}"/>
            </a:ext>
          </a:extLst>
        </xdr:cNvPr>
        <xdr:cNvSpPr/>
      </xdr:nvSpPr>
      <xdr:spPr>
        <a:xfrm>
          <a:off x="7533120" y="9554345"/>
          <a:ext cx="3598333" cy="5389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402168</xdr:colOff>
      <xdr:row>0</xdr:row>
      <xdr:rowOff>0</xdr:rowOff>
    </xdr:from>
    <xdr:ext cx="1936750" cy="672512"/>
    <xdr:pic>
      <xdr:nvPicPr>
        <xdr:cNvPr id="4" name="Imagen 3">
          <a:extLst>
            <a:ext uri="{FF2B5EF4-FFF2-40B4-BE49-F238E27FC236}">
              <a16:creationId xmlns:a16="http://schemas.microsoft.com/office/drawing/2014/main" id="{CB000038-7EA3-47AC-ABE0-3415904E6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8" y="0"/>
          <a:ext cx="1936750" cy="6725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1628775</xdr:colOff>
      <xdr:row>49</xdr:row>
      <xdr:rowOff>87843</xdr:rowOff>
    </xdr:from>
    <xdr:to>
      <xdr:col>6</xdr:col>
      <xdr:colOff>361950</xdr:colOff>
      <xdr:row>53</xdr:row>
      <xdr:rowOff>88901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8F9E042-6C7E-49CA-9EC5-C9A5C06A6E67}"/>
            </a:ext>
          </a:extLst>
        </xdr:cNvPr>
        <xdr:cNvSpPr/>
      </xdr:nvSpPr>
      <xdr:spPr>
        <a:xfrm>
          <a:off x="7845425" y="9422343"/>
          <a:ext cx="3622675" cy="6868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1641475</xdr:colOff>
      <xdr:row>49</xdr:row>
      <xdr:rowOff>28575</xdr:rowOff>
    </xdr:from>
    <xdr:to>
      <xdr:col>2</xdr:col>
      <xdr:colOff>587375</xdr:colOff>
      <xdr:row>53</xdr:row>
      <xdr:rowOff>69850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17337DD-4568-4E6F-B383-5670CA421A2F}"/>
            </a:ext>
          </a:extLst>
        </xdr:cNvPr>
        <xdr:cNvSpPr/>
      </xdr:nvSpPr>
      <xdr:spPr>
        <a:xfrm>
          <a:off x="1641475" y="9363075"/>
          <a:ext cx="3778250" cy="727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 FIGUEROA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Director Presidente y Representante Legal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0</xdr:col>
      <xdr:colOff>361949</xdr:colOff>
      <xdr:row>0</xdr:row>
      <xdr:rowOff>23917</xdr:rowOff>
    </xdr:from>
    <xdr:ext cx="1847851" cy="637723"/>
    <xdr:pic>
      <xdr:nvPicPr>
        <xdr:cNvPr id="4" name="Imagen 3">
          <a:extLst>
            <a:ext uri="{FF2B5EF4-FFF2-40B4-BE49-F238E27FC236}">
              <a16:creationId xmlns:a16="http://schemas.microsoft.com/office/drawing/2014/main" id="{EFA4793A-C834-4E3E-A84E-847C19EC0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23917"/>
          <a:ext cx="1847851" cy="6377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7FFE-AAF3-458F-9B73-EFF4DE1B9C58}">
  <sheetPr>
    <tabColor rgb="FF0070C0"/>
    <pageSetUpPr fitToPage="1"/>
  </sheetPr>
  <dimension ref="A1:N64"/>
  <sheetViews>
    <sheetView tabSelected="1" topLeftCell="B40" zoomScale="110" zoomScaleNormal="110" zoomScaleSheetLayoutView="110" workbookViewId="0">
      <selection activeCell="F48" sqref="F48"/>
    </sheetView>
  </sheetViews>
  <sheetFormatPr baseColWidth="10" defaultColWidth="10.5" defaultRowHeight="13.5" x14ac:dyDescent="0.35"/>
  <cols>
    <col min="1" max="1" width="49.5" style="5" customWidth="1"/>
    <col min="2" max="2" width="16.5" style="6" customWidth="1"/>
    <col min="3" max="3" width="17" style="6" customWidth="1"/>
    <col min="4" max="4" width="0.75" style="2" customWidth="1"/>
    <col min="5" max="5" width="51.58203125" style="5" customWidth="1"/>
    <col min="6" max="6" width="17" style="6" customWidth="1"/>
    <col min="7" max="7" width="17.58203125" style="6" customWidth="1"/>
    <col min="8" max="8" width="11.9140625" style="2" bestFit="1" customWidth="1"/>
    <col min="9" max="9" width="6.1640625" style="2" customWidth="1"/>
    <col min="10" max="10" width="14.25" style="2" customWidth="1"/>
    <col min="11" max="16384" width="10.5" style="2"/>
  </cols>
  <sheetData>
    <row r="1" spans="1:10" ht="18" customHeight="1" x14ac:dyDescent="0.35">
      <c r="A1" s="1" t="s">
        <v>0</v>
      </c>
      <c r="B1" s="1"/>
      <c r="C1" s="1"/>
      <c r="D1" s="1"/>
      <c r="E1" s="1"/>
      <c r="F1" s="1"/>
      <c r="G1" s="1"/>
    </row>
    <row r="2" spans="1:10" ht="13.5" customHeight="1" x14ac:dyDescent="0.35">
      <c r="A2" s="3" t="s">
        <v>133</v>
      </c>
      <c r="B2" s="3"/>
      <c r="C2" s="3"/>
      <c r="D2" s="3"/>
      <c r="E2" s="3"/>
      <c r="F2" s="3"/>
      <c r="G2" s="3"/>
    </row>
    <row r="3" spans="1:10" ht="12.75" customHeight="1" thickBot="1" x14ac:dyDescent="0.4">
      <c r="A3" s="4" t="s">
        <v>1</v>
      </c>
      <c r="B3" s="4"/>
      <c r="C3" s="4"/>
      <c r="D3" s="4"/>
      <c r="E3" s="4"/>
      <c r="F3" s="4"/>
      <c r="G3" s="4"/>
    </row>
    <row r="4" spans="1:10" ht="12.5" customHeight="1" x14ac:dyDescent="0.35">
      <c r="E4" s="5" t="s">
        <v>2</v>
      </c>
    </row>
    <row r="5" spans="1:10" ht="12.75" customHeight="1" x14ac:dyDescent="0.35">
      <c r="A5" s="7" t="s">
        <v>3</v>
      </c>
      <c r="E5" s="7" t="s">
        <v>4</v>
      </c>
    </row>
    <row r="6" spans="1:10" ht="13" customHeight="1" x14ac:dyDescent="0.35">
      <c r="A6" s="8" t="s">
        <v>5</v>
      </c>
      <c r="B6" s="9" t="s">
        <v>2</v>
      </c>
      <c r="C6" s="10">
        <f>SUM(B7:B8)</f>
        <v>1015452.65</v>
      </c>
      <c r="D6" s="11"/>
      <c r="E6" s="8" t="s">
        <v>6</v>
      </c>
      <c r="F6" s="12"/>
      <c r="G6" s="10">
        <f>SUM(F7:F8)</f>
        <v>3317218.45</v>
      </c>
    </row>
    <row r="7" spans="1:10" ht="13" customHeight="1" x14ac:dyDescent="0.35">
      <c r="A7" s="5" t="s">
        <v>7</v>
      </c>
      <c r="B7" s="9">
        <v>1100</v>
      </c>
      <c r="E7" s="5" t="s">
        <v>8</v>
      </c>
      <c r="F7" s="12">
        <v>102156.66</v>
      </c>
      <c r="G7" s="10"/>
    </row>
    <row r="8" spans="1:10" ht="13" customHeight="1" x14ac:dyDescent="0.35">
      <c r="A8" s="5" t="s">
        <v>9</v>
      </c>
      <c r="B8" s="13">
        <v>1014352.65</v>
      </c>
      <c r="C8" s="10"/>
      <c r="D8" s="2" t="s">
        <v>2</v>
      </c>
      <c r="E8" s="5" t="s">
        <v>10</v>
      </c>
      <c r="F8" s="13">
        <v>3215061.79</v>
      </c>
    </row>
    <row r="9" spans="1:10" ht="13" customHeight="1" x14ac:dyDescent="0.35">
      <c r="B9" s="9"/>
      <c r="E9" s="8" t="s">
        <v>11</v>
      </c>
      <c r="F9" s="12"/>
      <c r="G9" s="10">
        <f>SUM(F10:F13)</f>
        <v>5758753.6899999995</v>
      </c>
    </row>
    <row r="10" spans="1:10" ht="13" customHeight="1" x14ac:dyDescent="0.35">
      <c r="A10" s="8" t="s">
        <v>12</v>
      </c>
      <c r="B10" s="9" t="s">
        <v>2</v>
      </c>
      <c r="C10" s="10">
        <f>SUM(B11:B14)</f>
        <v>7277841.2200000007</v>
      </c>
      <c r="E10" s="5" t="s">
        <v>13</v>
      </c>
      <c r="F10" s="12">
        <v>36006.29</v>
      </c>
      <c r="G10" s="10"/>
    </row>
    <row r="11" spans="1:10" ht="13" customHeight="1" x14ac:dyDescent="0.35">
      <c r="A11" s="5" t="s">
        <v>14</v>
      </c>
      <c r="B11" s="9">
        <v>916560.91</v>
      </c>
      <c r="E11" s="5" t="s">
        <v>15</v>
      </c>
      <c r="F11" s="14">
        <v>1717115.87</v>
      </c>
    </row>
    <row r="12" spans="1:10" ht="13" customHeight="1" x14ac:dyDescent="0.35">
      <c r="A12" s="5" t="s">
        <v>16</v>
      </c>
      <c r="B12" s="9">
        <v>3084267.04</v>
      </c>
      <c r="D12" s="15"/>
      <c r="E12" s="5" t="s">
        <v>17</v>
      </c>
      <c r="F12" s="14">
        <v>3988215.52</v>
      </c>
      <c r="G12" s="10"/>
      <c r="J12" s="16"/>
    </row>
    <row r="13" spans="1:10" ht="13" customHeight="1" x14ac:dyDescent="0.35">
      <c r="A13" s="5" t="s">
        <v>18</v>
      </c>
      <c r="B13" s="9">
        <v>3277013.27</v>
      </c>
      <c r="D13" s="15"/>
      <c r="E13" s="5" t="s">
        <v>19</v>
      </c>
      <c r="F13" s="13">
        <v>17416.009999999998</v>
      </c>
    </row>
    <row r="14" spans="1:10" ht="13" customHeight="1" x14ac:dyDescent="0.35">
      <c r="A14" s="5" t="s">
        <v>20</v>
      </c>
      <c r="B14" s="13">
        <v>0</v>
      </c>
      <c r="D14" s="15"/>
      <c r="E14" s="8" t="s">
        <v>21</v>
      </c>
      <c r="G14" s="14">
        <f>SUM(F15:F16)</f>
        <v>1305367.99</v>
      </c>
      <c r="J14" s="16"/>
    </row>
    <row r="15" spans="1:10" ht="13" customHeight="1" x14ac:dyDescent="0.35">
      <c r="B15" s="12"/>
      <c r="D15" s="15"/>
      <c r="E15" s="5" t="s">
        <v>22</v>
      </c>
      <c r="F15" s="14">
        <v>1119224.3999999999</v>
      </c>
    </row>
    <row r="16" spans="1:10" ht="13" customHeight="1" x14ac:dyDescent="0.35">
      <c r="A16" s="8" t="s">
        <v>23</v>
      </c>
      <c r="B16" s="17"/>
      <c r="C16" s="14">
        <f>SUM(B18:B18)</f>
        <v>986665.85</v>
      </c>
      <c r="E16" s="5" t="s">
        <v>24</v>
      </c>
      <c r="F16" s="13">
        <v>186143.59</v>
      </c>
    </row>
    <row r="17" spans="1:14" ht="13" customHeight="1" x14ac:dyDescent="0.35">
      <c r="A17" s="5" t="s">
        <v>25</v>
      </c>
      <c r="B17" s="17"/>
      <c r="C17" s="14"/>
      <c r="E17" s="8" t="s">
        <v>26</v>
      </c>
      <c r="F17" s="18"/>
      <c r="G17" s="10">
        <f>SUM(F18)</f>
        <v>467087.82</v>
      </c>
    </row>
    <row r="18" spans="1:14" ht="13" customHeight="1" x14ac:dyDescent="0.35">
      <c r="A18" s="5" t="s">
        <v>27</v>
      </c>
      <c r="B18" s="13">
        <v>986665.85</v>
      </c>
      <c r="C18" s="14"/>
      <c r="E18" s="5" t="s">
        <v>28</v>
      </c>
      <c r="F18" s="19">
        <v>467087.82</v>
      </c>
      <c r="G18" s="10"/>
    </row>
    <row r="19" spans="1:14" ht="13" customHeight="1" x14ac:dyDescent="0.35">
      <c r="E19" s="8" t="s">
        <v>29</v>
      </c>
      <c r="F19" s="14"/>
      <c r="G19" s="14">
        <f>SUM(F20:F23)</f>
        <v>9348580.4000000004</v>
      </c>
    </row>
    <row r="20" spans="1:14" ht="13" customHeight="1" x14ac:dyDescent="0.35">
      <c r="A20" s="8" t="s">
        <v>30</v>
      </c>
      <c r="B20" s="9"/>
      <c r="C20" s="10">
        <f>SUM(B21:B24)</f>
        <v>17071674.799999997</v>
      </c>
      <c r="E20" s="2" t="s">
        <v>31</v>
      </c>
      <c r="F20" s="14">
        <v>570000</v>
      </c>
      <c r="G20" s="14"/>
    </row>
    <row r="21" spans="1:14" ht="13" customHeight="1" x14ac:dyDescent="0.35">
      <c r="A21" s="5" t="s">
        <v>32</v>
      </c>
      <c r="B21" s="9">
        <v>5958831.5600000005</v>
      </c>
      <c r="E21" s="5" t="s">
        <v>33</v>
      </c>
      <c r="F21" s="14">
        <v>5500000</v>
      </c>
      <c r="G21" s="10"/>
    </row>
    <row r="22" spans="1:14" ht="13" customHeight="1" x14ac:dyDescent="0.35">
      <c r="A22" s="20" t="s">
        <v>34</v>
      </c>
      <c r="B22" s="14">
        <v>10965042.02</v>
      </c>
      <c r="E22" s="5" t="s">
        <v>35</v>
      </c>
      <c r="F22" s="14">
        <v>3277013.27</v>
      </c>
      <c r="G22" s="10"/>
    </row>
    <row r="23" spans="1:14" ht="13" customHeight="1" x14ac:dyDescent="0.35">
      <c r="A23" s="5" t="s">
        <v>36</v>
      </c>
      <c r="B23" s="10">
        <v>177060.48000000001</v>
      </c>
      <c r="E23" s="2" t="s">
        <v>37</v>
      </c>
      <c r="F23" s="19">
        <v>1567.13</v>
      </c>
      <c r="G23" s="10"/>
    </row>
    <row r="24" spans="1:14" ht="13" customHeight="1" x14ac:dyDescent="0.35">
      <c r="A24" s="5" t="s">
        <v>38</v>
      </c>
      <c r="B24" s="21">
        <v>-29259.260000000002</v>
      </c>
      <c r="E24" s="8" t="s">
        <v>39</v>
      </c>
      <c r="F24" s="18"/>
      <c r="G24" s="10">
        <f>SUM(F25)</f>
        <v>55671.02</v>
      </c>
    </row>
    <row r="25" spans="1:14" ht="13" customHeight="1" x14ac:dyDescent="0.35">
      <c r="E25" s="5" t="s">
        <v>40</v>
      </c>
      <c r="F25" s="13">
        <v>55671.02</v>
      </c>
      <c r="G25" s="10"/>
    </row>
    <row r="26" spans="1:14" ht="13" customHeight="1" x14ac:dyDescent="0.35">
      <c r="A26" s="8" t="s">
        <v>41</v>
      </c>
      <c r="B26" s="12"/>
      <c r="C26" s="14">
        <f>SUM(B27)</f>
        <v>600365.32999999996</v>
      </c>
      <c r="E26" s="8" t="s">
        <v>42</v>
      </c>
      <c r="F26" s="9"/>
      <c r="G26" s="10">
        <f>SUM(F27:F28)</f>
        <v>525602.23</v>
      </c>
    </row>
    <row r="27" spans="1:14" ht="13" customHeight="1" x14ac:dyDescent="0.35">
      <c r="A27" s="5" t="s">
        <v>43</v>
      </c>
      <c r="B27" s="13">
        <v>600365.32999999996</v>
      </c>
      <c r="E27" s="5" t="s">
        <v>44</v>
      </c>
      <c r="F27" s="12">
        <v>175489.63</v>
      </c>
    </row>
    <row r="28" spans="1:14" ht="13" customHeight="1" x14ac:dyDescent="0.35">
      <c r="B28" s="12"/>
      <c r="E28" s="5" t="s">
        <v>45</v>
      </c>
      <c r="F28" s="13">
        <v>350112.6</v>
      </c>
      <c r="G28" s="10"/>
    </row>
    <row r="29" spans="1:14" ht="13" customHeight="1" x14ac:dyDescent="0.5">
      <c r="A29" s="8" t="s">
        <v>46</v>
      </c>
      <c r="B29" s="9" t="s">
        <v>2</v>
      </c>
      <c r="C29" s="10">
        <f>SUM(B30:B31)</f>
        <v>140193.17000000004</v>
      </c>
      <c r="E29" s="22" t="s">
        <v>47</v>
      </c>
      <c r="F29" s="23"/>
      <c r="G29" s="24">
        <f>SUM(F30:F30)</f>
        <v>68316.97</v>
      </c>
      <c r="N29" s="25"/>
    </row>
    <row r="30" spans="1:14" ht="13" customHeight="1" x14ac:dyDescent="0.35">
      <c r="A30" s="5" t="s">
        <v>48</v>
      </c>
      <c r="B30" s="12">
        <v>850384.57000000007</v>
      </c>
      <c r="E30" s="2" t="s">
        <v>49</v>
      </c>
      <c r="F30" s="26">
        <v>68316.97</v>
      </c>
      <c r="G30" s="24"/>
      <c r="K30" s="25"/>
    </row>
    <row r="31" spans="1:14" ht="13" customHeight="1" x14ac:dyDescent="0.35">
      <c r="A31" s="5" t="s">
        <v>50</v>
      </c>
      <c r="B31" s="13">
        <v>-710191.4</v>
      </c>
      <c r="E31" s="8" t="s">
        <v>51</v>
      </c>
      <c r="G31" s="14">
        <f>SUM(F32)</f>
        <v>98859.9</v>
      </c>
    </row>
    <row r="32" spans="1:14" ht="13" customHeight="1" x14ac:dyDescent="0.35">
      <c r="B32" s="9"/>
      <c r="E32" s="27" t="s">
        <v>52</v>
      </c>
      <c r="F32" s="13">
        <v>98859.9</v>
      </c>
    </row>
    <row r="33" spans="1:10" ht="13" customHeight="1" x14ac:dyDescent="0.35">
      <c r="A33" s="8" t="s">
        <v>53</v>
      </c>
      <c r="B33" s="9"/>
      <c r="C33" s="10">
        <f>SUM(B34:B37)</f>
        <v>3057473.47</v>
      </c>
      <c r="E33" s="28" t="s">
        <v>54</v>
      </c>
      <c r="F33" s="9" t="s">
        <v>2</v>
      </c>
      <c r="G33" s="29">
        <f>SUM(G6:G32)</f>
        <v>20945458.469999999</v>
      </c>
    </row>
    <row r="34" spans="1:10" ht="13" customHeight="1" x14ac:dyDescent="0.35">
      <c r="A34" s="5" t="s">
        <v>55</v>
      </c>
      <c r="B34" s="9">
        <v>2242403.35</v>
      </c>
      <c r="C34" s="10"/>
      <c r="E34" s="28" t="s">
        <v>56</v>
      </c>
      <c r="F34" s="9" t="s">
        <v>2</v>
      </c>
      <c r="G34" s="10" t="s">
        <v>2</v>
      </c>
      <c r="J34" s="11"/>
    </row>
    <row r="35" spans="1:10" ht="13" customHeight="1" x14ac:dyDescent="0.35">
      <c r="A35" s="5" t="s">
        <v>57</v>
      </c>
      <c r="B35" s="10">
        <v>852749.04</v>
      </c>
      <c r="C35" s="10"/>
      <c r="E35" s="8" t="s">
        <v>58</v>
      </c>
      <c r="F35" s="9"/>
      <c r="G35" s="10">
        <f>+F36</f>
        <v>7500000</v>
      </c>
    </row>
    <row r="36" spans="1:10" ht="13" customHeight="1" x14ac:dyDescent="0.35">
      <c r="A36" s="5" t="s">
        <v>59</v>
      </c>
      <c r="B36" s="9">
        <v>89407.4</v>
      </c>
      <c r="C36" s="10"/>
      <c r="E36" s="5" t="s">
        <v>60</v>
      </c>
      <c r="F36" s="13">
        <v>7500000</v>
      </c>
      <c r="G36" s="10"/>
    </row>
    <row r="37" spans="1:10" ht="13" customHeight="1" x14ac:dyDescent="0.35">
      <c r="A37" s="5" t="s">
        <v>61</v>
      </c>
      <c r="B37" s="13">
        <v>-127086.32</v>
      </c>
      <c r="E37" s="8" t="s">
        <v>62</v>
      </c>
      <c r="G37" s="12">
        <f>+F38</f>
        <v>364060.74</v>
      </c>
    </row>
    <row r="38" spans="1:10" ht="13" customHeight="1" x14ac:dyDescent="0.35">
      <c r="B38" s="12"/>
      <c r="E38" s="5" t="s">
        <v>63</v>
      </c>
      <c r="F38" s="13">
        <v>364060.74</v>
      </c>
    </row>
    <row r="39" spans="1:10" ht="13" customHeight="1" x14ac:dyDescent="0.35">
      <c r="B39" s="12"/>
      <c r="E39" s="8" t="s">
        <v>64</v>
      </c>
      <c r="F39" s="12"/>
      <c r="G39" s="10">
        <f>SUM(F40:F41)</f>
        <v>1340147.2800000007</v>
      </c>
    </row>
    <row r="40" spans="1:10" ht="13" customHeight="1" x14ac:dyDescent="0.35">
      <c r="B40" s="12"/>
      <c r="E40" s="5" t="str">
        <f>IF(F40&lt;0,"PERDIDA DEL EJERCICIO","UTILIDAD DEL EJERCICIO")</f>
        <v>PERDIDA DEL EJERCICIO</v>
      </c>
      <c r="F40" s="12">
        <v>-1534438.3299999991</v>
      </c>
    </row>
    <row r="41" spans="1:10" ht="13" customHeight="1" x14ac:dyDescent="0.35">
      <c r="B41" s="12"/>
      <c r="E41" s="5" t="s">
        <v>65</v>
      </c>
      <c r="F41" s="13">
        <v>2874585.61</v>
      </c>
    </row>
    <row r="42" spans="1:10" ht="14.5" customHeight="1" x14ac:dyDescent="0.35">
      <c r="E42" s="7" t="s">
        <v>66</v>
      </c>
      <c r="F42" s="12"/>
      <c r="G42" s="29">
        <f>SUM(G35:G41)</f>
        <v>9204208.0200000014</v>
      </c>
      <c r="H42" s="11"/>
    </row>
    <row r="43" spans="1:10" ht="14.5" customHeight="1" thickBot="1" x14ac:dyDescent="0.4">
      <c r="A43" s="28" t="s">
        <v>67</v>
      </c>
      <c r="B43" s="30" t="s">
        <v>2</v>
      </c>
      <c r="C43" s="31">
        <f>SUM(C5:C42)</f>
        <v>30149666.489999995</v>
      </c>
      <c r="E43" s="7" t="s">
        <v>68</v>
      </c>
      <c r="F43" s="9"/>
      <c r="G43" s="32">
        <f>G33+G42</f>
        <v>30149666.490000002</v>
      </c>
      <c r="H43" s="11">
        <f>+G43-C43</f>
        <v>0</v>
      </c>
    </row>
    <row r="44" spans="1:10" ht="17" customHeight="1" thickTop="1" x14ac:dyDescent="0.35">
      <c r="E44" s="7"/>
      <c r="F44" s="9"/>
      <c r="G44" s="33"/>
      <c r="H44" s="11"/>
    </row>
    <row r="45" spans="1:10" ht="12.75" customHeight="1" x14ac:dyDescent="0.35">
      <c r="A45" s="8" t="s">
        <v>69</v>
      </c>
      <c r="B45" s="30"/>
      <c r="C45" s="34">
        <f>SUM(B46:B49)</f>
        <v>1733211779.4399998</v>
      </c>
      <c r="E45" s="35" t="s">
        <v>70</v>
      </c>
      <c r="F45" s="9"/>
      <c r="G45" s="34">
        <f>SUM(F46)</f>
        <v>1733211779.4400001</v>
      </c>
    </row>
    <row r="46" spans="1:10" ht="27" customHeight="1" x14ac:dyDescent="0.35">
      <c r="A46" s="36" t="s">
        <v>71</v>
      </c>
      <c r="B46" s="9">
        <v>1500982061.6399999</v>
      </c>
      <c r="C46" s="30"/>
      <c r="E46" s="37" t="s">
        <v>72</v>
      </c>
      <c r="F46" s="13">
        <v>1733211779.4400001</v>
      </c>
      <c r="G46" s="30"/>
      <c r="H46" s="11"/>
    </row>
    <row r="47" spans="1:10" ht="18" customHeight="1" x14ac:dyDescent="0.35">
      <c r="A47" s="5" t="s">
        <v>73</v>
      </c>
      <c r="B47" s="38">
        <v>26217899.800000001</v>
      </c>
      <c r="C47" s="39"/>
      <c r="E47" s="40"/>
      <c r="F47" s="38"/>
      <c r="G47" s="39"/>
      <c r="H47" s="11"/>
    </row>
    <row r="48" spans="1:10" ht="18" customHeight="1" x14ac:dyDescent="0.35">
      <c r="A48" s="41" t="s">
        <v>74</v>
      </c>
      <c r="B48" s="38">
        <v>202659843.05000001</v>
      </c>
      <c r="F48" s="38"/>
      <c r="G48" s="39"/>
    </row>
    <row r="49" spans="1:11" ht="18" customHeight="1" x14ac:dyDescent="0.35">
      <c r="A49" s="20" t="s">
        <v>75</v>
      </c>
      <c r="B49" s="42">
        <v>3351974.95</v>
      </c>
      <c r="E49" s="43"/>
      <c r="F49" s="38"/>
      <c r="G49" s="44"/>
    </row>
    <row r="50" spans="1:11" ht="12.75" customHeight="1" x14ac:dyDescent="0.35">
      <c r="B50" s="44"/>
      <c r="C50" s="39"/>
      <c r="E50" s="43"/>
      <c r="F50" s="38"/>
      <c r="G50" s="44"/>
    </row>
    <row r="51" spans="1:11" ht="12.75" customHeight="1" x14ac:dyDescent="0.35">
      <c r="A51" s="8" t="s">
        <v>76</v>
      </c>
      <c r="B51" s="44"/>
      <c r="C51" s="45">
        <f>SUM(B52:B54)</f>
        <v>843549.02</v>
      </c>
      <c r="E51" s="8" t="s">
        <v>77</v>
      </c>
      <c r="G51" s="45">
        <f>+F52</f>
        <v>843549.02</v>
      </c>
    </row>
    <row r="52" spans="1:11" ht="12.75" customHeight="1" x14ac:dyDescent="0.35">
      <c r="A52" s="5" t="s">
        <v>78</v>
      </c>
      <c r="B52" s="46">
        <v>808000</v>
      </c>
      <c r="C52" s="39"/>
      <c r="E52" s="5" t="s">
        <v>77</v>
      </c>
      <c r="F52" s="19">
        <v>843549.02</v>
      </c>
    </row>
    <row r="53" spans="1:11" ht="12.75" customHeight="1" x14ac:dyDescent="0.35">
      <c r="A53" s="5" t="s">
        <v>79</v>
      </c>
      <c r="B53" s="46">
        <v>30907.46</v>
      </c>
      <c r="C53" s="39"/>
      <c r="F53" s="14"/>
    </row>
    <row r="54" spans="1:11" ht="12.75" customHeight="1" x14ac:dyDescent="0.35">
      <c r="A54" s="47" t="s">
        <v>80</v>
      </c>
      <c r="B54" s="42">
        <v>4641.5600000000004</v>
      </c>
      <c r="C54" s="39"/>
      <c r="F54" s="14"/>
      <c r="K54" s="11"/>
    </row>
    <row r="55" spans="1:11" ht="12.75" customHeight="1" x14ac:dyDescent="0.35">
      <c r="B55" s="44"/>
      <c r="C55" s="39"/>
      <c r="K55" s="11"/>
    </row>
    <row r="56" spans="1:11" ht="12.75" customHeight="1" x14ac:dyDescent="0.35">
      <c r="B56" s="44"/>
      <c r="C56" s="39"/>
      <c r="K56" s="11"/>
    </row>
    <row r="57" spans="1:11" ht="12.75" customHeight="1" x14ac:dyDescent="0.35">
      <c r="B57" s="44"/>
      <c r="C57" s="39"/>
    </row>
    <row r="58" spans="1:11" ht="12.75" customHeight="1" x14ac:dyDescent="0.35">
      <c r="B58" s="44"/>
      <c r="C58" s="39"/>
      <c r="J58" s="48"/>
    </row>
    <row r="59" spans="1:11" ht="12.75" customHeight="1" x14ac:dyDescent="0.35">
      <c r="B59" s="44"/>
      <c r="C59" s="39"/>
      <c r="J59" s="11"/>
    </row>
    <row r="60" spans="1:11" ht="12.75" customHeight="1" x14ac:dyDescent="0.35">
      <c r="B60" s="44"/>
      <c r="C60" s="39"/>
      <c r="H60" s="11"/>
    </row>
    <row r="61" spans="1:11" ht="12.75" customHeight="1" x14ac:dyDescent="0.35">
      <c r="A61" s="49"/>
      <c r="C61" s="50"/>
      <c r="F61" s="51"/>
      <c r="G61" s="50"/>
      <c r="J61" s="11"/>
    </row>
    <row r="62" spans="1:11" ht="12.75" customHeight="1" x14ac:dyDescent="0.35">
      <c r="A62" s="52"/>
      <c r="C62" s="50"/>
      <c r="F62" s="50"/>
      <c r="G62" s="50"/>
    </row>
    <row r="63" spans="1:11" ht="12.75" customHeight="1" x14ac:dyDescent="0.35">
      <c r="D63" s="53"/>
      <c r="F63" s="50"/>
      <c r="G63" s="50"/>
    </row>
    <row r="64" spans="1:11" x14ac:dyDescent="0.35">
      <c r="D64" s="53"/>
    </row>
  </sheetData>
  <mergeCells count="3">
    <mergeCell ref="A1:G1"/>
    <mergeCell ref="A2:G2"/>
    <mergeCell ref="A3:G3"/>
  </mergeCells>
  <printOptions horizontalCentered="1"/>
  <pageMargins left="0.11811023622047245" right="0.23622047244094491" top="0.23622047244094491" bottom="0.19685039370078741" header="0" footer="0"/>
  <pageSetup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B9DA-94B1-4125-B7C3-DF1D2CDE9AD6}">
  <sheetPr>
    <tabColor rgb="FF0070C0"/>
    <pageSetUpPr fitToPage="1"/>
  </sheetPr>
  <dimension ref="A1:H62"/>
  <sheetViews>
    <sheetView tabSelected="1" topLeftCell="B1" zoomScale="110" zoomScaleNormal="110" zoomScaleSheetLayoutView="110" workbookViewId="0">
      <selection activeCell="F48" sqref="F48"/>
    </sheetView>
  </sheetViews>
  <sheetFormatPr baseColWidth="10" defaultColWidth="10.5" defaultRowHeight="13.5" x14ac:dyDescent="0.35"/>
  <cols>
    <col min="1" max="1" width="46.9140625" style="2" customWidth="1"/>
    <col min="2" max="2" width="16.5" style="2" customWidth="1"/>
    <col min="3" max="3" width="17" style="2" customWidth="1"/>
    <col min="4" max="4" width="1.1640625" style="2" customWidth="1"/>
    <col min="5" max="5" width="46.58203125" style="6" customWidth="1"/>
    <col min="6" max="7" width="17.58203125" style="2" customWidth="1"/>
    <col min="8" max="8" width="11.9140625" style="2" bestFit="1" customWidth="1"/>
    <col min="9" max="16384" width="10.5" style="2"/>
  </cols>
  <sheetData>
    <row r="1" spans="1:8" ht="17.25" customHeight="1" x14ac:dyDescent="0.45">
      <c r="A1" s="54" t="s">
        <v>0</v>
      </c>
      <c r="B1" s="55"/>
      <c r="C1" s="55"/>
      <c r="D1" s="55"/>
      <c r="E1" s="56"/>
      <c r="F1" s="55"/>
      <c r="G1" s="57"/>
    </row>
    <row r="2" spans="1:8" ht="15" customHeight="1" x14ac:dyDescent="0.35">
      <c r="A2" s="55" t="s">
        <v>134</v>
      </c>
      <c r="B2" s="58"/>
      <c r="C2" s="58"/>
      <c r="D2" s="58"/>
      <c r="E2" s="59"/>
      <c r="F2" s="58"/>
      <c r="G2" s="57"/>
    </row>
    <row r="3" spans="1:8" ht="19.5" customHeight="1" thickBot="1" x14ac:dyDescent="0.4">
      <c r="A3" s="60" t="s">
        <v>1</v>
      </c>
      <c r="B3" s="61"/>
      <c r="C3" s="61"/>
      <c r="D3" s="61"/>
      <c r="E3" s="62"/>
      <c r="F3" s="61"/>
      <c r="G3" s="63"/>
    </row>
    <row r="4" spans="1:8" ht="18" customHeight="1" x14ac:dyDescent="0.35">
      <c r="A4" s="7" t="s">
        <v>81</v>
      </c>
      <c r="E4" s="7" t="s">
        <v>82</v>
      </c>
      <c r="G4" s="16"/>
      <c r="H4" s="64"/>
    </row>
    <row r="5" spans="1:8" ht="16.5" customHeight="1" x14ac:dyDescent="0.35">
      <c r="A5" s="65" t="s">
        <v>83</v>
      </c>
      <c r="C5" s="16">
        <f>SUM(B6:B7)</f>
        <v>2680281.0299999998</v>
      </c>
      <c r="D5" s="64"/>
      <c r="E5" s="8" t="s">
        <v>84</v>
      </c>
      <c r="F5" s="66"/>
      <c r="G5" s="66">
        <f>SUM(F6:F8)</f>
        <v>2511539.75</v>
      </c>
    </row>
    <row r="6" spans="1:8" x14ac:dyDescent="0.35">
      <c r="A6" s="2" t="s">
        <v>85</v>
      </c>
      <c r="B6" s="16">
        <v>467303.9</v>
      </c>
      <c r="C6" s="16"/>
      <c r="E6" s="5" t="s">
        <v>85</v>
      </c>
      <c r="F6" s="66">
        <v>976720.21</v>
      </c>
      <c r="G6" s="66"/>
    </row>
    <row r="7" spans="1:8" x14ac:dyDescent="0.35">
      <c r="A7" s="67" t="s">
        <v>86</v>
      </c>
      <c r="B7" s="68">
        <v>2212977.13</v>
      </c>
      <c r="E7" s="5" t="s">
        <v>87</v>
      </c>
      <c r="F7" s="48">
        <v>1352803.08</v>
      </c>
      <c r="G7" s="66"/>
    </row>
    <row r="8" spans="1:8" x14ac:dyDescent="0.35">
      <c r="C8" s="16"/>
      <c r="E8" s="5" t="s">
        <v>88</v>
      </c>
      <c r="F8" s="69">
        <v>182016.46</v>
      </c>
      <c r="G8" s="66"/>
    </row>
    <row r="9" spans="1:8" x14ac:dyDescent="0.35">
      <c r="A9" s="70" t="s">
        <v>89</v>
      </c>
      <c r="B9" s="66"/>
      <c r="C9" s="66">
        <f>SUM(B10)</f>
        <v>643452.66</v>
      </c>
      <c r="E9" s="5"/>
      <c r="F9" s="48"/>
      <c r="G9" s="66"/>
    </row>
    <row r="10" spans="1:8" ht="24" x14ac:dyDescent="0.35">
      <c r="A10" s="71" t="s">
        <v>85</v>
      </c>
      <c r="B10" s="72">
        <v>643452.66</v>
      </c>
      <c r="C10" s="66"/>
      <c r="D10" s="64"/>
      <c r="E10" s="73" t="s">
        <v>90</v>
      </c>
      <c r="G10" s="66">
        <f>SUM(F11:F13)</f>
        <v>2159907.9900000002</v>
      </c>
    </row>
    <row r="11" spans="1:8" x14ac:dyDescent="0.35">
      <c r="A11" s="71"/>
      <c r="B11" s="16"/>
      <c r="C11" s="66"/>
      <c r="E11" s="6" t="s">
        <v>85</v>
      </c>
      <c r="F11" s="16">
        <v>448986.68</v>
      </c>
    </row>
    <row r="12" spans="1:8" ht="24.75" customHeight="1" x14ac:dyDescent="0.35">
      <c r="A12" s="70" t="s">
        <v>91</v>
      </c>
      <c r="C12" s="14">
        <f>SUM(B13:B15)</f>
        <v>389210.55</v>
      </c>
      <c r="E12" s="74" t="s">
        <v>92</v>
      </c>
      <c r="F12" s="14">
        <v>1688052.8900000001</v>
      </c>
    </row>
    <row r="13" spans="1:8" ht="17.25" customHeight="1" x14ac:dyDescent="0.35">
      <c r="A13" s="75" t="s">
        <v>85</v>
      </c>
      <c r="B13" s="76">
        <v>0</v>
      </c>
      <c r="E13" s="6" t="s">
        <v>93</v>
      </c>
      <c r="F13" s="68">
        <v>22868.42</v>
      </c>
    </row>
    <row r="14" spans="1:8" ht="15.75" customHeight="1" x14ac:dyDescent="0.35">
      <c r="A14" s="77" t="s">
        <v>94</v>
      </c>
      <c r="B14" s="16">
        <v>8838.4399999999987</v>
      </c>
      <c r="C14" s="11"/>
      <c r="F14" s="16"/>
    </row>
    <row r="15" spans="1:8" x14ac:dyDescent="0.35">
      <c r="A15" s="75" t="s">
        <v>93</v>
      </c>
      <c r="B15" s="78">
        <v>380372.11</v>
      </c>
      <c r="E15" s="79" t="s">
        <v>95</v>
      </c>
      <c r="G15" s="16">
        <f>SUM(F16:F17)</f>
        <v>205141.2</v>
      </c>
    </row>
    <row r="16" spans="1:8" x14ac:dyDescent="0.35">
      <c r="A16" s="71"/>
      <c r="B16" s="16"/>
      <c r="C16" s="16"/>
      <c r="E16" s="6" t="s">
        <v>85</v>
      </c>
      <c r="F16" s="16">
        <v>86160.98</v>
      </c>
    </row>
    <row r="17" spans="1:7" x14ac:dyDescent="0.35">
      <c r="A17" s="65" t="s">
        <v>96</v>
      </c>
      <c r="B17" s="76"/>
      <c r="C17" s="16">
        <f>SUM(B18:B21)</f>
        <v>1188568.1199999999</v>
      </c>
      <c r="E17" s="6" t="s">
        <v>97</v>
      </c>
      <c r="F17" s="80">
        <v>118980.22</v>
      </c>
    </row>
    <row r="18" spans="1:7" x14ac:dyDescent="0.35">
      <c r="A18" s="81" t="s">
        <v>98</v>
      </c>
      <c r="B18" s="76">
        <v>112412.39</v>
      </c>
      <c r="D18" s="64"/>
    </row>
    <row r="19" spans="1:7" ht="24.5" x14ac:dyDescent="0.35">
      <c r="A19" s="82" t="s">
        <v>99</v>
      </c>
      <c r="B19" s="76">
        <v>242981.12</v>
      </c>
      <c r="D19" s="11"/>
      <c r="E19" s="8" t="s">
        <v>100</v>
      </c>
      <c r="F19" s="83"/>
      <c r="G19" s="83">
        <f>SUM(F20:F21)</f>
        <v>1058.3699999999999</v>
      </c>
    </row>
    <row r="20" spans="1:7" x14ac:dyDescent="0.35">
      <c r="A20" s="2" t="s">
        <v>101</v>
      </c>
      <c r="B20" s="76">
        <v>3643.37</v>
      </c>
      <c r="E20" s="6" t="s">
        <v>85</v>
      </c>
      <c r="F20" s="11">
        <v>213.21</v>
      </c>
      <c r="G20" s="83"/>
    </row>
    <row r="21" spans="1:7" x14ac:dyDescent="0.35">
      <c r="A21" s="2" t="s">
        <v>102</v>
      </c>
      <c r="B21" s="78">
        <v>829531.23999999987</v>
      </c>
      <c r="E21" s="5" t="s">
        <v>86</v>
      </c>
      <c r="F21" s="80">
        <v>845.16</v>
      </c>
    </row>
    <row r="22" spans="1:7" ht="15.75" customHeight="1" x14ac:dyDescent="0.35"/>
    <row r="23" spans="1:7" ht="13.5" customHeight="1" x14ac:dyDescent="0.35">
      <c r="A23" s="84" t="s">
        <v>103</v>
      </c>
      <c r="C23" s="16">
        <f>SUM(B24:B26)</f>
        <v>606184.65</v>
      </c>
      <c r="E23" s="79" t="s">
        <v>104</v>
      </c>
      <c r="G23" s="85">
        <f>SUM(F24:F26)</f>
        <v>41223.15</v>
      </c>
    </row>
    <row r="24" spans="1:7" ht="14.25" customHeight="1" x14ac:dyDescent="0.35">
      <c r="A24" s="71" t="s">
        <v>85</v>
      </c>
      <c r="B24" s="16">
        <v>168160.38</v>
      </c>
      <c r="C24" s="66"/>
      <c r="E24" s="6" t="s">
        <v>105</v>
      </c>
      <c r="F24" s="85">
        <v>0</v>
      </c>
      <c r="G24" s="11"/>
    </row>
    <row r="25" spans="1:7" ht="14.25" customHeight="1" x14ac:dyDescent="0.35">
      <c r="A25" s="2" t="s">
        <v>97</v>
      </c>
      <c r="B25" s="16">
        <v>407718.75</v>
      </c>
      <c r="E25" s="5" t="s">
        <v>106</v>
      </c>
      <c r="F25" s="85">
        <v>41223.15</v>
      </c>
    </row>
    <row r="26" spans="1:7" ht="15" customHeight="1" x14ac:dyDescent="0.35">
      <c r="A26" s="2" t="s">
        <v>88</v>
      </c>
      <c r="B26" s="68">
        <v>30305.52</v>
      </c>
      <c r="E26" s="6" t="s">
        <v>107</v>
      </c>
      <c r="F26" s="26">
        <v>0</v>
      </c>
    </row>
    <row r="27" spans="1:7" ht="14.25" customHeight="1" x14ac:dyDescent="0.5">
      <c r="B27" s="86"/>
      <c r="C27" s="87"/>
      <c r="E27" s="5"/>
      <c r="F27" s="48"/>
    </row>
    <row r="28" spans="1:7" x14ac:dyDescent="0.35">
      <c r="A28" s="65" t="s">
        <v>108</v>
      </c>
      <c r="B28" s="88"/>
      <c r="C28" s="88">
        <f>SUM(B29:B30)</f>
        <v>199650.39</v>
      </c>
      <c r="E28" s="8" t="s">
        <v>109</v>
      </c>
      <c r="F28" s="48"/>
      <c r="G28" s="85">
        <f>SUM(F29)</f>
        <v>85875.16</v>
      </c>
    </row>
    <row r="29" spans="1:7" x14ac:dyDescent="0.35">
      <c r="A29" s="2" t="s">
        <v>110</v>
      </c>
      <c r="B29" s="16">
        <v>170955.32</v>
      </c>
      <c r="C29" s="88"/>
      <c r="E29" s="5" t="s">
        <v>111</v>
      </c>
      <c r="F29" s="69">
        <v>85875.16</v>
      </c>
    </row>
    <row r="30" spans="1:7" ht="24.5" x14ac:dyDescent="0.35">
      <c r="A30" s="82" t="s">
        <v>112</v>
      </c>
      <c r="B30" s="69">
        <v>28695.07</v>
      </c>
      <c r="E30" s="89" t="s">
        <v>113</v>
      </c>
      <c r="G30" s="85">
        <f>SUM(F31)</f>
        <v>34145.58</v>
      </c>
    </row>
    <row r="31" spans="1:7" x14ac:dyDescent="0.35">
      <c r="D31" s="64"/>
      <c r="E31" s="5" t="s">
        <v>114</v>
      </c>
      <c r="F31" s="68">
        <v>34145.58</v>
      </c>
    </row>
    <row r="32" spans="1:7" ht="15.75" customHeight="1" x14ac:dyDescent="0.35">
      <c r="A32" s="65" t="s">
        <v>115</v>
      </c>
      <c r="B32" s="88"/>
      <c r="C32" s="16">
        <f>SUM(B33:B40)</f>
        <v>803367.78000000014</v>
      </c>
    </row>
    <row r="33" spans="1:8" ht="12.75" customHeight="1" x14ac:dyDescent="0.35">
      <c r="A33" s="2" t="s">
        <v>116</v>
      </c>
      <c r="B33" s="88">
        <v>247025.99000000002</v>
      </c>
      <c r="C33" s="16"/>
      <c r="E33" s="65" t="s">
        <v>117</v>
      </c>
      <c r="F33" s="85"/>
      <c r="G33" s="85">
        <f>SUM(F34)</f>
        <v>426.90999999999997</v>
      </c>
    </row>
    <row r="34" spans="1:8" ht="12.75" customHeight="1" x14ac:dyDescent="0.35">
      <c r="A34" s="2" t="s">
        <v>118</v>
      </c>
      <c r="B34" s="16">
        <v>0</v>
      </c>
      <c r="E34" s="2" t="s">
        <v>119</v>
      </c>
      <c r="F34" s="68">
        <v>426.90999999999997</v>
      </c>
    </row>
    <row r="35" spans="1:8" ht="12.75" customHeight="1" x14ac:dyDescent="0.35">
      <c r="A35" s="2" t="s">
        <v>120</v>
      </c>
      <c r="B35" s="88">
        <v>222385.82</v>
      </c>
      <c r="C35" s="88"/>
    </row>
    <row r="36" spans="1:8" ht="12.75" customHeight="1" x14ac:dyDescent="0.35">
      <c r="A36" s="2" t="s">
        <v>121</v>
      </c>
      <c r="B36" s="16">
        <v>5392.36</v>
      </c>
    </row>
    <row r="37" spans="1:8" ht="12.75" customHeight="1" x14ac:dyDescent="0.35">
      <c r="A37" s="2" t="s">
        <v>122</v>
      </c>
      <c r="B37" s="88">
        <v>240985.97000000003</v>
      </c>
      <c r="C37" s="16"/>
    </row>
    <row r="38" spans="1:8" ht="12.75" customHeight="1" x14ac:dyDescent="0.35">
      <c r="A38" s="2" t="s">
        <v>123</v>
      </c>
      <c r="B38" s="88">
        <v>14903.91</v>
      </c>
      <c r="C38" s="16"/>
    </row>
    <row r="39" spans="1:8" ht="12.75" customHeight="1" x14ac:dyDescent="0.35">
      <c r="A39" s="2" t="s">
        <v>124</v>
      </c>
      <c r="B39" s="88">
        <v>0</v>
      </c>
      <c r="C39" s="16"/>
    </row>
    <row r="40" spans="1:8" x14ac:dyDescent="0.35">
      <c r="A40" s="2" t="s">
        <v>125</v>
      </c>
      <c r="B40" s="78">
        <v>72673.73000000001</v>
      </c>
      <c r="C40" s="16"/>
    </row>
    <row r="42" spans="1:8" x14ac:dyDescent="0.35">
      <c r="A42" s="90" t="s">
        <v>126</v>
      </c>
      <c r="C42" s="16">
        <f>SUM(B43:B44)</f>
        <v>63041.26</v>
      </c>
    </row>
    <row r="43" spans="1:8" x14ac:dyDescent="0.35">
      <c r="A43" s="2" t="s">
        <v>127</v>
      </c>
      <c r="B43" s="48">
        <v>8931.14</v>
      </c>
    </row>
    <row r="44" spans="1:8" ht="12.75" customHeight="1" x14ac:dyDescent="0.35">
      <c r="A44" s="2" t="s">
        <v>128</v>
      </c>
      <c r="B44" s="80">
        <v>54110.12</v>
      </c>
    </row>
    <row r="45" spans="1:8" x14ac:dyDescent="0.35">
      <c r="A45" s="91" t="s">
        <v>129</v>
      </c>
      <c r="B45" s="92"/>
      <c r="C45" s="16">
        <f>SUM(C5:C44)</f>
        <v>6573756.4399999995</v>
      </c>
      <c r="E45" s="7" t="s">
        <v>130</v>
      </c>
      <c r="F45" s="85"/>
      <c r="G45" s="16">
        <f>SUM(G5:G44)</f>
        <v>5039318.1100000013</v>
      </c>
    </row>
    <row r="46" spans="1:8" ht="27" customHeight="1" x14ac:dyDescent="0.35">
      <c r="A46" s="91" t="str">
        <f>IF(C46=0,"","UTILIDAD DEL EJERCICIO")</f>
        <v/>
      </c>
      <c r="B46" s="93"/>
      <c r="C46" s="16">
        <f>IF(SUM(-C45+G45)&lt;0,0,SUM(-C45+G45))</f>
        <v>0</v>
      </c>
      <c r="E46" s="94" t="str">
        <f>IF(G46=0,"","PERDIDA DEL EJERCICIO")</f>
        <v>PERDIDA DEL EJERCICIO</v>
      </c>
      <c r="G46" s="95">
        <f>IF(SUM(-G45+C45)&lt;0,0,SUM(-G45+C45))</f>
        <v>1534438.3299999982</v>
      </c>
    </row>
    <row r="47" spans="1:8" ht="14" thickBot="1" x14ac:dyDescent="0.4">
      <c r="A47" s="91" t="s">
        <v>131</v>
      </c>
      <c r="B47" s="96" t="s">
        <v>2</v>
      </c>
      <c r="C47" s="97">
        <f>+C45+C46</f>
        <v>6573756.4399999995</v>
      </c>
      <c r="E47" s="98" t="s">
        <v>132</v>
      </c>
      <c r="F47" s="99" t="s">
        <v>2</v>
      </c>
      <c r="G47" s="97">
        <f>+G45+G46</f>
        <v>6573756.4399999995</v>
      </c>
      <c r="H47" s="11">
        <f>+G47-C47</f>
        <v>0</v>
      </c>
    </row>
    <row r="48" spans="1:8" ht="14" thickTop="1" x14ac:dyDescent="0.35">
      <c r="H48" s="100"/>
    </row>
    <row r="49" spans="1:7" ht="16.5" customHeight="1" x14ac:dyDescent="0.35"/>
    <row r="55" spans="1:7" x14ac:dyDescent="0.35">
      <c r="C55" s="16"/>
      <c r="G55" s="95"/>
    </row>
    <row r="57" spans="1:7" x14ac:dyDescent="0.35">
      <c r="A57" s="101"/>
      <c r="B57" s="96"/>
      <c r="C57" s="99"/>
      <c r="F57" s="99"/>
      <c r="G57" s="99"/>
    </row>
    <row r="58" spans="1:7" ht="15.5" x14ac:dyDescent="0.35">
      <c r="A58" s="102"/>
      <c r="B58" s="52"/>
      <c r="C58" s="52"/>
      <c r="E58" s="52"/>
      <c r="F58" s="102"/>
      <c r="G58" s="103"/>
    </row>
    <row r="59" spans="1:7" ht="15.5" x14ac:dyDescent="0.35">
      <c r="A59" s="102"/>
      <c r="C59" s="104"/>
      <c r="D59" s="105"/>
      <c r="F59" s="102"/>
      <c r="G59" s="103"/>
    </row>
    <row r="60" spans="1:7" ht="15.5" x14ac:dyDescent="0.35">
      <c r="A60" s="103"/>
      <c r="D60" s="105"/>
      <c r="F60" s="103"/>
      <c r="G60" s="103"/>
    </row>
    <row r="62" spans="1:7" ht="15.5" x14ac:dyDescent="0.35">
      <c r="D62" s="52"/>
    </row>
  </sheetData>
  <printOptions horizontalCentered="1"/>
  <pageMargins left="0.31496062992125984" right="0.23622047244094491" top="0.43307086614173229" bottom="0.19685039370078741" header="0" footer="0"/>
  <pageSetup scale="69" orientation="landscape" r:id="rId1"/>
  <headerFooter alignWithMargins="0"/>
  <rowBreaks count="1" manualBreakCount="1">
    <brk id="6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(BVES)</vt:lpstr>
      <vt:lpstr>EST.RESULTAD (BVES)</vt:lpstr>
      <vt:lpstr>'BALANCE (BVES)'!Área_de_impresión</vt:lpstr>
      <vt:lpstr>'EST.RESULTAD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cp:lastPrinted>2025-05-01T02:07:11Z</cp:lastPrinted>
  <dcterms:created xsi:type="dcterms:W3CDTF">2025-05-01T02:03:16Z</dcterms:created>
  <dcterms:modified xsi:type="dcterms:W3CDTF">2025-05-01T02:25:23Z</dcterms:modified>
</cp:coreProperties>
</file>