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4\EF102024\BVES\"/>
    </mc:Choice>
  </mc:AlternateContent>
  <xr:revisionPtr revIDLastSave="0" documentId="13_ncr:1_{D40FFBD0-CC01-4E72-8D44-8BBE2BC46DD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G" sheetId="1" state="hidden" r:id="rId1"/>
    <sheet name="BG BVES" sheetId="8" r:id="rId2"/>
    <sheet name="Sheet1" sheetId="5" state="hidden" r:id="rId3"/>
    <sheet name="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'BG BVES'!$A$1:$C$108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8" l="1"/>
  <c r="B32" i="8"/>
  <c r="B20" i="8"/>
  <c r="B24" i="8" l="1"/>
  <c r="C67" i="8" l="1"/>
  <c r="C96" i="8" l="1"/>
  <c r="C100" i="8" s="1"/>
  <c r="C103" i="8" l="1"/>
  <c r="C79" i="8"/>
  <c r="C94" i="8" s="1"/>
  <c r="G61" i="2"/>
  <c r="G65" i="2" s="1"/>
  <c r="G47" i="2"/>
  <c r="G30" i="2"/>
  <c r="G22" i="2"/>
  <c r="G31" i="2" s="1"/>
  <c r="G21" i="2"/>
  <c r="G14" i="2"/>
  <c r="C104" i="8" l="1"/>
  <c r="C105" i="8"/>
  <c r="G68" i="2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<sst xmlns="http://schemas.openxmlformats.org/spreadsheetml/2006/main" count="160" uniqueCount="88">
  <si>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</si>
  <si>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</si>
  <si>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</si>
  <si>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</si>
  <si>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</si>
  <si>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</si>
  <si>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</si>
  <si>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</si>
  <si>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US$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</si>
  <si>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</si>
  <si>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</si>
  <si>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</si>
  <si>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</si>
  <si>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</si>
  <si>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</si>
  <si>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Nota</t>
  </si>
  <si>
    <t>Las nota que aparecen en las paginas ___ son parte integral de los Estados Financieros</t>
  </si>
  <si>
    <t>Estado de Resultados</t>
  </si>
  <si>
    <t>INGRESOS</t>
  </si>
  <si>
    <t>Ingresos de explotación</t>
  </si>
  <si>
    <t>Ingresos por titularización de activos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</si>
  <si>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</si>
  <si>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</si>
  <si>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</si>
  <si>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</si>
  <si>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</si>
  <si>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</si>
  <si>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</si>
  <si>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</si>
  <si>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</si>
  <si>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</si>
  <si>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</si>
  <si>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</si>
  <si>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</si>
  <si>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</si>
  <si>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</si>
  <si>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(Perdida) antes de intereses e impuestos</t>
  </si>
  <si>
    <t>Impuesto sobre la renta</t>
  </si>
  <si>
    <t>Utilidad ordinaria después de impuesto</t>
  </si>
  <si>
    <t>Gastos financieros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</si>
  <si>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</si>
  <si>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</si>
  <si>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</si>
  <si>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</si>
  <si>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</si>
  <si>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</si>
  <si>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</si>
  <si>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</si>
  <si>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</si>
  <si>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</si>
  <si>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Gastos de operaciones por cambio de moneda extranjera</t>
  </si>
  <si>
    <t>Ingresos extraorndinarios</t>
  </si>
  <si>
    <t>Ingresos extraordinarios</t>
  </si>
  <si>
    <t>Gastos extraordinarios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</si>
  <si>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</si>
  <si>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</si>
  <si>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</si>
  <si>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</si>
  <si>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</si>
  <si>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</si>
  <si>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</si>
  <si>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</si>
  <si>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Valor nominal de acción</t>
  </si>
  <si>
    <t>(Compañía Salvadoreña, Subsidiaria de Banco Atlántida El Salvador, S.A.)</t>
  </si>
  <si>
    <t>Este dato debe de colocarse de manera manual</t>
  </si>
  <si>
    <t>ATLÁNTIDA TITULARIZADORA, S.A.</t>
  </si>
  <si>
    <t>Al 31 de mayo de 2021</t>
  </si>
  <si>
    <t>(Cifras en Dólares de los Estados Unidos de América)</t>
  </si>
  <si>
    <t>Inversiones Financieras</t>
  </si>
  <si>
    <t>Impuestos</t>
  </si>
  <si>
    <t>PASIVO</t>
  </si>
  <si>
    <t>Pasivo Corriente</t>
  </si>
  <si>
    <t>Cuentas por pagar</t>
  </si>
  <si>
    <t>Impuestos por pagar</t>
  </si>
  <si>
    <t>Total Pasivo</t>
  </si>
  <si>
    <t>Total Patrimonio</t>
  </si>
  <si>
    <t>ATLÁNTIDA TITULARIZADORA</t>
  </si>
  <si>
    <t>Periodo del 01 de enero al 30 de junio del 2021</t>
  </si>
  <si>
    <t>Utilidad antes de intereses e impuestos</t>
  </si>
  <si>
    <t>Utilidad neta del ejercicio (incluye reserva legal)</t>
  </si>
  <si>
    <t>Reservas de capital</t>
  </si>
  <si>
    <t>Utilidad acumulada de ejercicios anteriores</t>
  </si>
  <si>
    <t>Cuentas y documentos por cobrar</t>
  </si>
  <si>
    <t>Activo No Corriente</t>
  </si>
  <si>
    <t xml:space="preserve">Activos intangibles </t>
  </si>
  <si>
    <t>(Cifras en miles de  Dólares de los Estados Unidos de América)</t>
  </si>
  <si>
    <t>Al 31 de Octubre de 2024</t>
  </si>
  <si>
    <t>Periodo del 01 de enero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</si>
</sst>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#,##0.00_ ;\-#,##0.00\ "/>
  </numFmts>
  <fonts count="14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  <font>
      <u val="singleAccounting"/>
      <sz val="10"/>
      <color theme="1"/>
      <name val="Univers for KPMG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11" fillId="0" borderId="0"/>
    <xf numFmtId="164" fontId="3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43" fontId="2" fillId="2" borderId="0" xfId="1" applyFont="1" applyFill="1" applyBorder="1"/>
    <xf numFmtId="43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4" fontId="2" fillId="0" borderId="10" xfId="2" applyFont="1" applyBorder="1"/>
    <xf numFmtId="44" fontId="1" fillId="0" borderId="10" xfId="2" applyFont="1" applyBorder="1"/>
    <xf numFmtId="44" fontId="2" fillId="0" borderId="13" xfId="2" applyFont="1" applyBorder="1"/>
    <xf numFmtId="44" fontId="1" fillId="0" borderId="14" xfId="2" applyFont="1" applyBorder="1"/>
    <xf numFmtId="44" fontId="2" fillId="0" borderId="0" xfId="2" applyFont="1"/>
    <xf numFmtId="0" fontId="0" fillId="0" borderId="9" xfId="0" applyBorder="1"/>
    <xf numFmtId="0" fontId="0" fillId="0" borderId="15" xfId="0" applyBorder="1"/>
    <xf numFmtId="43" fontId="2" fillId="2" borderId="10" xfId="1" applyFont="1" applyFill="1" applyBorder="1"/>
    <xf numFmtId="43" fontId="2" fillId="2" borderId="16" xfId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43" fontId="2" fillId="0" borderId="0" xfId="1" applyFont="1" applyBorder="1"/>
    <xf numFmtId="43" fontId="2" fillId="0" borderId="1" xfId="1" applyFont="1" applyBorder="1"/>
    <xf numFmtId="43" fontId="2" fillId="2" borderId="2" xfId="1" applyFont="1" applyFill="1" applyBorder="1"/>
    <xf numFmtId="0" fontId="10" fillId="0" borderId="6" xfId="0" applyFont="1" applyBorder="1"/>
    <xf numFmtId="0" fontId="5" fillId="0" borderId="9" xfId="0" applyFont="1" applyBorder="1"/>
    <xf numFmtId="0" fontId="10" fillId="0" borderId="0" xfId="0" applyFont="1"/>
    <xf numFmtId="0" fontId="5" fillId="0" borderId="9" xfId="0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0" fontId="10" fillId="0" borderId="9" xfId="0" applyFont="1" applyBorder="1"/>
    <xf numFmtId="0" fontId="10" fillId="0" borderId="9" xfId="0" applyFont="1" applyBorder="1" applyAlignment="1">
      <alignment horizontal="left" wrapText="1" indent="2"/>
    </xf>
    <xf numFmtId="0" fontId="5" fillId="0" borderId="9" xfId="0" applyFont="1" applyBorder="1" applyAlignment="1">
      <alignment horizontal="left" wrapText="1" indent="2"/>
    </xf>
    <xf numFmtId="0" fontId="10" fillId="0" borderId="9" xfId="0" applyFont="1" applyBorder="1" applyAlignment="1">
      <alignment horizontal="left" indent="1"/>
    </xf>
    <xf numFmtId="43" fontId="10" fillId="0" borderId="0" xfId="1" applyFont="1" applyFill="1" applyBorder="1"/>
    <xf numFmtId="43" fontId="2" fillId="0" borderId="0" xfId="0" applyNumberFormat="1" applyFont="1"/>
    <xf numFmtId="43" fontId="0" fillId="0" borderId="0" xfId="1" applyFont="1"/>
    <xf numFmtId="39" fontId="0" fillId="0" borderId="0" xfId="0" applyNumberFormat="1"/>
    <xf numFmtId="165" fontId="8" fillId="0" borderId="0" xfId="0" applyNumberFormat="1" applyFont="1"/>
    <xf numFmtId="43" fontId="10" fillId="0" borderId="10" xfId="1" applyFont="1" applyFill="1" applyBorder="1"/>
    <xf numFmtId="43" fontId="10" fillId="0" borderId="13" xfId="1" applyFont="1" applyFill="1" applyBorder="1"/>
    <xf numFmtId="43" fontId="5" fillId="0" borderId="16" xfId="1" applyFont="1" applyFill="1" applyBorder="1"/>
    <xf numFmtId="43" fontId="5" fillId="0" borderId="14" xfId="1" applyFont="1" applyFill="1" applyBorder="1"/>
    <xf numFmtId="0" fontId="2" fillId="0" borderId="14" xfId="0" applyFont="1" applyBorder="1"/>
    <xf numFmtId="44" fontId="0" fillId="0" borderId="0" xfId="2" applyFont="1" applyFill="1"/>
    <xf numFmtId="0" fontId="10" fillId="3" borderId="9" xfId="0" applyFont="1" applyFill="1" applyBorder="1" applyAlignment="1">
      <alignment horizontal="left" wrapText="1" indent="2"/>
    </xf>
    <xf numFmtId="0" fontId="10" fillId="3" borderId="0" xfId="0" applyFont="1" applyFill="1"/>
    <xf numFmtId="43" fontId="2" fillId="3" borderId="0" xfId="0" applyNumberFormat="1" applyFont="1" applyFill="1"/>
    <xf numFmtId="0" fontId="2" fillId="3" borderId="0" xfId="0" applyFont="1" applyFill="1"/>
    <xf numFmtId="0" fontId="2" fillId="0" borderId="8" xfId="0" applyFont="1" applyBorder="1"/>
    <xf numFmtId="0" fontId="0" fillId="0" borderId="6" xfId="0" applyBorder="1"/>
    <xf numFmtId="0" fontId="6" fillId="0" borderId="9" xfId="0" applyFont="1" applyBorder="1"/>
    <xf numFmtId="0" fontId="7" fillId="0" borderId="9" xfId="0" applyFont="1" applyBorder="1"/>
    <xf numFmtId="0" fontId="7" fillId="0" borderId="15" xfId="0" applyFont="1" applyBorder="1"/>
    <xf numFmtId="44" fontId="0" fillId="0" borderId="8" xfId="2" applyFont="1" applyFill="1" applyBorder="1"/>
    <xf numFmtId="44" fontId="0" fillId="0" borderId="10" xfId="2" applyFont="1" applyFill="1" applyBorder="1"/>
    <xf numFmtId="0" fontId="4" fillId="0" borderId="9" xfId="0" applyFont="1" applyBorder="1"/>
    <xf numFmtId="39" fontId="4" fillId="0" borderId="10" xfId="1" applyNumberFormat="1" applyFont="1" applyFill="1" applyBorder="1"/>
    <xf numFmtId="39" fontId="5" fillId="0" borderId="14" xfId="1" applyNumberFormat="1" applyFont="1" applyFill="1" applyBorder="1"/>
    <xf numFmtId="0" fontId="9" fillId="0" borderId="9" xfId="0" applyFont="1" applyBorder="1"/>
    <xf numFmtId="39" fontId="9" fillId="0" borderId="10" xfId="1" applyNumberFormat="1" applyFont="1" applyFill="1" applyBorder="1"/>
    <xf numFmtId="44" fontId="0" fillId="0" borderId="13" xfId="2" applyFont="1" applyFill="1" applyBorder="1"/>
    <xf numFmtId="0" fontId="8" fillId="0" borderId="8" xfId="2" applyNumberFormat="1" applyFont="1" applyFill="1" applyBorder="1"/>
    <xf numFmtId="0" fontId="6" fillId="0" borderId="10" xfId="0" applyFont="1" applyBorder="1"/>
    <xf numFmtId="0" fontId="7" fillId="0" borderId="10" xfId="0" applyFont="1" applyBorder="1"/>
    <xf numFmtId="0" fontId="7" fillId="0" borderId="13" xfId="0" applyFont="1" applyBorder="1"/>
    <xf numFmtId="39" fontId="5" fillId="0" borderId="10" xfId="1" applyNumberFormat="1" applyFont="1" applyFill="1" applyBorder="1"/>
    <xf numFmtId="39" fontId="4" fillId="0" borderId="13" xfId="1" applyNumberFormat="1" applyFont="1" applyFill="1" applyBorder="1"/>
    <xf numFmtId="43" fontId="5" fillId="0" borderId="10" xfId="1" applyFont="1" applyFill="1" applyBorder="1"/>
    <xf numFmtId="43" fontId="12" fillId="0" borderId="10" xfId="1" applyFont="1" applyFill="1" applyBorder="1"/>
    <xf numFmtId="165" fontId="0" fillId="0" borderId="0" xfId="0" applyNumberFormat="1"/>
    <xf numFmtId="0" fontId="10" fillId="0" borderId="9" xfId="0" applyFont="1" applyBorder="1" applyAlignment="1">
      <alignment horizontal="left" vertical="top" wrapText="1" indent="2"/>
    </xf>
    <xf numFmtId="43" fontId="10" fillId="0" borderId="10" xfId="1" applyFont="1" applyFill="1" applyBorder="1" applyAlignment="1">
      <alignment horizontal="center" vertical="center"/>
    </xf>
    <xf numFmtId="43" fontId="12" fillId="0" borderId="10" xfId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43" fontId="13" fillId="3" borderId="14" xfId="1" applyFont="1" applyFill="1" applyBorder="1"/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3564489</xdr:colOff>
      <xdr:row>2</xdr:row>
      <xdr:rowOff>91582</xdr:rowOff>
    </xdr:from>
    <xdr:to>
      <xdr:col>1</xdr:col>
      <xdr:colOff>941128</xdr:colOff>
      <xdr:row>5</xdr:row>
      <xdr:rowOff>17437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FD810D7-81E3-47C6-B4ED-4F1CA78C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4489" y="472582"/>
          <a:ext cx="1853389" cy="497355"/>
        </a:xfrm>
        <a:prstGeom prst="rect">
          <a:avLst/>
        </a:prstGeom>
      </xdr:spPr>
    </xdr:pic>
    <xdr:clientData/>
  </xdr:twoCellAnchor>
  <xdr:twoCellAnchor editAs="oneCell">
    <xdr:from>
      <xdr:col>0</xdr:col>
      <xdr:colOff>4156364</xdr:colOff>
      <xdr:row>47</xdr:row>
      <xdr:rowOff>91225</xdr:rowOff>
    </xdr:from>
    <xdr:to>
      <xdr:col>2</xdr:col>
      <xdr:colOff>421285</xdr:colOff>
      <xdr:row>50</xdr:row>
      <xdr:rowOff>77932</xdr:rowOff>
    </xdr:to>
    <xdr:pic>
      <xdr:nvPicPr>
        <xdr:cNvPr id="7" name="Picture 6" descr="A close-up of a logo&#10;&#10;Description automatically generated">
          <a:extLst>
            <a:ext uri="{FF2B5EF4-FFF2-40B4-BE49-F238E27FC236}">
              <a16:creationId xmlns:a16="http://schemas.microsoft.com/office/drawing/2014/main" id="{45BE33DF-678A-4205-A099-B8E25C6F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4" y="9027407"/>
          <a:ext cx="1824057" cy="454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>
        <row r="11">
          <cell r="C11">
            <v>3439826.4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3439826.4</v>
          </cell>
          <cell r="D11">
            <v>3675532.43</v>
          </cell>
          <cell r="G11">
            <v>0</v>
          </cell>
          <cell r="H11">
            <v>0</v>
          </cell>
          <cell r="I11">
            <v>0</v>
          </cell>
          <cell r="O11">
            <v>3675532.43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O12">
            <v>0</v>
          </cell>
        </row>
        <row r="14">
          <cell r="C14">
            <v>13447715.77</v>
          </cell>
          <cell r="D14">
            <v>13932033.630000001</v>
          </cell>
          <cell r="G14">
            <v>0</v>
          </cell>
          <cell r="H14">
            <v>0</v>
          </cell>
          <cell r="I14">
            <v>0</v>
          </cell>
          <cell r="O14">
            <v>13932033.630000001</v>
          </cell>
        </row>
        <row r="15">
          <cell r="C15">
            <v>8077701.2999999998</v>
          </cell>
          <cell r="D15">
            <v>8343074.2199999997</v>
          </cell>
          <cell r="G15">
            <v>0</v>
          </cell>
          <cell r="H15">
            <v>0</v>
          </cell>
          <cell r="I15">
            <v>0</v>
          </cell>
          <cell r="O15">
            <v>8343074.2199999997</v>
          </cell>
        </row>
        <row r="16">
          <cell r="C16">
            <v>1270638.6299999999</v>
          </cell>
          <cell r="D16">
            <v>1416173.62</v>
          </cell>
          <cell r="G16">
            <v>0</v>
          </cell>
          <cell r="H16">
            <v>0</v>
          </cell>
          <cell r="I16">
            <v>0</v>
          </cell>
          <cell r="O16">
            <v>1416173.62</v>
          </cell>
        </row>
        <row r="17">
          <cell r="C17">
            <v>441191.53</v>
          </cell>
          <cell r="D17">
            <v>441191.53</v>
          </cell>
          <cell r="G17">
            <v>0</v>
          </cell>
          <cell r="H17">
            <v>0</v>
          </cell>
          <cell r="I17">
            <v>0</v>
          </cell>
          <cell r="O17">
            <v>441191.53</v>
          </cell>
        </row>
        <row r="18">
          <cell r="C18">
            <v>50027.78</v>
          </cell>
          <cell r="D18">
            <v>50027.78</v>
          </cell>
          <cell r="G18">
            <v>0</v>
          </cell>
          <cell r="H18">
            <v>0</v>
          </cell>
          <cell r="I18">
            <v>0</v>
          </cell>
          <cell r="O18">
            <v>50027.78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43">
          <cell r="C43">
            <v>1766507.66</v>
          </cell>
          <cell r="D43">
            <v>2620417.1</v>
          </cell>
          <cell r="G43">
            <v>0</v>
          </cell>
          <cell r="H43">
            <v>0</v>
          </cell>
          <cell r="I43">
            <v>0</v>
          </cell>
          <cell r="O43">
            <v>2620417.1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>
        <row r="11">
          <cell r="M11">
            <v>8487084.1899999995</v>
          </cell>
          <cell r="N11">
            <v>7896884</v>
          </cell>
          <cell r="O11">
            <v>7896884</v>
          </cell>
          <cell r="P11">
            <v>7896884</v>
          </cell>
          <cell r="Q11">
            <v>8910150.7400000002</v>
          </cell>
          <cell r="R11">
            <v>8795297.8100000005</v>
          </cell>
          <cell r="S11">
            <v>7639937.1600000001</v>
          </cell>
          <cell r="U11">
            <v>6390478.0599999996</v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</row>
        <row r="16">
          <cell r="M16">
            <v>260595.93</v>
          </cell>
          <cell r="N16">
            <v>260595.93</v>
          </cell>
          <cell r="O16">
            <v>260595.93</v>
          </cell>
          <cell r="P16">
            <v>260595.93</v>
          </cell>
          <cell r="Q16">
            <v>260595.93</v>
          </cell>
          <cell r="R16">
            <v>260595.93</v>
          </cell>
          <cell r="S16">
            <v>260595.93</v>
          </cell>
          <cell r="U16">
            <v>260595.93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</row>
        <row r="23">
          <cell r="M23">
            <v>640749.84</v>
          </cell>
          <cell r="N23">
            <v>640749.84</v>
          </cell>
          <cell r="O23">
            <v>640749.84</v>
          </cell>
          <cell r="P23">
            <v>640749.84</v>
          </cell>
          <cell r="Q23">
            <v>640749.84</v>
          </cell>
          <cell r="R23">
            <v>640749.84</v>
          </cell>
          <cell r="S23">
            <v>640749.84</v>
          </cell>
          <cell r="U23">
            <v>640749.84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M26">
            <v>2344071.87</v>
          </cell>
          <cell r="N26">
            <v>2270370.4700000002</v>
          </cell>
          <cell r="O26">
            <v>2270370.4700000002</v>
          </cell>
          <cell r="P26">
            <v>2270370.4700000002</v>
          </cell>
          <cell r="Q26">
            <v>2377748.39</v>
          </cell>
          <cell r="R26">
            <v>2807516.99</v>
          </cell>
          <cell r="S26">
            <v>2296871.12</v>
          </cell>
          <cell r="U26">
            <v>2896058.55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M28">
            <v>25734392.32</v>
          </cell>
          <cell r="N28">
            <v>25710174.350000001</v>
          </cell>
          <cell r="O28">
            <v>25710174.350000001</v>
          </cell>
          <cell r="P28">
            <v>25710174.350000001</v>
          </cell>
          <cell r="Q28">
            <v>25929759.760000002</v>
          </cell>
          <cell r="R28">
            <v>25943948.379999999</v>
          </cell>
          <cell r="S28">
            <v>25854067.920000002</v>
          </cell>
          <cell r="U28">
            <v>24087672.350000001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82825.5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O34">
            <v>0</v>
          </cell>
          <cell r="P34">
            <v>0</v>
          </cell>
        </row>
        <row r="35">
          <cell r="O35">
            <v>0</v>
          </cell>
          <cell r="P35">
            <v>0</v>
          </cell>
        </row>
        <row r="36">
          <cell r="O36">
            <v>0</v>
          </cell>
          <cell r="P36">
            <v>0</v>
          </cell>
        </row>
        <row r="37">
          <cell r="O37">
            <v>0</v>
          </cell>
          <cell r="P37">
            <v>0</v>
          </cell>
        </row>
        <row r="38">
          <cell r="O38">
            <v>0</v>
          </cell>
          <cell r="P38">
            <v>0</v>
          </cell>
        </row>
        <row r="39">
          <cell r="O39">
            <v>0</v>
          </cell>
          <cell r="P39">
            <v>0</v>
          </cell>
        </row>
        <row r="40">
          <cell r="M40">
            <v>640749.84</v>
          </cell>
          <cell r="N40">
            <v>640749.84</v>
          </cell>
          <cell r="O40">
            <v>640749.84</v>
          </cell>
          <cell r="P40">
            <v>640749.84</v>
          </cell>
          <cell r="Q40">
            <v>640749.84</v>
          </cell>
          <cell r="R40">
            <v>640749.84</v>
          </cell>
          <cell r="S40">
            <v>640749.84</v>
          </cell>
          <cell r="U40">
            <v>640749.84000000008</v>
          </cell>
        </row>
        <row r="41">
          <cell r="M41">
            <v>27641896.899999999</v>
          </cell>
          <cell r="N41">
            <v>27780933.440000001</v>
          </cell>
          <cell r="O41">
            <v>27780933.440000001</v>
          </cell>
          <cell r="P41">
            <v>27780933.440000001</v>
          </cell>
          <cell r="Q41">
            <v>27838139.350000001</v>
          </cell>
          <cell r="R41">
            <v>28112748.32</v>
          </cell>
          <cell r="S41">
            <v>28376521.530000001</v>
          </cell>
          <cell r="U41">
            <v>26107543.41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</row>
        <row r="43">
          <cell r="M43">
            <v>1998.44</v>
          </cell>
          <cell r="N43">
            <v>1998.44</v>
          </cell>
          <cell r="O43">
            <v>1998.44</v>
          </cell>
          <cell r="P43">
            <v>1998.44</v>
          </cell>
          <cell r="Q43">
            <v>1998.44</v>
          </cell>
          <cell r="R43">
            <v>1998.44</v>
          </cell>
          <cell r="S43">
            <v>1998.44</v>
          </cell>
          <cell r="U43">
            <v>1998.44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0.15</v>
          </cell>
        </row>
        <row r="6">
          <cell r="C6">
            <v>-1.475791028179172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>
        <row r="9">
          <cell r="E9" t="str">
            <v>C_CONSOLIDACION</v>
          </cell>
        </row>
        <row r="47">
          <cell r="E47" t="str">
            <v>LANGUAGE_GE</v>
          </cell>
        </row>
        <row r="54">
          <cell r="E54" t="str">
            <v>EVDESCRIPTION</v>
          </cell>
          <cell r="F54" t="str">
            <v>LANGUAGE_GE</v>
          </cell>
        </row>
        <row r="55">
          <cell r="E55" t="str">
            <v>Balance</v>
          </cell>
          <cell r="F55" t="str">
            <v>Balance Sheet by Entity</v>
          </cell>
        </row>
        <row r="56">
          <cell r="E56" t="str">
            <v>Actual Seleccion</v>
          </cell>
          <cell r="F56" t="str">
            <v>Current selection</v>
          </cell>
        </row>
        <row r="57">
          <cell r="E57" t="str">
            <v>Liga Reportes</v>
          </cell>
          <cell r="F57" t="str">
            <v>Linked reports</v>
          </cell>
        </row>
        <row r="58">
          <cell r="E58" t="str">
            <v>Miembros Renglones</v>
          </cell>
          <cell r="F58" t="str">
            <v>Members in row</v>
          </cell>
        </row>
        <row r="59">
          <cell r="E59" t="str">
            <v>Seleccion Estilo</v>
          </cell>
          <cell r="F59" t="str">
            <v>Select by style</v>
          </cell>
        </row>
        <row r="60">
          <cell r="E60" t="str">
            <v>Nivel</v>
          </cell>
          <cell r="F60" t="str">
            <v>Level</v>
          </cell>
        </row>
        <row r="61">
          <cell r="E61" t="str">
            <v>Otros Pasivos</v>
          </cell>
          <cell r="F61" t="str">
            <v>Offset liabilities</v>
          </cell>
        </row>
        <row r="62">
          <cell r="E62" t="str">
            <v>Aplica entre reportes</v>
          </cell>
          <cell r="F62" t="str">
            <v>Apply between reports</v>
          </cell>
        </row>
        <row r="63">
          <cell r="E63" t="str">
            <v>Miembros en Columnas</v>
          </cell>
          <cell r="F63" t="str">
            <v>Members in column</v>
          </cell>
        </row>
        <row r="64">
          <cell r="E64" t="str">
            <v>Todos</v>
          </cell>
          <cell r="F64" t="str">
            <v>All</v>
          </cell>
        </row>
        <row r="65">
          <cell r="E65" t="str">
            <v>Dependientes</v>
          </cell>
          <cell r="F65" t="str">
            <v>Dependants</v>
          </cell>
        </row>
        <row r="66">
          <cell r="E66" t="str">
            <v>Base</v>
          </cell>
          <cell r="F66" t="str">
            <v>Base</v>
          </cell>
        </row>
        <row r="67">
          <cell r="E67" t="str">
            <v>Estilo de Formato</v>
          </cell>
          <cell r="F67" t="str">
            <v>Format by style</v>
          </cell>
        </row>
        <row r="68">
          <cell r="E68" t="str">
            <v>Identacion</v>
          </cell>
          <cell r="F68" t="str">
            <v>Indentation</v>
          </cell>
        </row>
        <row r="69">
          <cell r="E69" t="str">
            <v>Llaves Ocultas</v>
          </cell>
          <cell r="F69" t="str">
            <v>Hide keys</v>
          </cell>
        </row>
        <row r="70">
          <cell r="E70" t="str">
            <v>Diferencia Activos/Pasivos</v>
          </cell>
          <cell r="F70" t="str">
            <v>Difference Assets-Liabilities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>
        <row r="108">
          <cell r="N108">
            <v>229277.62696560461</v>
          </cell>
        </row>
      </sheetData>
      <sheetData sheetId="6">
        <row r="108">
          <cell r="N108">
            <v>382166.86249175353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N16">
            <v>68550.147046190716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7">
          <cell r="N207">
            <v>17272.899145334293</v>
          </cell>
        </row>
      </sheetData>
      <sheetData sheetId="29"/>
      <sheetData sheetId="30"/>
      <sheetData sheetId="31"/>
      <sheetData sheetId="32">
        <row r="114">
          <cell r="L114">
            <v>6953108.884227816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261">
          <cell r="L261">
            <v>5246430.2574523073</v>
          </cell>
        </row>
      </sheetData>
      <sheetData sheetId="41"/>
      <sheetData sheetId="42"/>
      <sheetData sheetId="43">
        <row r="508">
          <cell r="L508">
            <v>7499624.4445068724</v>
          </cell>
        </row>
      </sheetData>
      <sheetData sheetId="44"/>
      <sheetData sheetId="45"/>
      <sheetData sheetId="46">
        <row r="508">
          <cell r="L508">
            <v>7499624.4445068724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77">
          <cell r="L677">
            <v>5055751.9650661862</v>
          </cell>
        </row>
      </sheetData>
      <sheetData sheetId="56"/>
      <sheetData sheetId="57">
        <row r="86">
          <cell r="L86">
            <v>5018803.0014015054</v>
          </cell>
        </row>
      </sheetData>
      <sheetData sheetId="58"/>
      <sheetData sheetId="59">
        <row r="180">
          <cell r="L180">
            <v>5010759.8869974623</v>
          </cell>
        </row>
      </sheetData>
      <sheetData sheetId="60"/>
      <sheetData sheetId="61"/>
      <sheetData sheetId="62">
        <row r="114">
          <cell r="L114">
            <v>4999552.3512653466</v>
          </cell>
        </row>
      </sheetData>
      <sheetData sheetId="63"/>
      <sheetData sheetId="64">
        <row r="179">
          <cell r="L179">
            <v>4137503.5828048452</v>
          </cell>
        </row>
      </sheetData>
      <sheetData sheetId="65"/>
      <sheetData sheetId="66"/>
      <sheetData sheetId="67"/>
      <sheetData sheetId="68"/>
      <sheetData sheetId="69">
        <row r="162">
          <cell r="L162">
            <v>7281869.6592188841</v>
          </cell>
        </row>
      </sheetData>
      <sheetData sheetId="70">
        <row r="764">
          <cell r="L764">
            <v>5002143.174598841</v>
          </cell>
        </row>
      </sheetData>
      <sheetData sheetId="71"/>
      <sheetData sheetId="72"/>
      <sheetData sheetId="73"/>
      <sheetData sheetId="74">
        <row r="11">
          <cell r="L11">
            <v>5258565.5629213313</v>
          </cell>
        </row>
      </sheetData>
      <sheetData sheetId="75"/>
      <sheetData sheetId="76">
        <row r="138">
          <cell r="L138">
            <v>100000</v>
          </cell>
        </row>
      </sheetData>
      <sheetData sheetId="77"/>
      <sheetData sheetId="78"/>
      <sheetData sheetId="79">
        <row r="138">
          <cell r="L138">
            <v>100000</v>
          </cell>
        </row>
      </sheetData>
      <sheetData sheetId="80"/>
      <sheetData sheetId="81">
        <row r="138">
          <cell r="L138">
            <v>100000</v>
          </cell>
        </row>
      </sheetData>
      <sheetData sheetId="82">
        <row r="138">
          <cell r="L138">
            <v>100000</v>
          </cell>
        </row>
      </sheetData>
      <sheetData sheetId="83"/>
      <sheetData sheetId="84"/>
      <sheetData sheetId="85"/>
      <sheetData sheetId="86"/>
      <sheetData sheetId="87"/>
      <sheetData sheetId="88"/>
      <sheetData sheetId="89">
        <row r="93">
          <cell r="L93">
            <v>3487846.3824918326</v>
          </cell>
        </row>
      </sheetData>
      <sheetData sheetId="90"/>
      <sheetData sheetId="91"/>
      <sheetData sheetId="92"/>
      <sheetData sheetId="93"/>
      <sheetData sheetId="94">
        <row r="15">
          <cell r="N15">
            <v>59253.624179320483</v>
          </cell>
        </row>
      </sheetData>
      <sheetData sheetId="95"/>
      <sheetData sheetId="96"/>
      <sheetData sheetId="97">
        <row r="730">
          <cell r="N730">
            <v>14298.452048345935</v>
          </cell>
        </row>
      </sheetData>
      <sheetData sheetId="98"/>
      <sheetData sheetId="99"/>
      <sheetData sheetId="100">
        <row r="254">
          <cell r="N254">
            <v>57879.194320866023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1">
          <cell r="L11">
            <v>5293222.2173777185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0">
          <cell r="N360">
            <v>151111.9220362842</v>
          </cell>
        </row>
      </sheetData>
      <sheetData sheetId="134"/>
      <sheetData sheetId="135"/>
      <sheetData sheetId="136"/>
      <sheetData sheetId="137"/>
      <sheetData sheetId="138">
        <row r="371">
          <cell r="L371">
            <v>5225813.6950718695</v>
          </cell>
        </row>
      </sheetData>
      <sheetData sheetId="139"/>
      <sheetData sheetId="140"/>
      <sheetData sheetId="141"/>
      <sheetData sheetId="142">
        <row r="441">
          <cell r="L441">
            <v>2690948.9122328372</v>
          </cell>
        </row>
      </sheetData>
      <sheetData sheetId="143"/>
      <sheetData sheetId="144"/>
      <sheetData sheetId="145">
        <row r="198">
          <cell r="L198">
            <v>2474022.2607776471</v>
          </cell>
        </row>
      </sheetData>
      <sheetData sheetId="146"/>
      <sheetData sheetId="147">
        <row r="469">
          <cell r="L469">
            <v>3005585.3583675027</v>
          </cell>
        </row>
      </sheetData>
      <sheetData sheetId="148">
        <row r="576">
          <cell r="L576">
            <v>2001435.9624764898</v>
          </cell>
        </row>
      </sheetData>
      <sheetData sheetId="149"/>
      <sheetData sheetId="150"/>
      <sheetData sheetId="151"/>
      <sheetData sheetId="152"/>
      <sheetData sheetId="153">
        <row r="62">
          <cell r="N62">
            <v>47426.851027435907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ESTADO DE GANANCIAS Y PERDIDAS CONSOLIDADO</v>
          </cell>
        </row>
        <row r="3">
          <cell r="A3" t="str">
            <v>PRESUPUESTO DICIEMBRE   2006</v>
          </cell>
        </row>
        <row r="4">
          <cell r="A4" t="str">
            <v>(Miles de Lempiras)</v>
          </cell>
        </row>
        <row r="5">
          <cell r="A5" t="str">
            <v xml:space="preserve">  Banco Atlántida</v>
          </cell>
        </row>
        <row r="6">
          <cell r="B6" t="str">
            <v>CIFRAS MENSUALES</v>
          </cell>
          <cell r="E6" t="str">
            <v>CIFRAS  MENSUALES</v>
          </cell>
          <cell r="G6" t="str">
            <v>CIFRAS  MENSUALES</v>
          </cell>
          <cell r="L6" t="str">
            <v>CIFRAS MENSUALES</v>
          </cell>
          <cell r="M6" t="str">
            <v>CIFRAS ACUMULADAS</v>
          </cell>
        </row>
        <row r="7">
          <cell r="B7" t="str">
            <v>Diciembre   2005</v>
          </cell>
          <cell r="C7" t="str">
            <v>Noviembre       2005</v>
          </cell>
          <cell r="D7" t="str">
            <v>Octubre       2005</v>
          </cell>
          <cell r="E7" t="str">
            <v>Septiembre   2005</v>
          </cell>
          <cell r="F7" t="str">
            <v>Agosto        2005</v>
          </cell>
          <cell r="G7" t="str">
            <v>Julio           2005</v>
          </cell>
          <cell r="H7" t="str">
            <v>Junio           2005</v>
          </cell>
          <cell r="I7" t="str">
            <v>Mayo        2005</v>
          </cell>
          <cell r="J7" t="str">
            <v>Abril             2005</v>
          </cell>
          <cell r="K7" t="str">
            <v>Marzo        2005</v>
          </cell>
          <cell r="L7" t="str">
            <v xml:space="preserve"> Febrero  2005</v>
          </cell>
          <cell r="M7" t="str">
            <v>Diciembre      2006</v>
          </cell>
          <cell r="N7" t="str">
            <v>%</v>
          </cell>
        </row>
        <row r="8">
          <cell r="A8" t="str">
            <v>Intereses Devengados</v>
          </cell>
          <cell r="M8">
            <v>1700754.9210000001</v>
          </cell>
          <cell r="N8">
            <v>100</v>
          </cell>
        </row>
        <row r="9">
          <cell r="A9" t="str">
            <v xml:space="preserve">     Sobre Total Prestamos</v>
          </cell>
          <cell r="M9">
            <v>1421940.7760000001</v>
          </cell>
          <cell r="N9">
            <v>83.60644784516839</v>
          </cell>
        </row>
        <row r="10">
          <cell r="A10" t="str">
            <v xml:space="preserve">      Ptmos. Desctos. y Sobregiros Clientes</v>
          </cell>
          <cell r="M10">
            <v>1370333.534</v>
          </cell>
          <cell r="N10">
            <v>80.572075204949527</v>
          </cell>
        </row>
        <row r="11">
          <cell r="A11" t="str">
            <v xml:space="preserve">        Prest. Inst. financieras</v>
          </cell>
          <cell r="M11">
            <v>3506.7769999999996</v>
          </cell>
          <cell r="N11">
            <v>0.20618943721404051</v>
          </cell>
        </row>
        <row r="12">
          <cell r="A12" t="str">
            <v xml:space="preserve">        Comisiones Sobre Cartera</v>
          </cell>
          <cell r="M12">
            <v>48100.465000000004</v>
          </cell>
          <cell r="N12">
            <v>2.8281832030048264</v>
          </cell>
        </row>
        <row r="13">
          <cell r="A13" t="str">
            <v xml:space="preserve">     Inversiones</v>
          </cell>
          <cell r="M13">
            <v>278814.14499999996</v>
          </cell>
          <cell r="N13">
            <v>16.393552154831596</v>
          </cell>
        </row>
        <row r="14">
          <cell r="A14" t="str">
            <v xml:space="preserve">        Moneda Nacional</v>
          </cell>
          <cell r="M14">
            <v>228427.09699999998</v>
          </cell>
          <cell r="N14">
            <v>13.430923772702696</v>
          </cell>
        </row>
        <row r="15">
          <cell r="A15" t="str">
            <v xml:space="preserve">        Moneda Extranjera</v>
          </cell>
          <cell r="M15">
            <v>50387.048000000003</v>
          </cell>
          <cell r="N15">
            <v>2.9626283821289028</v>
          </cell>
        </row>
        <row r="17">
          <cell r="A17" t="str">
            <v>Intereses Pagados</v>
          </cell>
          <cell r="M17">
            <v>667324.38500000001</v>
          </cell>
          <cell r="N17">
            <v>39.236951588982052</v>
          </cell>
        </row>
        <row r="18">
          <cell r="A18" t="str">
            <v xml:space="preserve">   Prest. Otras Inst. Financieras</v>
          </cell>
          <cell r="M18">
            <v>105272.73999999993</v>
          </cell>
          <cell r="N18">
            <v>6.1897654212343705</v>
          </cell>
        </row>
        <row r="20">
          <cell r="A20" t="str">
            <v xml:space="preserve">     A Clientes</v>
          </cell>
          <cell r="M20">
            <v>562051.64500000002</v>
          </cell>
          <cell r="N20">
            <v>33.047186167747682</v>
          </cell>
        </row>
        <row r="21">
          <cell r="A21" t="str">
            <v xml:space="preserve">        Cuenta de Cheques M/N</v>
          </cell>
          <cell r="M21">
            <v>11994.058999999999</v>
          </cell>
          <cell r="N21">
            <v>0.70521971460460642</v>
          </cell>
        </row>
        <row r="22">
          <cell r="A22" t="str">
            <v xml:space="preserve">        A la Vista Dolares</v>
          </cell>
          <cell r="M22">
            <v>1538.999</v>
          </cell>
          <cell r="N22">
            <v>9.0489169309303438E-2</v>
          </cell>
        </row>
        <row r="23">
          <cell r="A23" t="str">
            <v xml:space="preserve">        Ahorro M/N</v>
          </cell>
          <cell r="M23">
            <v>243572.34600000002</v>
          </cell>
          <cell r="N23">
            <v>14.321425326629997</v>
          </cell>
        </row>
        <row r="24">
          <cell r="A24" t="str">
            <v xml:space="preserve">        Ahorro M/E</v>
          </cell>
          <cell r="M24">
            <v>42023.487000000001</v>
          </cell>
          <cell r="N24">
            <v>2.4708725802357976</v>
          </cell>
        </row>
        <row r="25">
          <cell r="A25" t="str">
            <v xml:space="preserve">        Plazo M/N</v>
          </cell>
          <cell r="M25">
            <v>221261.18799999999</v>
          </cell>
          <cell r="N25">
            <v>13.009586817476565</v>
          </cell>
        </row>
        <row r="26">
          <cell r="A26" t="str">
            <v xml:space="preserve">        A Plazo M/E</v>
          </cell>
          <cell r="M26">
            <v>19663.187999999998</v>
          </cell>
          <cell r="N26">
            <v>1.1561447071068034</v>
          </cell>
        </row>
        <row r="27">
          <cell r="A27" t="str">
            <v xml:space="preserve">     Deuda Subordinada</v>
          </cell>
          <cell r="M27">
            <v>9929.3780000000006</v>
          </cell>
          <cell r="N27">
            <v>0.58382180038978115</v>
          </cell>
        </row>
        <row r="28">
          <cell r="A28" t="str">
            <v xml:space="preserve">     Otras Captaciones</v>
          </cell>
          <cell r="M28">
            <v>12069</v>
          </cell>
          <cell r="N28">
            <v>0.70962605199482465</v>
          </cell>
        </row>
        <row r="30">
          <cell r="A30" t="str">
            <v>Ingreso Neto Intereses</v>
          </cell>
          <cell r="M30">
            <v>1033430.5360000001</v>
          </cell>
          <cell r="N30">
            <v>60.763048411017948</v>
          </cell>
        </row>
        <row r="32">
          <cell r="A32" t="str">
            <v>Ingresos Operativos no Generados por Intereses</v>
          </cell>
          <cell r="M32">
            <v>319602.06900000002</v>
          </cell>
          <cell r="N32">
            <v>18.79177681944217</v>
          </cell>
        </row>
        <row r="33">
          <cell r="A33" t="str">
            <v xml:space="preserve">     Compra y Venta Divisas</v>
          </cell>
          <cell r="M33">
            <v>73848</v>
          </cell>
          <cell r="N33">
            <v>4.3420718110625414</v>
          </cell>
        </row>
        <row r="34">
          <cell r="A34" t="str">
            <v xml:space="preserve">    Giros y Transferencias</v>
          </cell>
          <cell r="M34">
            <v>48998.436000000002</v>
          </cell>
          <cell r="N34">
            <v>2.880981580296718</v>
          </cell>
        </row>
        <row r="35">
          <cell r="A35" t="str">
            <v xml:space="preserve">     Comisiones Tarjeta de  Crédito</v>
          </cell>
          <cell r="M35">
            <v>31205.208999999999</v>
          </cell>
          <cell r="N35">
            <v>1.8347857539434396</v>
          </cell>
        </row>
        <row r="36">
          <cell r="A36" t="str">
            <v xml:space="preserve">     Servicios Bancarios</v>
          </cell>
          <cell r="M36">
            <v>30764.723000000002</v>
          </cell>
          <cell r="N36">
            <v>1.8088863139617515</v>
          </cell>
        </row>
        <row r="37">
          <cell r="A37" t="str">
            <v xml:space="preserve">     Recaudaciones Gobierno Central</v>
          </cell>
          <cell r="M37">
            <v>24919.409</v>
          </cell>
          <cell r="N37">
            <v>1.4651969365079378</v>
          </cell>
        </row>
        <row r="38">
          <cell r="A38" t="str">
            <v xml:space="preserve">     Servicios Financieros</v>
          </cell>
          <cell r="M38">
            <v>20520</v>
          </cell>
          <cell r="N38">
            <v>1.2065230414229682</v>
          </cell>
        </row>
        <row r="39">
          <cell r="A39" t="str">
            <v xml:space="preserve">     Servicios Empresariales</v>
          </cell>
          <cell r="M39">
            <v>17004.050999999999</v>
          </cell>
          <cell r="N39">
            <v>0.99979431428027599</v>
          </cell>
        </row>
        <row r="40">
          <cell r="A40" t="str">
            <v xml:space="preserve">     Comisiones Internacional</v>
          </cell>
          <cell r="M40">
            <v>15553.64</v>
          </cell>
          <cell r="N40">
            <v>0.91451389074064005</v>
          </cell>
        </row>
        <row r="41">
          <cell r="A41" t="str">
            <v xml:space="preserve">     Comisiones Sobre Fideicomisos</v>
          </cell>
          <cell r="M41">
            <v>15699.083000000001</v>
          </cell>
          <cell r="N41">
            <v>0.92306556377736926</v>
          </cell>
        </row>
        <row r="42">
          <cell r="A42" t="str">
            <v xml:space="preserve">     Servicios Públicos</v>
          </cell>
          <cell r="M42">
            <v>6408.0389999999998</v>
          </cell>
          <cell r="N42">
            <v>0.37677615515774832</v>
          </cell>
        </row>
        <row r="43">
          <cell r="A43" t="str">
            <v xml:space="preserve">     Custodia y Traslado de Valores</v>
          </cell>
          <cell r="M43">
            <v>7195.1009999999997</v>
          </cell>
          <cell r="N43">
            <v>0.42305336948661981</v>
          </cell>
        </row>
        <row r="44">
          <cell r="A44" t="str">
            <v xml:space="preserve">     Alquileres</v>
          </cell>
          <cell r="M44">
            <v>7074.8620000000001</v>
          </cell>
          <cell r="N44">
            <v>0.41598362660271848</v>
          </cell>
        </row>
        <row r="45">
          <cell r="A45" t="str">
            <v xml:space="preserve">     Servicios Instituciones Gubernamentales</v>
          </cell>
          <cell r="M45">
            <v>11350.966</v>
          </cell>
          <cell r="N45">
            <v>0.66740750591660347</v>
          </cell>
        </row>
        <row r="46">
          <cell r="A46" t="str">
            <v xml:space="preserve">     Comisiones Vivienda</v>
          </cell>
          <cell r="M46">
            <v>2412.9949999999999</v>
          </cell>
          <cell r="N46">
            <v>0.14187787847653094</v>
          </cell>
        </row>
        <row r="47">
          <cell r="A47" t="str">
            <v xml:space="preserve">     Sobre cuentas a Cobrar</v>
          </cell>
          <cell r="M47">
            <v>815.55499999999995</v>
          </cell>
          <cell r="N47">
            <v>4.7952529193358122E-2</v>
          </cell>
        </row>
        <row r="48">
          <cell r="A48" t="str">
            <v xml:space="preserve">     Ganancia Cambio Cotizacion</v>
          </cell>
          <cell r="M48">
            <v>5832</v>
          </cell>
          <cell r="N48">
            <v>0.34290654861494885</v>
          </cell>
        </row>
        <row r="50">
          <cell r="A50" t="str">
            <v>Egresos operativos no generados por intereses</v>
          </cell>
          <cell r="M50">
            <v>12760.832</v>
          </cell>
          <cell r="N50">
            <v>0.75030398809588394</v>
          </cell>
        </row>
        <row r="51">
          <cell r="A51" t="str">
            <v xml:space="preserve">     Comisiones Pagadas a Instituciones Financieras</v>
          </cell>
          <cell r="M51">
            <v>12760.832</v>
          </cell>
          <cell r="N51">
            <v>0.75030398809588394</v>
          </cell>
        </row>
        <row r="53">
          <cell r="A53" t="str">
            <v>Ingreso neto por Comisiones y Servicios</v>
          </cell>
          <cell r="M53">
            <v>306841.23700000002</v>
          </cell>
          <cell r="N53">
            <v>18.041472831346287</v>
          </cell>
        </row>
        <row r="55">
          <cell r="A55" t="str">
            <v>Gastos Operativos</v>
          </cell>
          <cell r="M55">
            <v>758610.36899999995</v>
          </cell>
          <cell r="N55">
            <v>44.604331854818717</v>
          </cell>
        </row>
        <row r="57">
          <cell r="A57" t="str">
            <v>Gastos Administrativos</v>
          </cell>
          <cell r="M57">
            <v>700858.73499999999</v>
          </cell>
          <cell r="N57">
            <v>41.208684822614714</v>
          </cell>
        </row>
        <row r="58">
          <cell r="A58" t="str">
            <v xml:space="preserve">     Gastos en Personal</v>
          </cell>
          <cell r="M58">
            <v>326148.897</v>
          </cell>
          <cell r="N58">
            <v>19.176713409609473</v>
          </cell>
        </row>
        <row r="59">
          <cell r="A59" t="str">
            <v xml:space="preserve">     Gastos Diversos y Otros</v>
          </cell>
          <cell r="M59">
            <v>374709.83799999999</v>
          </cell>
          <cell r="N59">
            <v>22.031971413005248</v>
          </cell>
        </row>
        <row r="61">
          <cell r="A61" t="str">
            <v xml:space="preserve">    Aportación Solidaria Temporal</v>
          </cell>
          <cell r="M61">
            <v>0</v>
          </cell>
          <cell r="N61">
            <v>0</v>
          </cell>
        </row>
        <row r="62">
          <cell r="N62">
            <v>0</v>
          </cell>
        </row>
        <row r="63">
          <cell r="A63" t="str">
            <v>Depreciaciones y Amortizaciones</v>
          </cell>
          <cell r="M63">
            <v>57751.633999999998</v>
          </cell>
          <cell r="N63">
            <v>3.3956470322040007</v>
          </cell>
        </row>
        <row r="64">
          <cell r="A64" t="str">
            <v xml:space="preserve">     Reserva Edificios</v>
          </cell>
          <cell r="M64">
            <v>5640</v>
          </cell>
          <cell r="N64">
            <v>0.33161744413379823</v>
          </cell>
        </row>
        <row r="65">
          <cell r="A65" t="str">
            <v xml:space="preserve">     Reserva Mobiliario y Equipo</v>
          </cell>
          <cell r="M65">
            <v>3480</v>
          </cell>
          <cell r="N65">
            <v>0.20461501872085425</v>
          </cell>
        </row>
        <row r="66">
          <cell r="A66" t="str">
            <v xml:space="preserve">     Reserva Sistemas de Informática</v>
          </cell>
          <cell r="M66">
            <v>23400</v>
          </cell>
          <cell r="N66">
            <v>1.3758596086402268</v>
          </cell>
        </row>
        <row r="67">
          <cell r="A67" t="str">
            <v xml:space="preserve">     Reserva Vehiculos</v>
          </cell>
          <cell r="M67">
            <v>2700</v>
          </cell>
          <cell r="N67">
            <v>0.15875303176618002</v>
          </cell>
        </row>
        <row r="68">
          <cell r="A68" t="str">
            <v xml:space="preserve">     Reserva Instalaciones</v>
          </cell>
          <cell r="M68">
            <v>5160</v>
          </cell>
          <cell r="N68">
            <v>0.30339468293092181</v>
          </cell>
        </row>
        <row r="69">
          <cell r="A69" t="str">
            <v xml:space="preserve">     Reserva Activos Eventuales</v>
          </cell>
          <cell r="M69">
            <v>17371.633999999998</v>
          </cell>
          <cell r="N69">
            <v>1.0214072460120194</v>
          </cell>
        </row>
        <row r="71">
          <cell r="A71" t="str">
            <v>Reserva  Inversiones</v>
          </cell>
          <cell r="M71">
            <v>39000</v>
          </cell>
          <cell r="N71">
            <v>2.2930993477337114</v>
          </cell>
        </row>
        <row r="72">
          <cell r="A72" t="str">
            <v>Provision para Créditos Dudosos</v>
          </cell>
          <cell r="M72">
            <v>97528.623999999996</v>
          </cell>
          <cell r="N72">
            <v>5.7344313866606766</v>
          </cell>
        </row>
        <row r="74">
          <cell r="A74" t="str">
            <v>Operaciones Extraordinarias</v>
          </cell>
          <cell r="M74">
            <v>28316.231</v>
          </cell>
          <cell r="N74">
            <v>1.6649213034968486</v>
          </cell>
        </row>
        <row r="75">
          <cell r="A75" t="str">
            <v xml:space="preserve">     Ingresos Extraordinarios</v>
          </cell>
          <cell r="M75">
            <v>32242.842000000001</v>
          </cell>
          <cell r="N75">
            <v>1.8957958963918233</v>
          </cell>
        </row>
        <row r="76">
          <cell r="A76" t="str">
            <v xml:space="preserve">     Egresos Extraordinarios</v>
          </cell>
          <cell r="M76">
            <v>3926.6109999999999</v>
          </cell>
          <cell r="N76">
            <v>0.23087459289497475</v>
          </cell>
        </row>
        <row r="77">
          <cell r="N77">
            <v>0</v>
          </cell>
        </row>
        <row r="78">
          <cell r="A78" t="str">
            <v>Ganancia de Operaciones</v>
          </cell>
          <cell r="M78">
            <v>473449.01100000012</v>
          </cell>
          <cell r="N78">
            <v>27.837579956647971</v>
          </cell>
        </row>
        <row r="79">
          <cell r="N79">
            <v>0</v>
          </cell>
        </row>
        <row r="80">
          <cell r="A80" t="str">
            <v>Operaciones en Ejercicios Anteriores</v>
          </cell>
          <cell r="M80">
            <v>-103.56799999999998</v>
          </cell>
          <cell r="N80">
            <v>-6.0895311088739745E-3</v>
          </cell>
        </row>
        <row r="81">
          <cell r="A81" t="str">
            <v xml:space="preserve">     Ganancias</v>
          </cell>
          <cell r="M81">
            <v>796.43200000000002</v>
          </cell>
          <cell r="N81">
            <v>4.6828146146519367E-2</v>
          </cell>
        </row>
        <row r="82">
          <cell r="A82" t="str">
            <v xml:space="preserve">     Perdidas</v>
          </cell>
          <cell r="M82">
            <v>900</v>
          </cell>
          <cell r="N82">
            <v>5.2917677255393342E-2</v>
          </cell>
        </row>
        <row r="84">
          <cell r="A84" t="str">
            <v>Ganancia Antes del ISR</v>
          </cell>
          <cell r="M84">
            <v>473345.44300000009</v>
          </cell>
          <cell r="N84">
            <v>27.831490425539094</v>
          </cell>
        </row>
        <row r="86">
          <cell r="A86" t="str">
            <v>Impuesto Sobre la Renta</v>
          </cell>
          <cell r="M86">
            <v>134890.5</v>
          </cell>
          <cell r="N86">
            <v>7.9312132709095939</v>
          </cell>
        </row>
        <row r="87">
          <cell r="A87" t="str">
            <v>Aportación Solidaria Temporal</v>
          </cell>
          <cell r="M87">
            <v>7099.5</v>
          </cell>
          <cell r="N87">
            <v>0.41743227741629452</v>
          </cell>
        </row>
        <row r="89">
          <cell r="A89" t="str">
            <v>Ganancia Neta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331355.44300000009</v>
          </cell>
          <cell r="N89">
            <v>19.482844877213203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>
        <row r="3">
          <cell r="D3" t="str">
            <v>CONCEPTO</v>
          </cell>
        </row>
        <row r="5">
          <cell r="C5" t="str">
            <v>PRODUCTOS FINANCIEROS</v>
          </cell>
        </row>
        <row r="6">
          <cell r="D6" t="str">
            <v>Ingresos por Intereses</v>
          </cell>
          <cell r="E6">
            <v>1962822664</v>
          </cell>
        </row>
        <row r="7">
          <cell r="D7" t="str">
            <v>Ingresos por Comisiones</v>
          </cell>
          <cell r="E7">
            <v>109754897</v>
          </cell>
        </row>
        <row r="8">
          <cell r="D8" t="str">
            <v>Otros Ingresos</v>
          </cell>
          <cell r="E8">
            <v>865370</v>
          </cell>
        </row>
        <row r="9">
          <cell r="D9" t="str">
            <v>Total Productos Financieros</v>
          </cell>
          <cell r="E9">
            <v>2073442931</v>
          </cell>
        </row>
        <row r="11">
          <cell r="C11" t="str">
            <v>GASTOS FINANCIEROS</v>
          </cell>
        </row>
        <row r="12">
          <cell r="D12" t="str">
            <v>Intereses</v>
          </cell>
          <cell r="E12">
            <v>690879513</v>
          </cell>
        </row>
        <row r="13">
          <cell r="D13" t="str">
            <v>Gastos Por Comisiones</v>
          </cell>
          <cell r="E13">
            <v>18397903</v>
          </cell>
        </row>
        <row r="14">
          <cell r="D14" t="str">
            <v>Otros Gastos</v>
          </cell>
          <cell r="E14">
            <v>0</v>
          </cell>
        </row>
        <row r="15">
          <cell r="D15" t="str">
            <v>Total Gastos Financieros</v>
          </cell>
          <cell r="E15">
            <v>709277416</v>
          </cell>
        </row>
        <row r="17">
          <cell r="D17" t="str">
            <v>UTILIDAD  FINANCIERA</v>
          </cell>
          <cell r="E17">
            <v>1364165515</v>
          </cell>
        </row>
        <row r="19">
          <cell r="C19" t="str">
            <v>PRODUCTOS POR SERVICIOS</v>
          </cell>
        </row>
        <row r="20">
          <cell r="D20" t="str">
            <v>Comisiones</v>
          </cell>
          <cell r="E20">
            <v>331974009</v>
          </cell>
        </row>
        <row r="21">
          <cell r="D21" t="str">
            <v>Arrendamientos</v>
          </cell>
          <cell r="E21">
            <v>6858725</v>
          </cell>
        </row>
        <row r="22">
          <cell r="D22" t="str">
            <v>Otros</v>
          </cell>
          <cell r="E22">
            <v>77997557</v>
          </cell>
        </row>
        <row r="23">
          <cell r="D23" t="str">
            <v>Total Productos por Servicios</v>
          </cell>
          <cell r="E23">
            <v>416830291</v>
          </cell>
        </row>
        <row r="25">
          <cell r="C25" t="str">
            <v xml:space="preserve">OTROS GASTOS </v>
          </cell>
        </row>
        <row r="26">
          <cell r="D26" t="str">
            <v>Gastos en Personal</v>
          </cell>
          <cell r="E26">
            <v>411193581</v>
          </cell>
        </row>
        <row r="27">
          <cell r="D27" t="str">
            <v>Reserva para Créditos de Dudosa Recuperación</v>
          </cell>
          <cell r="E27">
            <v>144539907.28999999</v>
          </cell>
        </row>
        <row r="28">
          <cell r="D28" t="str">
            <v>Depreciaciones y Amortizaciones</v>
          </cell>
          <cell r="E28">
            <v>108885703.71000001</v>
          </cell>
        </row>
        <row r="29">
          <cell r="D29" t="str">
            <v>Gastos Diversos</v>
          </cell>
          <cell r="E29">
            <v>537622523</v>
          </cell>
        </row>
        <row r="30">
          <cell r="D30" t="str">
            <v xml:space="preserve">Total Otros Gastos </v>
          </cell>
          <cell r="E30">
            <v>1202241715</v>
          </cell>
        </row>
        <row r="32">
          <cell r="D32" t="str">
            <v>UTILIDAD DE OPERACIÓN</v>
          </cell>
          <cell r="E32">
            <v>578754091</v>
          </cell>
        </row>
        <row r="34">
          <cell r="C34" t="str">
            <v>INGRESOS Y EGRESOS NO OPERACIONALES</v>
          </cell>
        </row>
        <row r="35">
          <cell r="D35" t="str">
            <v>Ingresos por Dividendos en Acciones</v>
          </cell>
          <cell r="E35">
            <v>653227</v>
          </cell>
        </row>
        <row r="36">
          <cell r="D36" t="str">
            <v>Productos y Gastos Extraordinarios y de Ejercicios Anteriores - Neto</v>
          </cell>
          <cell r="E36">
            <v>103726042</v>
          </cell>
        </row>
        <row r="37">
          <cell r="D37" t="str">
            <v>Total Ingresos No Operacionales</v>
          </cell>
          <cell r="E37">
            <v>104379269</v>
          </cell>
        </row>
        <row r="39">
          <cell r="D39" t="str">
            <v>UTILIDAD ANTES DE IMPUESTO S/ LA RENTA</v>
          </cell>
          <cell r="E39">
            <v>683133360</v>
          </cell>
        </row>
        <row r="41">
          <cell r="C41" t="str">
            <v>IMPUESTO SOBRE LA RENTA</v>
          </cell>
          <cell r="E41">
            <v>190441683</v>
          </cell>
        </row>
        <row r="43">
          <cell r="D43" t="str">
            <v>UTILIDAD  NETA</v>
          </cell>
          <cell r="E43">
            <v>492691677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>
        <row r="97">
          <cell r="E97">
            <v>-347444739.56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6.7109375" style="1" customWidth="1"/>
    <col min="5" max="5" width="12.7109375" style="28" customWidth="1"/>
    <col min="6" max="16384" width="9.140625" style="1"/>
  </cols>
  <sheetData>
    <row r="2" spans="2:5">
      <c r="B2" s="95"/>
      <c r="C2" s="96"/>
      <c r="D2" s="96"/>
      <c r="E2" s="97"/>
    </row>
    <row r="3" spans="2:5">
      <c r="B3" s="89" t="s">
        <v>65</v>
      </c>
      <c r="C3" s="90"/>
      <c r="D3" s="90"/>
      <c r="E3" s="91"/>
    </row>
    <row r="4" spans="2:5">
      <c r="B4" s="89" t="s">
        <v>63</v>
      </c>
      <c r="C4" s="90"/>
      <c r="D4" s="90"/>
      <c r="E4" s="91"/>
    </row>
    <row r="5" spans="2:5">
      <c r="B5" s="89" t="s">
        <v>0</v>
      </c>
      <c r="C5" s="90"/>
      <c r="D5" s="90"/>
      <c r="E5" s="91"/>
    </row>
    <row r="6" spans="2:5">
      <c r="B6" s="89" t="s">
        <v>66</v>
      </c>
      <c r="C6" s="90"/>
      <c r="D6" s="90"/>
      <c r="E6" s="91"/>
    </row>
    <row r="7" spans="2:5" ht="12.75" thickBot="1">
      <c r="B7" s="92" t="s">
        <v>1</v>
      </c>
      <c r="C7" s="93"/>
      <c r="D7" s="93"/>
      <c r="E7" s="94"/>
    </row>
    <row r="8" spans="2:5">
      <c r="B8" s="21"/>
      <c r="C8" s="22"/>
      <c r="D8" s="22"/>
      <c r="E8" s="23"/>
    </row>
    <row r="9" spans="2:5">
      <c r="B9" s="9" t="s">
        <v>2</v>
      </c>
      <c r="E9" s="24"/>
    </row>
    <row r="10" spans="2:5">
      <c r="B10" s="11" t="s">
        <v>3</v>
      </c>
      <c r="E10" s="25"/>
    </row>
    <row r="11" spans="2:5">
      <c r="B11" s="12" t="s">
        <v>4</v>
      </c>
      <c r="E11" s="24">
        <v>1197588.1299999999</v>
      </c>
    </row>
    <row r="12" spans="2:5">
      <c r="B12" s="12" t="s">
        <v>5</v>
      </c>
      <c r="E12" s="24">
        <v>3056.74</v>
      </c>
    </row>
    <row r="13" spans="2:5">
      <c r="B13" s="12" t="s">
        <v>6</v>
      </c>
      <c r="E13" s="26">
        <v>2411.87</v>
      </c>
    </row>
    <row r="14" spans="2:5" ht="12.75" thickBot="1">
      <c r="B14" s="9" t="s">
        <v>7</v>
      </c>
      <c r="E14" s="27">
        <f>SUM(E11:E13)</f>
        <v>1203056.74</v>
      </c>
    </row>
    <row r="15" spans="2:5" ht="12.75" thickTop="1">
      <c r="B15" s="8"/>
      <c r="E15" s="24"/>
    </row>
    <row r="16" spans="2:5">
      <c r="B16" s="9" t="s">
        <v>9</v>
      </c>
      <c r="E16" s="24"/>
    </row>
    <row r="17" spans="2:5">
      <c r="B17" s="11" t="s">
        <v>10</v>
      </c>
      <c r="D17" s="5"/>
      <c r="E17" s="24"/>
    </row>
    <row r="18" spans="2:5">
      <c r="B18" s="12" t="s">
        <v>11</v>
      </c>
      <c r="E18" s="24">
        <v>1200000</v>
      </c>
    </row>
    <row r="19" spans="2:5">
      <c r="B19" s="11" t="s">
        <v>12</v>
      </c>
      <c r="D19" s="5"/>
      <c r="E19" s="24"/>
    </row>
    <row r="20" spans="2:5">
      <c r="B20" s="12" t="s">
        <v>13</v>
      </c>
      <c r="E20" s="26">
        <v>3056.74</v>
      </c>
    </row>
    <row r="21" spans="2:5" ht="12.75" thickBot="1">
      <c r="B21" s="9" t="s">
        <v>14</v>
      </c>
      <c r="E21" s="27">
        <f>SUM(E18:E20)</f>
        <v>1203056.74</v>
      </c>
    </row>
    <row r="22" spans="2:5" ht="12.75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BE6C-886E-4A37-A730-01F799CB4597}">
  <dimension ref="A3:F108"/>
  <sheetViews>
    <sheetView showGridLines="0" tabSelected="1" topLeftCell="A44" zoomScale="110" zoomScaleNormal="110" zoomScaleSheetLayoutView="85" workbookViewId="0">
      <selection activeCell="H87" sqref="H87"/>
    </sheetView>
  </sheetViews>
  <sheetFormatPr defaultColWidth="9.140625" defaultRowHeight="15"/>
  <cols>
    <col min="1" max="1" width="67.140625" customWidth="1"/>
    <col min="2" max="2" width="16.28515625" style="59" customWidth="1"/>
    <col min="3" max="3" width="8.140625" customWidth="1"/>
  </cols>
  <sheetData>
    <row r="3" spans="1:2">
      <c r="A3" s="65"/>
      <c r="B3" s="69"/>
    </row>
    <row r="4" spans="1:2">
      <c r="A4" s="29"/>
      <c r="B4" s="70"/>
    </row>
    <row r="5" spans="1:2">
      <c r="A5" s="98"/>
      <c r="B5" s="99"/>
    </row>
    <row r="6" spans="1:2">
      <c r="A6" s="66" t="s">
        <v>65</v>
      </c>
      <c r="B6" s="78"/>
    </row>
    <row r="7" spans="1:2">
      <c r="A7" s="66" t="s">
        <v>63</v>
      </c>
      <c r="B7" s="78"/>
    </row>
    <row r="8" spans="1:2">
      <c r="A8" s="66" t="s">
        <v>0</v>
      </c>
      <c r="B8" s="78"/>
    </row>
    <row r="9" spans="1:2">
      <c r="A9" s="67" t="s">
        <v>86</v>
      </c>
      <c r="B9" s="79"/>
    </row>
    <row r="10" spans="1:2">
      <c r="A10" s="68" t="s">
        <v>85</v>
      </c>
      <c r="B10" s="80"/>
    </row>
    <row r="11" spans="1:2">
      <c r="A11" s="65"/>
      <c r="B11" s="77"/>
    </row>
    <row r="12" spans="1:2">
      <c r="A12" s="41" t="s">
        <v>2</v>
      </c>
      <c r="B12" s="70"/>
    </row>
    <row r="13" spans="1:2">
      <c r="A13" s="41" t="s">
        <v>3</v>
      </c>
      <c r="B13" s="70"/>
    </row>
    <row r="14" spans="1:2">
      <c r="A14" s="71" t="s">
        <v>4</v>
      </c>
      <c r="B14" s="72">
        <v>457.17230000000001</v>
      </c>
    </row>
    <row r="15" spans="1:2">
      <c r="A15" s="71" t="s">
        <v>68</v>
      </c>
      <c r="B15" s="72">
        <v>1845.8300200000001</v>
      </c>
    </row>
    <row r="16" spans="1:2">
      <c r="A16" s="71" t="s">
        <v>82</v>
      </c>
      <c r="B16" s="72">
        <v>39.631080000000004</v>
      </c>
    </row>
    <row r="17" spans="1:3">
      <c r="A17" s="71" t="s">
        <v>5</v>
      </c>
      <c r="B17" s="72">
        <v>21.633860000000002</v>
      </c>
    </row>
    <row r="18" spans="1:3">
      <c r="A18" s="71" t="s">
        <v>69</v>
      </c>
      <c r="B18" s="72">
        <v>24.795870000000001</v>
      </c>
      <c r="C18" s="52"/>
    </row>
    <row r="19" spans="1:3">
      <c r="A19" s="71" t="s">
        <v>6</v>
      </c>
      <c r="B19" s="82">
        <v>31.516479999999998</v>
      </c>
    </row>
    <row r="20" spans="1:3">
      <c r="A20" s="41"/>
      <c r="B20" s="81">
        <f>SUM(B14:B19)</f>
        <v>2420.5796099999998</v>
      </c>
    </row>
    <row r="21" spans="1:3">
      <c r="A21" s="41"/>
      <c r="B21" s="72"/>
    </row>
    <row r="22" spans="1:3">
      <c r="A22" s="41" t="s">
        <v>83</v>
      </c>
      <c r="B22" s="72"/>
    </row>
    <row r="23" spans="1:3">
      <c r="A23" s="71" t="s">
        <v>84</v>
      </c>
      <c r="B23" s="82">
        <v>26.940630000000002</v>
      </c>
    </row>
    <row r="24" spans="1:3">
      <c r="A24" s="41"/>
      <c r="B24" s="81">
        <f>B23</f>
        <v>26.940630000000002</v>
      </c>
    </row>
    <row r="25" spans="1:3">
      <c r="A25" s="41"/>
      <c r="B25" s="72"/>
    </row>
    <row r="26" spans="1:3" ht="15.75" thickBot="1">
      <c r="A26" s="41" t="s">
        <v>7</v>
      </c>
      <c r="B26" s="115">
        <v>2447.5202399999998</v>
      </c>
      <c r="C26" s="51"/>
    </row>
    <row r="27" spans="1:3" ht="15.75" thickTop="1">
      <c r="A27" s="71"/>
      <c r="B27" s="70"/>
    </row>
    <row r="28" spans="1:3">
      <c r="A28" s="41" t="s">
        <v>70</v>
      </c>
      <c r="B28" s="70"/>
    </row>
    <row r="29" spans="1:3">
      <c r="A29" s="41" t="s">
        <v>71</v>
      </c>
      <c r="B29" s="70"/>
    </row>
    <row r="30" spans="1:3">
      <c r="A30" s="71" t="s">
        <v>72</v>
      </c>
      <c r="B30" s="72">
        <v>9.874649999999999</v>
      </c>
    </row>
    <row r="31" spans="1:3">
      <c r="A31" s="71" t="s">
        <v>73</v>
      </c>
      <c r="B31" s="72">
        <v>91.426259999999999</v>
      </c>
    </row>
    <row r="32" spans="1:3" ht="15.75" thickBot="1">
      <c r="A32" s="74" t="s">
        <v>74</v>
      </c>
      <c r="B32" s="73">
        <f>SUM(B30:B31)</f>
        <v>101.30091</v>
      </c>
    </row>
    <row r="33" spans="1:4" ht="15.75" thickTop="1">
      <c r="A33" s="41" t="s">
        <v>9</v>
      </c>
      <c r="B33" s="70"/>
    </row>
    <row r="34" spans="1:4">
      <c r="A34" s="41" t="s">
        <v>10</v>
      </c>
      <c r="B34" s="70"/>
    </row>
    <row r="35" spans="1:4">
      <c r="A35" s="71" t="s">
        <v>11</v>
      </c>
      <c r="B35" s="72">
        <v>1362</v>
      </c>
    </row>
    <row r="36" spans="1:4">
      <c r="A36" s="41" t="s">
        <v>80</v>
      </c>
      <c r="B36" s="72"/>
    </row>
    <row r="37" spans="1:4">
      <c r="A37" s="71" t="s">
        <v>80</v>
      </c>
      <c r="B37" s="72">
        <v>68.678539999999998</v>
      </c>
    </row>
    <row r="38" spans="1:4">
      <c r="A38" s="41" t="s">
        <v>12</v>
      </c>
      <c r="B38" s="72"/>
    </row>
    <row r="39" spans="1:4">
      <c r="A39" s="45" t="s">
        <v>81</v>
      </c>
      <c r="B39" s="72">
        <v>557.92018000000007</v>
      </c>
    </row>
    <row r="40" spans="1:4">
      <c r="A40" s="71" t="s">
        <v>13</v>
      </c>
      <c r="B40" s="72">
        <v>357.62061</v>
      </c>
    </row>
    <row r="41" spans="1:4">
      <c r="A41" s="74" t="s">
        <v>75</v>
      </c>
      <c r="B41" s="75">
        <v>2346.2193299999999</v>
      </c>
    </row>
    <row r="42" spans="1:4" ht="15.75" thickBot="1">
      <c r="A42" s="41" t="s">
        <v>14</v>
      </c>
      <c r="B42" s="73">
        <v>2447.5202400000003</v>
      </c>
      <c r="C42" s="53"/>
      <c r="D42" s="85"/>
    </row>
    <row r="43" spans="1:4" ht="15.75" thickTop="1">
      <c r="A43" s="30"/>
      <c r="B43" s="76"/>
    </row>
    <row r="46" spans="1:4" s="1" customFormat="1" ht="12"/>
    <row r="47" spans="1:4" s="1" customFormat="1" ht="12"/>
    <row r="48" spans="1:4" s="1" customFormat="1" ht="12">
      <c r="A48" s="6"/>
      <c r="B48" s="7"/>
      <c r="C48" s="64"/>
    </row>
    <row r="49" spans="1:3" s="1" customFormat="1" ht="12">
      <c r="A49" s="8"/>
      <c r="C49" s="10"/>
    </row>
    <row r="50" spans="1:3" s="1" customFormat="1" ht="12">
      <c r="A50" s="106"/>
      <c r="B50" s="107"/>
      <c r="C50" s="108"/>
    </row>
    <row r="51" spans="1:3" s="1" customFormat="1">
      <c r="A51" s="109" t="s">
        <v>76</v>
      </c>
      <c r="B51" s="110"/>
      <c r="C51" s="111"/>
    </row>
    <row r="52" spans="1:3" s="1" customFormat="1" ht="12" customHeight="1">
      <c r="A52" s="109" t="s">
        <v>63</v>
      </c>
      <c r="B52" s="110"/>
      <c r="C52" s="111"/>
    </row>
    <row r="53" spans="1:3" s="1" customFormat="1">
      <c r="A53" s="109" t="s">
        <v>17</v>
      </c>
      <c r="B53" s="110"/>
      <c r="C53" s="111"/>
    </row>
    <row r="54" spans="1:3" s="1" customFormat="1" ht="14.25">
      <c r="A54" s="100" t="s">
        <v>87</v>
      </c>
      <c r="B54" s="101"/>
      <c r="C54" s="102"/>
    </row>
    <row r="55" spans="1:3" s="1" customFormat="1" ht="14.25">
      <c r="A55" s="103" t="s">
        <v>1</v>
      </c>
      <c r="B55" s="104"/>
      <c r="C55" s="105"/>
    </row>
    <row r="56" spans="1:3" s="1" customFormat="1" ht="12.75">
      <c r="A56" s="40"/>
      <c r="B56" s="42"/>
      <c r="C56" s="54"/>
    </row>
    <row r="57" spans="1:3" s="1" customFormat="1" ht="12.75">
      <c r="A57" s="41" t="s">
        <v>18</v>
      </c>
      <c r="B57" s="42"/>
      <c r="C57" s="54"/>
    </row>
    <row r="58" spans="1:3" s="1" customFormat="1" ht="12.75">
      <c r="A58" s="43" t="s">
        <v>19</v>
      </c>
      <c r="B58" s="42"/>
      <c r="C58" s="54"/>
    </row>
    <row r="59" spans="1:3" s="1" customFormat="1" ht="12.75">
      <c r="A59" s="44" t="s">
        <v>20</v>
      </c>
      <c r="B59" s="49" t="s">
        <v>8</v>
      </c>
      <c r="C59" s="54">
        <v>374.15749</v>
      </c>
    </row>
    <row r="60" spans="1:3" s="1" customFormat="1">
      <c r="A60" s="44" t="s">
        <v>22</v>
      </c>
      <c r="B60" s="49"/>
      <c r="C60" s="84">
        <v>1.08</v>
      </c>
    </row>
    <row r="61" spans="1:3" s="1" customFormat="1" ht="12.75">
      <c r="A61" s="45"/>
      <c r="B61" s="42"/>
      <c r="C61" s="83">
        <f>SUM(C59:C60)</f>
        <v>375.23748999999998</v>
      </c>
    </row>
    <row r="62" spans="1:3" s="1" customFormat="1" ht="12.75">
      <c r="A62" s="41" t="s">
        <v>23</v>
      </c>
      <c r="B62" s="42"/>
      <c r="C62" s="54"/>
    </row>
    <row r="63" spans="1:3" s="1" customFormat="1" ht="12.75">
      <c r="A63" s="43" t="s">
        <v>24</v>
      </c>
      <c r="B63" s="42"/>
      <c r="C63" s="54"/>
    </row>
    <row r="64" spans="1:3" s="1" customFormat="1" ht="15.75" customHeight="1">
      <c r="A64" s="86" t="s">
        <v>25</v>
      </c>
      <c r="B64" s="49" t="s">
        <v>8</v>
      </c>
      <c r="C64" s="54">
        <v>3.3650000000000002</v>
      </c>
    </row>
    <row r="65" spans="1:5" s="1" customFormat="1" ht="29.25" customHeight="1">
      <c r="A65" s="86" t="s">
        <v>26</v>
      </c>
      <c r="B65" s="42"/>
      <c r="C65" s="87">
        <v>90.8</v>
      </c>
      <c r="E65" s="50"/>
    </row>
    <row r="66" spans="1:5" s="1" customFormat="1" ht="30" customHeight="1">
      <c r="A66" s="86" t="s">
        <v>27</v>
      </c>
      <c r="B66" s="42"/>
      <c r="C66" s="88">
        <v>21.46</v>
      </c>
    </row>
    <row r="67" spans="1:5" s="1" customFormat="1" ht="12.75">
      <c r="A67" s="45"/>
      <c r="B67" s="42"/>
      <c r="C67" s="83">
        <f>+C65+C66+C64</f>
        <v>115.62499999999999</v>
      </c>
    </row>
    <row r="68" spans="1:5" s="1" customFormat="1" ht="13.5" thickBot="1">
      <c r="A68" s="47" t="s">
        <v>29</v>
      </c>
      <c r="B68" s="42"/>
      <c r="C68" s="56">
        <v>259.60000000000002</v>
      </c>
    </row>
    <row r="69" spans="1:5" s="1" customFormat="1" ht="13.5" thickTop="1">
      <c r="A69" s="45"/>
      <c r="B69" s="42"/>
      <c r="C69" s="54"/>
    </row>
    <row r="70" spans="1:5" s="1" customFormat="1" ht="12.75">
      <c r="A70" s="43" t="s">
        <v>30</v>
      </c>
      <c r="B70" s="42"/>
      <c r="C70" s="54"/>
    </row>
    <row r="71" spans="1:5" s="1" customFormat="1" ht="12.75" hidden="1">
      <c r="A71" s="46" t="s">
        <v>31</v>
      </c>
      <c r="B71" s="42" t="s">
        <v>8</v>
      </c>
      <c r="C71" s="54">
        <v>0</v>
      </c>
    </row>
    <row r="72" spans="1:5" s="63" customFormat="1" ht="12.75">
      <c r="A72" s="60" t="s">
        <v>32</v>
      </c>
      <c r="B72" s="61"/>
      <c r="C72" s="55">
        <v>190.43</v>
      </c>
      <c r="D72" s="62"/>
      <c r="E72" s="62"/>
    </row>
    <row r="73" spans="1:5" s="1" customFormat="1" ht="12.75">
      <c r="A73" s="45"/>
      <c r="B73" s="42"/>
      <c r="C73" s="54"/>
    </row>
    <row r="74" spans="1:5" s="1" customFormat="1" ht="13.5" thickBot="1">
      <c r="A74" s="47" t="s">
        <v>78</v>
      </c>
      <c r="B74" s="42"/>
      <c r="C74" s="57">
        <v>450.04</v>
      </c>
      <c r="E74" s="50"/>
    </row>
    <row r="75" spans="1:5" s="1" customFormat="1" ht="13.5" thickTop="1">
      <c r="A75" s="45"/>
      <c r="B75" s="42"/>
      <c r="C75" s="54"/>
    </row>
    <row r="76" spans="1:5" s="1" customFormat="1" ht="12.75">
      <c r="A76" s="43" t="s">
        <v>37</v>
      </c>
      <c r="B76" s="42"/>
      <c r="C76" s="54"/>
    </row>
    <row r="77" spans="1:5" s="1" customFormat="1" ht="12.75">
      <c r="A77" s="46" t="s">
        <v>37</v>
      </c>
      <c r="B77" s="42"/>
      <c r="C77" s="54">
        <v>90.67</v>
      </c>
    </row>
    <row r="78" spans="1:5" s="1" customFormat="1" ht="12.75">
      <c r="A78" s="45"/>
      <c r="B78" s="42"/>
      <c r="C78" s="54"/>
    </row>
    <row r="79" spans="1:5" s="1" customFormat="1" ht="13.5" thickBot="1">
      <c r="A79" s="47" t="s">
        <v>38</v>
      </c>
      <c r="B79" s="42"/>
      <c r="C79" s="56">
        <f>+C74-C77</f>
        <v>359.37</v>
      </c>
    </row>
    <row r="80" spans="1:5" s="1" customFormat="1" ht="13.5" thickTop="1">
      <c r="A80" s="45"/>
      <c r="B80" s="42"/>
      <c r="C80" s="54"/>
    </row>
    <row r="81" spans="1:6" s="1" customFormat="1" ht="12.75">
      <c r="A81" s="43" t="s">
        <v>39</v>
      </c>
      <c r="B81" s="42"/>
      <c r="C81" s="54"/>
    </row>
    <row r="82" spans="1:6" s="1" customFormat="1" ht="12.75" hidden="1">
      <c r="A82" s="46" t="s">
        <v>50</v>
      </c>
      <c r="B82" s="49" t="s">
        <v>8</v>
      </c>
      <c r="C82" s="54">
        <v>0</v>
      </c>
    </row>
    <row r="83" spans="1:6" s="1" customFormat="1" ht="12.75">
      <c r="A83" s="46" t="s">
        <v>40</v>
      </c>
      <c r="B83" s="42"/>
      <c r="C83" s="54">
        <v>1.74</v>
      </c>
    </row>
    <row r="84" spans="1:6" s="1" customFormat="1" ht="12.75">
      <c r="A84" s="45"/>
      <c r="B84" s="42"/>
      <c r="C84" s="54"/>
    </row>
    <row r="85" spans="1:6" s="1" customFormat="1" ht="13.5" thickBot="1">
      <c r="A85" s="43" t="s">
        <v>47</v>
      </c>
      <c r="B85" s="42"/>
      <c r="C85" s="56">
        <v>357.62</v>
      </c>
    </row>
    <row r="86" spans="1:6" s="1" customFormat="1" ht="13.5" thickTop="1">
      <c r="A86" s="45"/>
      <c r="B86" s="42"/>
      <c r="C86" s="54"/>
    </row>
    <row r="87" spans="1:6" s="1" customFormat="1" ht="12.75">
      <c r="A87" s="43" t="s">
        <v>48</v>
      </c>
      <c r="B87" s="42"/>
      <c r="C87" s="54"/>
    </row>
    <row r="88" spans="1:6" s="1" customFormat="1" ht="12.75">
      <c r="A88" s="48" t="s">
        <v>49</v>
      </c>
      <c r="B88" s="42"/>
      <c r="C88" s="54">
        <v>0</v>
      </c>
    </row>
    <row r="89" spans="1:6" s="1" customFormat="1" ht="12.75">
      <c r="A89" s="45"/>
      <c r="B89" s="42"/>
      <c r="C89" s="54"/>
    </row>
    <row r="90" spans="1:6" s="1" customFormat="1" ht="12.75">
      <c r="A90" s="43" t="s">
        <v>52</v>
      </c>
      <c r="B90" s="42"/>
      <c r="C90" s="54"/>
    </row>
    <row r="91" spans="1:6" s="1" customFormat="1" ht="12.75">
      <c r="A91" s="46" t="s">
        <v>52</v>
      </c>
      <c r="B91" s="42"/>
      <c r="C91" s="54"/>
    </row>
    <row r="92" spans="1:6" s="1" customFormat="1" ht="12.75">
      <c r="A92" s="46" t="s">
        <v>53</v>
      </c>
      <c r="B92" s="42"/>
      <c r="C92" s="55">
        <v>0</v>
      </c>
    </row>
    <row r="93" spans="1:6" s="1" customFormat="1" ht="12.75">
      <c r="A93" s="8"/>
      <c r="C93" s="54"/>
    </row>
    <row r="94" spans="1:6" s="1" customFormat="1" ht="13.5" thickBot="1">
      <c r="A94" s="43" t="s">
        <v>79</v>
      </c>
      <c r="B94" s="42"/>
      <c r="C94" s="57">
        <f>+C85</f>
        <v>357.62</v>
      </c>
      <c r="D94" s="50"/>
      <c r="E94" s="50"/>
      <c r="F94" s="50"/>
    </row>
    <row r="95" spans="1:6" s="1" customFormat="1" ht="12.75" thickTop="1">
      <c r="A95" s="8"/>
      <c r="C95" s="10"/>
    </row>
    <row r="96" spans="1:6" s="1" customFormat="1" ht="12" hidden="1">
      <c r="A96" s="11" t="s">
        <v>48</v>
      </c>
      <c r="C96" s="10">
        <f>+E100</f>
        <v>0</v>
      </c>
    </row>
    <row r="97" spans="1:5" s="1" customFormat="1" ht="12" hidden="1">
      <c r="A97" s="18"/>
      <c r="C97" s="10"/>
    </row>
    <row r="98" spans="1:5" s="1" customFormat="1" ht="12" hidden="1">
      <c r="A98" s="17" t="s">
        <v>55</v>
      </c>
      <c r="C98" s="13">
        <v>0</v>
      </c>
    </row>
    <row r="99" spans="1:5" s="1" customFormat="1" ht="12" hidden="1">
      <c r="A99" s="8"/>
      <c r="C99" s="10"/>
    </row>
    <row r="100" spans="1:5" s="1" customFormat="1" ht="12.75" hidden="1" thickBot="1">
      <c r="A100" s="11" t="s">
        <v>56</v>
      </c>
      <c r="C100" s="58">
        <f>+C96-C98</f>
        <v>0</v>
      </c>
    </row>
    <row r="101" spans="1:5" s="1" customFormat="1" ht="12" hidden="1">
      <c r="A101" s="8"/>
      <c r="C101" s="10"/>
    </row>
    <row r="102" spans="1:5" s="1" customFormat="1" ht="12" hidden="1">
      <c r="A102" s="11" t="s">
        <v>57</v>
      </c>
      <c r="C102" s="10"/>
    </row>
    <row r="103" spans="1:5" s="1" customFormat="1" ht="12" hidden="1">
      <c r="A103" s="12" t="s">
        <v>58</v>
      </c>
      <c r="C103" s="10">
        <f>+C74/C106</f>
        <v>450.04</v>
      </c>
    </row>
    <row r="104" spans="1:5" s="1" customFormat="1" ht="12" hidden="1">
      <c r="A104" s="12" t="s">
        <v>59</v>
      </c>
      <c r="C104" s="10">
        <f>+C85/C106</f>
        <v>357.62</v>
      </c>
    </row>
    <row r="105" spans="1:5" s="1" customFormat="1" ht="12" hidden="1">
      <c r="A105" s="12" t="s">
        <v>60</v>
      </c>
      <c r="C105" s="10">
        <f>+C94/C106</f>
        <v>357.62</v>
      </c>
    </row>
    <row r="106" spans="1:5" s="1" customFormat="1" ht="12" hidden="1">
      <c r="A106" s="12" t="s">
        <v>61</v>
      </c>
      <c r="C106" s="10">
        <v>1</v>
      </c>
      <c r="E106" s="1" t="s">
        <v>64</v>
      </c>
    </row>
    <row r="107" spans="1:5" s="1" customFormat="1" ht="12" hidden="1">
      <c r="A107" s="12" t="s">
        <v>62</v>
      </c>
      <c r="C107" s="10">
        <v>100</v>
      </c>
      <c r="E107" s="1" t="s">
        <v>64</v>
      </c>
    </row>
    <row r="108" spans="1:5" s="1" customFormat="1" ht="12">
      <c r="A108" s="14"/>
      <c r="B108" s="2"/>
      <c r="C108" s="13"/>
    </row>
  </sheetData>
  <mergeCells count="7">
    <mergeCell ref="A5:B5"/>
    <mergeCell ref="A54:C54"/>
    <mergeCell ref="A55:C55"/>
    <mergeCell ref="A50:C50"/>
    <mergeCell ref="A51:C51"/>
    <mergeCell ref="A52:C52"/>
    <mergeCell ref="A53:C53"/>
  </mergeCells>
  <pageMargins left="0.7" right="0.7" top="0.75" bottom="0.75" header="0.3" footer="0.3"/>
  <pageSetup scale="81" orientation="portrait" r:id="rId1"/>
  <rowBreaks count="1" manualBreakCount="1">
    <brk id="4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40625" defaultRowHeight="1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7.7109375" style="1" customWidth="1"/>
    <col min="5" max="5" width="12.7109375" style="1" customWidth="1"/>
    <col min="6" max="6" width="6.7109375" style="1" customWidth="1"/>
    <col min="7" max="7" width="12.7109375" style="1" customWidth="1"/>
    <col min="8" max="16384" width="9.140625" style="1"/>
  </cols>
  <sheetData>
    <row r="2" spans="1:7">
      <c r="B2" s="95"/>
      <c r="C2" s="96"/>
      <c r="D2" s="96"/>
      <c r="E2" s="96"/>
      <c r="F2" s="96"/>
      <c r="G2" s="97"/>
    </row>
    <row r="3" spans="1:7">
      <c r="B3" s="89" t="s">
        <v>76</v>
      </c>
      <c r="C3" s="90"/>
      <c r="D3" s="90"/>
      <c r="E3" s="90"/>
      <c r="F3" s="90"/>
      <c r="G3" s="91"/>
    </row>
    <row r="4" spans="1:7" ht="12" customHeight="1">
      <c r="B4" s="89" t="s">
        <v>63</v>
      </c>
      <c r="C4" s="90"/>
      <c r="D4" s="90"/>
      <c r="E4" s="90"/>
      <c r="F4" s="90"/>
      <c r="G4" s="91"/>
    </row>
    <row r="5" spans="1:7">
      <c r="B5" s="89" t="s">
        <v>17</v>
      </c>
      <c r="C5" s="90"/>
      <c r="D5" s="90"/>
      <c r="E5" s="90"/>
      <c r="F5" s="90"/>
      <c r="G5" s="91"/>
    </row>
    <row r="6" spans="1:7">
      <c r="B6" s="112" t="s">
        <v>77</v>
      </c>
      <c r="C6" s="113"/>
      <c r="D6" s="113"/>
      <c r="E6" s="113"/>
      <c r="F6" s="113"/>
      <c r="G6" s="114"/>
    </row>
    <row r="7" spans="1:7">
      <c r="B7" s="112" t="s">
        <v>67</v>
      </c>
      <c r="C7" s="113"/>
      <c r="D7" s="113"/>
      <c r="E7" s="113"/>
      <c r="F7" s="113"/>
      <c r="G7" s="114"/>
    </row>
    <row r="8" spans="1:7" ht="12.75" thickBot="1">
      <c r="B8" s="6"/>
      <c r="C8" s="7"/>
      <c r="D8" s="3" t="s">
        <v>15</v>
      </c>
      <c r="E8" s="4">
        <v>2021</v>
      </c>
      <c r="F8" s="4"/>
      <c r="G8" s="15">
        <v>2021</v>
      </c>
    </row>
    <row r="9" spans="1:7">
      <c r="A9" s="1">
        <v>5</v>
      </c>
      <c r="B9" s="9" t="s">
        <v>18</v>
      </c>
      <c r="G9" s="10"/>
    </row>
    <row r="10" spans="1:7">
      <c r="A10" s="1">
        <v>51</v>
      </c>
      <c r="B10" s="11" t="s">
        <v>19</v>
      </c>
      <c r="G10" s="10"/>
    </row>
    <row r="11" spans="1:7">
      <c r="A11" s="1">
        <v>510</v>
      </c>
      <c r="B11" s="16" t="s">
        <v>20</v>
      </c>
      <c r="E11" s="37" t="s">
        <v>8</v>
      </c>
      <c r="G11" s="10" t="s">
        <v>8</v>
      </c>
    </row>
    <row r="12" spans="1:7">
      <c r="A12" s="1">
        <v>511</v>
      </c>
      <c r="B12" s="16" t="s">
        <v>21</v>
      </c>
      <c r="E12" s="37"/>
      <c r="G12" s="10"/>
    </row>
    <row r="13" spans="1:7">
      <c r="A13" s="1">
        <v>512</v>
      </c>
      <c r="B13" s="16" t="s">
        <v>22</v>
      </c>
      <c r="E13" s="38"/>
      <c r="G13" s="13"/>
    </row>
    <row r="14" spans="1:7">
      <c r="B14" s="8"/>
      <c r="E14" s="19">
        <f>SUM(E11:E13)</f>
        <v>0</v>
      </c>
      <c r="G14" s="31">
        <f>SUM(G11:G13)</f>
        <v>0</v>
      </c>
    </row>
    <row r="15" spans="1:7">
      <c r="A15" s="1">
        <v>4</v>
      </c>
      <c r="B15" s="9" t="s">
        <v>23</v>
      </c>
      <c r="E15" s="37"/>
      <c r="G15" s="10"/>
    </row>
    <row r="16" spans="1:7">
      <c r="A16" s="1">
        <v>41</v>
      </c>
      <c r="B16" s="11" t="s">
        <v>24</v>
      </c>
      <c r="E16" s="37"/>
      <c r="G16" s="10"/>
    </row>
    <row r="17" spans="1:7">
      <c r="A17" s="1">
        <v>410</v>
      </c>
      <c r="B17" s="16" t="s">
        <v>25</v>
      </c>
      <c r="E17" s="37" t="s">
        <v>8</v>
      </c>
      <c r="G17" s="10" t="s">
        <v>8</v>
      </c>
    </row>
    <row r="18" spans="1:7" ht="24">
      <c r="A18" s="1">
        <v>411</v>
      </c>
      <c r="B18" s="12" t="s">
        <v>26</v>
      </c>
      <c r="E18" s="37"/>
      <c r="G18" s="10"/>
    </row>
    <row r="19" spans="1:7" ht="24">
      <c r="A19" s="1">
        <v>412</v>
      </c>
      <c r="B19" s="12" t="s">
        <v>27</v>
      </c>
      <c r="E19" s="37"/>
      <c r="G19" s="10"/>
    </row>
    <row r="20" spans="1:7" ht="24">
      <c r="A20" s="1">
        <v>413</v>
      </c>
      <c r="B20" s="12" t="s">
        <v>28</v>
      </c>
      <c r="E20" s="38"/>
      <c r="G20" s="13"/>
    </row>
    <row r="21" spans="1:7">
      <c r="B21" s="8"/>
      <c r="E21" s="19">
        <f>SUM(E17:E20)</f>
        <v>0</v>
      </c>
      <c r="G21" s="31">
        <f>SUM(G17:G20)</f>
        <v>0</v>
      </c>
    </row>
    <row r="22" spans="1:7" ht="12.75" thickBot="1">
      <c r="B22" s="17" t="s">
        <v>29</v>
      </c>
      <c r="E22" s="20">
        <f>+E14-E21</f>
        <v>0</v>
      </c>
      <c r="G22" s="32">
        <f>+G14-G21</f>
        <v>0</v>
      </c>
    </row>
    <row r="23" spans="1:7" ht="12.75" thickTop="1">
      <c r="B23" s="8"/>
      <c r="E23" s="37"/>
      <c r="G23" s="10"/>
    </row>
    <row r="24" spans="1:7">
      <c r="A24" s="1">
        <v>52</v>
      </c>
      <c r="B24" s="11" t="s">
        <v>30</v>
      </c>
      <c r="E24" s="37"/>
      <c r="G24" s="10"/>
    </row>
    <row r="25" spans="1:7">
      <c r="A25" s="1">
        <v>520</v>
      </c>
      <c r="B25" s="12" t="s">
        <v>31</v>
      </c>
      <c r="E25" s="37" t="s">
        <v>8</v>
      </c>
      <c r="G25" s="10" t="s">
        <v>8</v>
      </c>
    </row>
    <row r="26" spans="1:7">
      <c r="A26" s="1">
        <v>521</v>
      </c>
      <c r="B26" s="12" t="s">
        <v>32</v>
      </c>
      <c r="E26" s="37">
        <v>7461.68</v>
      </c>
      <c r="G26" s="10">
        <v>7461.68</v>
      </c>
    </row>
    <row r="27" spans="1:7">
      <c r="A27" s="1">
        <v>522</v>
      </c>
      <c r="B27" s="12" t="s">
        <v>33</v>
      </c>
      <c r="E27" s="37"/>
      <c r="G27" s="10"/>
    </row>
    <row r="28" spans="1:7">
      <c r="A28" s="1">
        <v>523</v>
      </c>
      <c r="B28" s="12" t="s">
        <v>34</v>
      </c>
      <c r="E28" s="37"/>
      <c r="G28" s="10"/>
    </row>
    <row r="29" spans="1:7">
      <c r="A29" s="1">
        <v>524</v>
      </c>
      <c r="B29" s="12" t="s">
        <v>35</v>
      </c>
      <c r="E29" s="38"/>
      <c r="G29" s="13"/>
    </row>
    <row r="30" spans="1:7">
      <c r="B30" s="8"/>
      <c r="E30" s="19">
        <f>SUM(E25:E29)</f>
        <v>7461.68</v>
      </c>
      <c r="G30" s="31">
        <f>SUM(G25:G29)</f>
        <v>7461.68</v>
      </c>
    </row>
    <row r="31" spans="1:7" ht="12.75" thickBot="1">
      <c r="B31" s="17" t="s">
        <v>36</v>
      </c>
      <c r="E31" s="39">
        <f>+E22+E30</f>
        <v>7461.68</v>
      </c>
      <c r="G31" s="33">
        <f>+G22+G30</f>
        <v>7461.68</v>
      </c>
    </row>
    <row r="32" spans="1:7" ht="12.75" thickTop="1">
      <c r="B32" s="8"/>
      <c r="E32" s="37"/>
      <c r="G32" s="10"/>
    </row>
    <row r="33" spans="1:7">
      <c r="A33" s="1">
        <v>44</v>
      </c>
      <c r="B33" s="11" t="s">
        <v>37</v>
      </c>
      <c r="E33" s="37"/>
      <c r="G33" s="10"/>
    </row>
    <row r="34" spans="1:7">
      <c r="A34" s="1">
        <v>440</v>
      </c>
      <c r="B34" s="12" t="s">
        <v>37</v>
      </c>
      <c r="E34" s="38">
        <v>1016.45</v>
      </c>
      <c r="G34" s="13">
        <v>1016.45</v>
      </c>
    </row>
    <row r="35" spans="1:7">
      <c r="B35" s="8"/>
      <c r="E35" s="37"/>
      <c r="G35" s="10"/>
    </row>
    <row r="36" spans="1:7" ht="12.75" thickBot="1">
      <c r="B36" s="17" t="s">
        <v>38</v>
      </c>
      <c r="E36" s="20">
        <f>+E31-E34</f>
        <v>6445.2300000000005</v>
      </c>
      <c r="G36" s="34">
        <f>+G31-G34</f>
        <v>6445.2300000000005</v>
      </c>
    </row>
    <row r="37" spans="1:7" ht="12.75" thickTop="1">
      <c r="B37" s="8"/>
      <c r="E37" s="37"/>
      <c r="G37" s="10"/>
    </row>
    <row r="38" spans="1:7">
      <c r="A38" s="1">
        <v>42</v>
      </c>
      <c r="B38" s="11" t="s">
        <v>39</v>
      </c>
      <c r="E38" s="37"/>
      <c r="G38" s="10"/>
    </row>
    <row r="39" spans="1:7" ht="24">
      <c r="A39" s="1">
        <v>420</v>
      </c>
      <c r="B39" s="12" t="s">
        <v>50</v>
      </c>
      <c r="E39" s="37" t="s">
        <v>8</v>
      </c>
      <c r="G39" s="10" t="s">
        <v>8</v>
      </c>
    </row>
    <row r="40" spans="1:7">
      <c r="A40" s="1">
        <v>421</v>
      </c>
      <c r="B40" s="12" t="s">
        <v>40</v>
      </c>
      <c r="E40" s="37">
        <v>1620.96</v>
      </c>
      <c r="G40" s="10">
        <v>1620.96</v>
      </c>
    </row>
    <row r="41" spans="1:7" ht="24">
      <c r="A41" s="1">
        <v>422</v>
      </c>
      <c r="B41" s="12" t="s">
        <v>41</v>
      </c>
      <c r="E41" s="37"/>
      <c r="G41" s="10"/>
    </row>
    <row r="42" spans="1:7">
      <c r="A42" s="1">
        <v>423</v>
      </c>
      <c r="B42" s="12" t="s">
        <v>42</v>
      </c>
      <c r="E42" s="37">
        <v>105.04</v>
      </c>
      <c r="G42" s="10">
        <v>105.04</v>
      </c>
    </row>
    <row r="43" spans="1:7" ht="24">
      <c r="A43" s="1">
        <v>424</v>
      </c>
      <c r="B43" s="12" t="s">
        <v>43</v>
      </c>
      <c r="E43" s="37"/>
      <c r="G43" s="10"/>
    </row>
    <row r="44" spans="1:7">
      <c r="A44" s="1">
        <v>425</v>
      </c>
      <c r="B44" s="12" t="s">
        <v>44</v>
      </c>
      <c r="E44" s="37"/>
      <c r="G44" s="10"/>
    </row>
    <row r="45" spans="1:7" ht="24">
      <c r="A45" s="1">
        <v>426</v>
      </c>
      <c r="B45" s="12" t="s">
        <v>45</v>
      </c>
      <c r="E45" s="37"/>
      <c r="G45" s="10"/>
    </row>
    <row r="46" spans="1:7">
      <c r="A46" s="1">
        <v>427</v>
      </c>
      <c r="B46" s="12" t="s">
        <v>46</v>
      </c>
      <c r="E46" s="38"/>
      <c r="G46" s="13"/>
    </row>
    <row r="47" spans="1:7">
      <c r="B47" s="8"/>
      <c r="E47" s="19">
        <f>SUM(E39:E46)</f>
        <v>1726</v>
      </c>
      <c r="G47" s="31">
        <f>SUM(G39:G46)</f>
        <v>1726</v>
      </c>
    </row>
    <row r="48" spans="1:7" ht="12.75" thickBot="1">
      <c r="B48" s="11" t="s">
        <v>47</v>
      </c>
      <c r="E48" s="20">
        <f>+E36-E47</f>
        <v>4719.2300000000005</v>
      </c>
      <c r="G48" s="34">
        <f>+G36-G47</f>
        <v>4719.2300000000005</v>
      </c>
    </row>
    <row r="49" spans="1:7" ht="12.75" thickTop="1">
      <c r="B49" s="8"/>
      <c r="E49" s="37"/>
      <c r="G49" s="10"/>
    </row>
    <row r="50" spans="1:7">
      <c r="B50" s="11" t="s">
        <v>48</v>
      </c>
      <c r="E50" s="37"/>
      <c r="G50" s="10"/>
    </row>
    <row r="51" spans="1:7">
      <c r="B51" s="18" t="s">
        <v>49</v>
      </c>
      <c r="E51" s="37"/>
      <c r="G51" s="10"/>
    </row>
    <row r="52" spans="1:7">
      <c r="B52" s="8"/>
      <c r="E52" s="37"/>
      <c r="G52" s="10"/>
    </row>
    <row r="53" spans="1:7">
      <c r="A53" s="1">
        <v>53</v>
      </c>
      <c r="B53" s="11" t="s">
        <v>51</v>
      </c>
      <c r="E53" s="37"/>
      <c r="G53" s="10"/>
    </row>
    <row r="54" spans="1:7">
      <c r="A54" s="1">
        <v>530</v>
      </c>
      <c r="B54" s="12" t="s">
        <v>52</v>
      </c>
      <c r="E54" s="38">
        <v>0</v>
      </c>
      <c r="G54" s="13">
        <v>0</v>
      </c>
    </row>
    <row r="55" spans="1:7">
      <c r="B55" s="8"/>
      <c r="E55" s="37"/>
      <c r="G55" s="10"/>
    </row>
    <row r="56" spans="1:7">
      <c r="A56" s="1">
        <v>43</v>
      </c>
      <c r="B56" s="11" t="s">
        <v>53</v>
      </c>
      <c r="E56" s="37"/>
      <c r="G56" s="10"/>
    </row>
    <row r="57" spans="1:7">
      <c r="A57" s="1">
        <v>430</v>
      </c>
      <c r="B57" s="12" t="s">
        <v>53</v>
      </c>
      <c r="E57" s="38">
        <v>0</v>
      </c>
      <c r="G57" s="13">
        <v>0</v>
      </c>
    </row>
    <row r="58" spans="1:7">
      <c r="B58" s="8"/>
      <c r="E58" s="37"/>
      <c r="G58" s="10"/>
    </row>
    <row r="59" spans="1:7" ht="12.75" thickBot="1">
      <c r="B59" s="11" t="s">
        <v>54</v>
      </c>
      <c r="E59" s="39">
        <f>+E48+E54-E57</f>
        <v>4719.2300000000005</v>
      </c>
      <c r="G59" s="33">
        <f>+G48+G54-G57</f>
        <v>4719.2300000000005</v>
      </c>
    </row>
    <row r="60" spans="1:7" ht="12.75" thickTop="1">
      <c r="B60" s="8"/>
      <c r="E60" s="37"/>
      <c r="G60" s="10"/>
    </row>
    <row r="61" spans="1:7">
      <c r="B61" s="11" t="s">
        <v>48</v>
      </c>
      <c r="E61" s="19">
        <f>+G65</f>
        <v>0</v>
      </c>
      <c r="G61" s="35">
        <f>+I65</f>
        <v>0</v>
      </c>
    </row>
    <row r="62" spans="1:7">
      <c r="B62" s="18"/>
      <c r="E62" s="37"/>
      <c r="G62" s="10"/>
    </row>
    <row r="63" spans="1:7">
      <c r="B63" s="17" t="s">
        <v>55</v>
      </c>
      <c r="E63" s="38">
        <v>0</v>
      </c>
      <c r="G63" s="13">
        <v>0</v>
      </c>
    </row>
    <row r="64" spans="1:7">
      <c r="B64" s="8"/>
      <c r="E64" s="37"/>
      <c r="G64" s="10"/>
    </row>
    <row r="65" spans="2:9" ht="12.75" thickBot="1">
      <c r="B65" s="11" t="s">
        <v>56</v>
      </c>
      <c r="E65" s="39">
        <f>+E61-E63</f>
        <v>0</v>
      </c>
      <c r="G65" s="36">
        <f>+G61-G63</f>
        <v>0</v>
      </c>
    </row>
    <row r="66" spans="2:9" ht="12.75" thickTop="1">
      <c r="B66" s="8"/>
      <c r="E66" s="37"/>
      <c r="G66" s="10"/>
    </row>
    <row r="67" spans="2:9">
      <c r="B67" s="11" t="s">
        <v>57</v>
      </c>
      <c r="E67" s="37"/>
      <c r="G67" s="10"/>
    </row>
    <row r="68" spans="2:9">
      <c r="B68" s="12" t="s">
        <v>58</v>
      </c>
      <c r="E68" s="19">
        <f>+E31/E71</f>
        <v>7461.68</v>
      </c>
      <c r="G68" s="35">
        <f>+G31/G71</f>
        <v>7461.68</v>
      </c>
    </row>
    <row r="69" spans="2:9" ht="24">
      <c r="B69" s="12" t="s">
        <v>59</v>
      </c>
      <c r="E69" s="19">
        <f>+E48/E71</f>
        <v>4719.2300000000005</v>
      </c>
      <c r="G69" s="35">
        <f>+G48/G71</f>
        <v>4719.2300000000005</v>
      </c>
    </row>
    <row r="70" spans="2:9">
      <c r="B70" s="12" t="s">
        <v>60</v>
      </c>
      <c r="E70" s="19">
        <f>+E59/E71</f>
        <v>4719.2300000000005</v>
      </c>
      <c r="G70" s="35">
        <f>+G59/G71</f>
        <v>4719.2300000000005</v>
      </c>
    </row>
    <row r="71" spans="2:9">
      <c r="B71" s="12" t="s">
        <v>61</v>
      </c>
      <c r="E71" s="37">
        <v>1</v>
      </c>
      <c r="G71" s="10">
        <v>1</v>
      </c>
      <c r="I71" s="1" t="s">
        <v>64</v>
      </c>
    </row>
    <row r="72" spans="2:9">
      <c r="B72" s="12" t="s">
        <v>62</v>
      </c>
      <c r="E72" s="37">
        <v>100</v>
      </c>
      <c r="G72" s="10">
        <v>100</v>
      </c>
      <c r="I72" s="1" t="s">
        <v>64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16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BG</vt:lpstr>
      <vt:lpstr>BG BVES</vt:lpstr>
      <vt:lpstr>Sheet1</vt:lpstr>
      <vt:lpstr>ER</vt:lpstr>
      <vt:lpstr>'BG BVES'!Print_Area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Celina Elizabeth Gonzalez Carranza</cp:lastModifiedBy>
  <cp:lastPrinted>2024-08-16T15:53:42Z</cp:lastPrinted>
  <dcterms:created xsi:type="dcterms:W3CDTF">2020-10-29T20:03:09Z</dcterms:created>
  <dcterms:modified xsi:type="dcterms:W3CDTF">2024-11-11T16:48:31Z</dcterms:modified>
</cp:coreProperties>
</file>