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53600608-BFBF-498C-B817-B2E5E9A07BB1}" xr6:coauthVersionLast="47" xr6:coauthVersionMax="47" xr10:uidLastSave="{00000000-0000-0000-0000-000000000000}"/>
  <bookViews>
    <workbookView xWindow="-110" yWindow="-110" windowWidth="19420" windowHeight="10300" xr2:uid="{E77DA031-D662-42AB-B271-B344A9C994EE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0" i="2"/>
  <c r="G28" i="2"/>
  <c r="C28" i="2"/>
  <c r="C23" i="2"/>
  <c r="G23" i="2"/>
  <c r="G19" i="2"/>
  <c r="C17" i="2"/>
  <c r="G15" i="2"/>
  <c r="C12" i="2"/>
  <c r="G10" i="2"/>
  <c r="C9" i="2"/>
  <c r="C5" i="2"/>
  <c r="G5" i="2"/>
  <c r="G45" i="2" s="1"/>
  <c r="G53" i="1"/>
  <c r="C53" i="1"/>
  <c r="G47" i="1"/>
  <c r="C47" i="1"/>
  <c r="G41" i="1"/>
  <c r="E42" i="1"/>
  <c r="G39" i="1"/>
  <c r="G37" i="1"/>
  <c r="C33" i="1"/>
  <c r="G35" i="1"/>
  <c r="G44" i="1" s="1"/>
  <c r="G30" i="1"/>
  <c r="C28" i="1"/>
  <c r="G28" i="1"/>
  <c r="C25" i="1"/>
  <c r="G24" i="1"/>
  <c r="C19" i="1"/>
  <c r="G22" i="1"/>
  <c r="G19" i="1"/>
  <c r="G17" i="1"/>
  <c r="C15" i="1"/>
  <c r="G14" i="1"/>
  <c r="C10" i="1"/>
  <c r="G9" i="1"/>
  <c r="G6" i="1"/>
  <c r="C6" i="1"/>
  <c r="C45" i="2" l="1"/>
  <c r="C45" i="1"/>
  <c r="G46" i="2"/>
  <c r="E46" i="2" s="1"/>
  <c r="G32" i="1"/>
  <c r="G45" i="1" s="1"/>
  <c r="G47" i="2" l="1"/>
  <c r="C47" i="2"/>
  <c r="C46" i="2"/>
  <c r="A46" i="2" s="1"/>
</calcChain>
</file>

<file path=xl/sharedStrings.xml><?xml version="1.0" encoding="utf-8"?>
<sst xmlns="http://schemas.openxmlformats.org/spreadsheetml/2006/main" count="160" uniqueCount="136">
  <si>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</si>
  <si>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</si>
  <si>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</si>
  <si>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</si>
  <si>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</si>
  <si>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</si>
  <si>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</si>
  <si>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</si>
  <si>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</si>
  <si>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</si>
  <si>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</si>
  <si>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</si>
  <si>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</si>
  <si>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</si>
  <si>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</si>
  <si>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</si>
  <si>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</si>
  <si>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</si>
  <si>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</si>
  <si>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</si>
  <si>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</si>
  <si>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</si>
  <si>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</si>
  <si>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</si>
  <si>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</si>
  <si>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</si>
  <si>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</si>
  <si>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</si>
  <si>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</si>
  <si>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</si>
  <si>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</si>
  <si>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</si>
  <si>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</si>
  <si>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</si>
  <si>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</si>
  <si>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</si>
  <si>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</si>
  <si>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</si>
  <si>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</si>
  <si>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</si>
  <si>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</si>
  <si>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</si>
  <si>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</si>
  <si>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</si>
  <si>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</si>
  <si>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</si>
  <si>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</si>
  <si>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</si>
  <si>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</si>
  <si>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</si>
  <si>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</si>
  <si>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</si>
  <si>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</si>
  <si>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</si>
  <si>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</si>
  <si>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</si>
  <si>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</si>
  <si>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</si>
  <si>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</si>
  <si>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</si>
  <si>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</si>
  <si>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</si>
  <si>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</si>
  <si>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</si>
  <si>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</si>
  <si>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</si>
  <si>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</si>
  <si>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</si>
  <si>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</si>
  <si>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</si>
  <si>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</si>
  <si>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</si>
  <si>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</si>
  <si>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</si>
  <si>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</si>
  <si>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</si>
  <si>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</si>
  <si>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</si>
  <si>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</si>
  <si>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</si>
  <si>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</si>
  <si>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</si>
  <si>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</si>
  <si>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</si>
  <si>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</si>
  <si>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</si>
  <si>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</si>
  <si>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</si>
  <si>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</si>
  <si>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</si>
  <si>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</si>
  <si>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</si>
  <si>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</si>
  <si>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</si>
  <si>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</si>
  <si>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</si>
  <si>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</si>
  <si>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</si>
  <si>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</si>
  <si>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</si>
  <si>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</si>
  <si>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</si>
  <si>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</si>
  <si>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</si>
  <si>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</si>
  <si>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</si>
  <si>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</si>
  <si>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</si>
  <si>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</si>
  <si>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</si>
  <si>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</si>
  <si>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</si>
  <si>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</si>
  <si>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</si>
  <si>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</si>
  <si>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</si>
  <si>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</si>
  <si>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</si>
  <si>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</si>
  <si>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</si>
  <si>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</si>
  <si>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</si>
  <si>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</si>
  <si>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</si>
  <si>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</si>
  <si>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</si>
  <si>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</si>
  <si>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</si>
  <si>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</si>
  <si>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</si>
  <si>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</si>
  <si>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</si>
  <si>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</si>
  <si>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</si>
  <si>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AGOSTO DE 2024</t>
  </si>
  <si>
    <t>ESTADO DE RESULTADO DEL 01 DE ENERO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</si>
</sst>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b/>
      <u/>
      <sz val="9.5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2"/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0" borderId="0" xfId="2" applyFont="1"/>
    <xf numFmtId="1" fontId="0" fillId="0" borderId="0" xfId="0" applyNumberForma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8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9" fillId="0" borderId="0" xfId="2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0" fontId="1" fillId="0" borderId="0" xfId="2" applyNumberForma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" fontId="10" fillId="0" borderId="0" xfId="0" applyNumberFormat="1" applyFont="1"/>
    <xf numFmtId="164" fontId="5" fillId="0" borderId="0" xfId="3" applyFont="1" applyFill="1" applyBorder="1" applyAlignment="1">
      <alignment vertical="center"/>
    </xf>
    <xf numFmtId="164" fontId="5" fillId="0" borderId="3" xfId="3" applyFont="1" applyFill="1" applyBorder="1" applyAlignment="1">
      <alignment vertical="center" wrapText="1"/>
    </xf>
    <xf numFmtId="164" fontId="5" fillId="0" borderId="3" xfId="3" applyFont="1" applyFill="1" applyBorder="1" applyAlignment="1">
      <alignment horizontal="center" vertical="center" wrapText="1"/>
    </xf>
    <xf numFmtId="2" fontId="10" fillId="0" borderId="0" xfId="1" applyNumberFormat="1" applyFont="1"/>
    <xf numFmtId="164" fontId="5" fillId="0" borderId="2" xfId="3" applyFont="1" applyFill="1" applyBorder="1" applyAlignment="1">
      <alignment vertical="center"/>
    </xf>
    <xf numFmtId="49" fontId="6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5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5" fillId="0" borderId="0" xfId="3" applyFont="1" applyBorder="1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6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6" fillId="0" borderId="0" xfId="2" applyFont="1" applyAlignment="1">
      <alignment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6" fillId="0" borderId="0" xfId="2" applyFont="1" applyAlignment="1">
      <alignment vertical="center" wrapText="1"/>
    </xf>
    <xf numFmtId="0" fontId="6" fillId="0" borderId="0" xfId="2" applyFont="1" applyAlignment="1">
      <alignment horizontal="left"/>
    </xf>
    <xf numFmtId="0" fontId="1" fillId="0" borderId="0" xfId="2" applyAlignment="1">
      <alignment vertical="center" wrapText="1"/>
    </xf>
    <xf numFmtId="0" fontId="9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4" fontId="1" fillId="0" borderId="2" xfId="3" applyNumberFormat="1" applyFont="1" applyFill="1" applyBorder="1"/>
    <xf numFmtId="0" fontId="6" fillId="0" borderId="0" xfId="2" applyFont="1" applyAlignment="1">
      <alignment vertical="center"/>
    </xf>
    <xf numFmtId="164" fontId="0" fillId="0" borderId="2" xfId="0" applyNumberFormat="1" applyBorder="1"/>
    <xf numFmtId="0" fontId="9" fillId="0" borderId="0" xfId="2" applyFont="1"/>
    <xf numFmtId="0" fontId="9" fillId="0" borderId="0" xfId="2" applyFont="1" applyAlignment="1">
      <alignment wrapText="1"/>
    </xf>
    <xf numFmtId="164" fontId="1" fillId="0" borderId="0" xfId="4" applyNumberFormat="1" applyFont="1" applyFill="1" applyBorder="1"/>
    <xf numFmtId="164" fontId="0" fillId="0" borderId="0" xfId="0" applyNumberFormat="1"/>
    <xf numFmtId="164" fontId="17" fillId="0" borderId="0" xfId="4" applyNumberFormat="1" applyFont="1" applyFill="1" applyBorder="1"/>
    <xf numFmtId="164" fontId="1" fillId="0" borderId="0" xfId="3" applyFill="1"/>
    <xf numFmtId="164" fontId="1" fillId="0" borderId="0" xfId="3" applyFont="1" applyFill="1"/>
    <xf numFmtId="4" fontId="1" fillId="0" borderId="0" xfId="0" applyNumberFormat="1" applyFont="1"/>
    <xf numFmtId="168" fontId="1" fillId="0" borderId="2" xfId="3" applyNumberFormat="1" applyFont="1" applyFill="1" applyBorder="1"/>
    <xf numFmtId="164" fontId="8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6" fillId="0" borderId="0" xfId="2" applyFont="1" applyAlignment="1">
      <alignment horizontal="left" vertical="center" wrapText="1"/>
    </xf>
    <xf numFmtId="4" fontId="0" fillId="0" borderId="2" xfId="0" applyNumberFormat="1" applyBorder="1"/>
    <xf numFmtId="169" fontId="1" fillId="0" borderId="0" xfId="2" applyNumberFormat="1"/>
    <xf numFmtId="170" fontId="1" fillId="0" borderId="0" xfId="2" applyNumberFormat="1"/>
    <xf numFmtId="0" fontId="18" fillId="0" borderId="0" xfId="2" applyFont="1"/>
    <xf numFmtId="2" fontId="1" fillId="0" borderId="0" xfId="1" applyNumberFormat="1"/>
    <xf numFmtId="164" fontId="1" fillId="0" borderId="2" xfId="0" applyNumberFormat="1" applyFont="1" applyBorder="1"/>
    <xf numFmtId="0" fontId="5" fillId="0" borderId="0" xfId="2" applyFont="1" applyAlignment="1">
      <alignment horizontal="center"/>
    </xf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3" fontId="1" fillId="0" borderId="0" xfId="2" applyNumberFormat="1"/>
    <xf numFmtId="4" fontId="5" fillId="0" borderId="0" xfId="3" applyNumberFormat="1" applyFont="1" applyBorder="1"/>
    <xf numFmtId="164" fontId="5" fillId="0" borderId="3" xfId="2" applyNumberFormat="1" applyFont="1" applyBorder="1"/>
    <xf numFmtId="0" fontId="5" fillId="0" borderId="0" xfId="2" applyFont="1" applyAlignment="1">
      <alignment vertical="center"/>
    </xf>
    <xf numFmtId="164" fontId="5" fillId="0" borderId="0" xfId="2" applyNumberFormat="1" applyFont="1"/>
    <xf numFmtId="0" fontId="1" fillId="0" borderId="0" xfId="1"/>
    <xf numFmtId="0" fontId="1" fillId="0" borderId="0" xfId="2" applyAlignment="1">
      <alignment horizontal="center"/>
    </xf>
    <xf numFmtId="164" fontId="13" fillId="0" borderId="0" xfId="2" applyNumberFormat="1" applyFont="1" applyAlignment="1">
      <alignment horizontal="center"/>
    </xf>
    <xf numFmtId="0" fontId="19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DB472164-2418-4759-AF0C-6ECEF1DF5B35}"/>
    <cellStyle name="Moneda 2" xfId="4" xr:uid="{6E718231-E4AF-467A-89F8-84F56BC0FB6A}"/>
    <cellStyle name="Normal" xfId="0" builtinId="0"/>
    <cellStyle name="Normal 2" xfId="2" xr:uid="{7D64208F-B082-48C8-B4A9-37E462065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1057</xdr:rowOff>
    </xdr:from>
    <xdr:to>
      <xdr:col>1</xdr:col>
      <xdr:colOff>1003299</xdr:colOff>
      <xdr:row>60</xdr:row>
      <xdr:rowOff>115357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5A133E1-2D5F-4373-9B96-48C9B69404A2}"/>
            </a:ext>
          </a:extLst>
        </xdr:cNvPr>
        <xdr:cNvSpPr/>
      </xdr:nvSpPr>
      <xdr:spPr>
        <a:xfrm>
          <a:off x="833966" y="96086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1266824</xdr:colOff>
      <xdr:row>57</xdr:row>
      <xdr:rowOff>26458</xdr:rowOff>
    </xdr:from>
    <xdr:to>
      <xdr:col>5</xdr:col>
      <xdr:colOff>934507</xdr:colOff>
      <xdr:row>60</xdr:row>
      <xdr:rowOff>92075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9E253E-23BB-4EFB-B2C4-019332ACCCE9}"/>
            </a:ext>
          </a:extLst>
        </xdr:cNvPr>
        <xdr:cNvSpPr/>
      </xdr:nvSpPr>
      <xdr:spPr>
        <a:xfrm>
          <a:off x="7489824" y="96340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95B0C5-A47F-4378-B0C4-EBBA849D5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86C4721-7CFF-42E9-9D2B-71DA68359DAA}"/>
            </a:ext>
          </a:extLst>
        </xdr:cNvPr>
        <xdr:cNvSpPr/>
      </xdr:nvSpPr>
      <xdr:spPr>
        <a:xfrm>
          <a:off x="7845425" y="926994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3CBB156-946B-45F3-82C9-234AFFAB98AF}"/>
            </a:ext>
          </a:extLst>
        </xdr:cNvPr>
        <xdr:cNvSpPr/>
      </xdr:nvSpPr>
      <xdr:spPr>
        <a:xfrm>
          <a:off x="1641475" y="9210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B7946D-97E0-4DE7-BAF8-DDCBC146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FE8A1-391E-4C34-9288-16028D906B70}">
  <sheetPr>
    <tabColor rgb="FF0070C0"/>
    <pageSetUpPr fitToPage="1"/>
  </sheetPr>
  <dimension ref="A1:O65"/>
  <sheetViews>
    <sheetView tabSelected="1" view="pageBreakPreview" topLeftCell="B46" zoomScaleNormal="100" zoomScaleSheetLayoutView="100" workbookViewId="0">
      <selection activeCell="E14" sqref="E14"/>
    </sheetView>
  </sheetViews>
  <sheetFormatPr baseColWidth="10" defaultColWidth="11.453125" defaultRowHeight="12.5" x14ac:dyDescent="0.25"/>
  <cols>
    <col min="1" max="1" width="51.7265625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9.7265625" style="2" customWidth="1"/>
    <col min="9" max="9" width="11.453125" style="2" customWidth="1"/>
    <col min="10" max="10" width="6.7265625" style="2" customWidth="1"/>
    <col min="11" max="11" width="15.54296875" style="2" customWidth="1"/>
    <col min="12" max="16384" width="11.45312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25">
      <c r="A2" s="3" t="s">
        <v>134</v>
      </c>
      <c r="B2" s="3"/>
      <c r="C2" s="3"/>
      <c r="D2" s="3"/>
      <c r="E2" s="3"/>
      <c r="F2" s="3"/>
      <c r="G2" s="3"/>
    </row>
    <row r="3" spans="1:11" ht="12.75" customHeight="1" thickBot="1" x14ac:dyDescent="0.3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25">
      <c r="E4" s="5" t="s">
        <v>2</v>
      </c>
    </row>
    <row r="5" spans="1:11" ht="12.75" customHeight="1" x14ac:dyDescent="0.25">
      <c r="A5" s="7" t="s">
        <v>3</v>
      </c>
      <c r="E5" s="7" t="s">
        <v>4</v>
      </c>
    </row>
    <row r="6" spans="1:11" ht="12.75" customHeight="1" x14ac:dyDescent="0.25">
      <c r="A6" s="8" t="s">
        <v>5</v>
      </c>
      <c r="B6" s="9" t="s">
        <v>2</v>
      </c>
      <c r="C6" s="10">
        <f>SUM(B7:B8)</f>
        <v>925859.19</v>
      </c>
      <c r="D6" s="11"/>
      <c r="E6" s="8" t="s">
        <v>6</v>
      </c>
      <c r="F6" s="12"/>
      <c r="G6" s="10">
        <f>SUM(F7:F8)</f>
        <v>4841835.45</v>
      </c>
      <c r="H6" s="11"/>
    </row>
    <row r="7" spans="1:11" ht="12.75" customHeight="1" x14ac:dyDescent="0.25">
      <c r="A7" s="5" t="s">
        <v>7</v>
      </c>
      <c r="B7" s="13">
        <v>1100</v>
      </c>
      <c r="E7" s="5" t="s">
        <v>8</v>
      </c>
      <c r="F7" s="12">
        <v>1161829.9099999999</v>
      </c>
      <c r="G7" s="10"/>
    </row>
    <row r="8" spans="1:11" ht="12.75" customHeight="1" x14ac:dyDescent="0.25">
      <c r="A8" s="5" t="s">
        <v>9</v>
      </c>
      <c r="B8" s="14">
        <v>924759.19</v>
      </c>
      <c r="C8" s="10"/>
      <c r="D8" s="2" t="s">
        <v>2</v>
      </c>
      <c r="E8" s="5" t="s">
        <v>10</v>
      </c>
      <c r="F8" s="15">
        <v>3680005.54</v>
      </c>
    </row>
    <row r="9" spans="1:11" ht="12.75" customHeight="1" x14ac:dyDescent="0.25">
      <c r="B9" s="9"/>
      <c r="E9" s="8" t="s">
        <v>11</v>
      </c>
      <c r="F9" s="12"/>
      <c r="G9" s="10">
        <f>SUM(F10:F13)</f>
        <v>3511678.19</v>
      </c>
      <c r="H9" s="11"/>
    </row>
    <row r="10" spans="1:11" ht="12.75" customHeight="1" x14ac:dyDescent="0.25">
      <c r="A10" s="8" t="s">
        <v>12</v>
      </c>
      <c r="B10" s="9" t="s">
        <v>2</v>
      </c>
      <c r="C10" s="10">
        <f>SUM(B11:B13)</f>
        <v>7422919.7600000007</v>
      </c>
      <c r="E10" s="5" t="s">
        <v>13</v>
      </c>
      <c r="F10" s="16">
        <v>32271.29</v>
      </c>
      <c r="G10" s="10"/>
      <c r="H10" s="11"/>
    </row>
    <row r="11" spans="1:11" ht="12.75" customHeight="1" x14ac:dyDescent="0.25">
      <c r="A11" s="5" t="s">
        <v>14</v>
      </c>
      <c r="B11" s="9">
        <v>3975000</v>
      </c>
      <c r="E11" s="5" t="s">
        <v>15</v>
      </c>
      <c r="F11" s="17">
        <v>66766.17</v>
      </c>
    </row>
    <row r="12" spans="1:11" ht="12.75" customHeight="1" x14ac:dyDescent="0.25">
      <c r="A12" s="5" t="s">
        <v>16</v>
      </c>
      <c r="B12" s="13">
        <v>3442719.72</v>
      </c>
      <c r="D12" s="18"/>
      <c r="E12" s="5" t="s">
        <v>17</v>
      </c>
      <c r="F12" s="17">
        <v>3399484.2</v>
      </c>
      <c r="G12" s="10"/>
      <c r="H12" s="19"/>
      <c r="K12" s="20"/>
    </row>
    <row r="13" spans="1:11" ht="12.75" customHeight="1" x14ac:dyDescent="0.25">
      <c r="A13" s="5" t="s">
        <v>18</v>
      </c>
      <c r="B13" s="15">
        <v>5200.04</v>
      </c>
      <c r="D13" s="18"/>
      <c r="E13" s="5" t="s">
        <v>19</v>
      </c>
      <c r="F13" s="15">
        <v>13156.53</v>
      </c>
      <c r="H13" s="19"/>
    </row>
    <row r="14" spans="1:11" ht="12.75" customHeight="1" x14ac:dyDescent="0.25">
      <c r="B14" s="16"/>
      <c r="D14" s="18"/>
      <c r="E14" s="8" t="s">
        <v>20</v>
      </c>
      <c r="G14" s="21">
        <f>SUM(F15:F16)</f>
        <v>782259.19999999995</v>
      </c>
      <c r="H14" s="11"/>
      <c r="K14" s="20"/>
    </row>
    <row r="15" spans="1:11" ht="12.75" customHeight="1" x14ac:dyDescent="0.25">
      <c r="A15" s="8" t="s">
        <v>21</v>
      </c>
      <c r="B15" s="22"/>
      <c r="C15" s="21">
        <f>SUM(B17:B17)</f>
        <v>1215204.75</v>
      </c>
      <c r="D15" s="18"/>
      <c r="E15" s="5" t="s">
        <v>22</v>
      </c>
      <c r="F15" s="17">
        <v>627406.61</v>
      </c>
      <c r="H15" s="19"/>
    </row>
    <row r="16" spans="1:11" ht="12.75" customHeight="1" x14ac:dyDescent="0.25">
      <c r="A16" s="5" t="s">
        <v>23</v>
      </c>
      <c r="B16" s="22"/>
      <c r="C16" s="21"/>
      <c r="E16" s="5" t="s">
        <v>24</v>
      </c>
      <c r="F16" s="15">
        <v>154852.59</v>
      </c>
      <c r="H16" s="19"/>
    </row>
    <row r="17" spans="1:15" ht="12.75" customHeight="1" x14ac:dyDescent="0.25">
      <c r="A17" s="5" t="s">
        <v>25</v>
      </c>
      <c r="B17" s="15">
        <v>1215204.75</v>
      </c>
      <c r="C17" s="21"/>
      <c r="E17" s="8" t="s">
        <v>26</v>
      </c>
      <c r="F17" s="23"/>
      <c r="G17" s="10">
        <f>SUM(F18)</f>
        <v>21387.73</v>
      </c>
      <c r="H17" s="11"/>
    </row>
    <row r="18" spans="1:15" ht="12.75" customHeight="1" x14ac:dyDescent="0.25">
      <c r="E18" s="5" t="s">
        <v>27</v>
      </c>
      <c r="F18" s="24">
        <v>21387.73</v>
      </c>
      <c r="G18" s="10"/>
      <c r="H18" s="19"/>
    </row>
    <row r="19" spans="1:15" ht="12.75" customHeight="1" x14ac:dyDescent="0.25">
      <c r="A19" s="8" t="s">
        <v>28</v>
      </c>
      <c r="B19" s="13"/>
      <c r="C19" s="10">
        <f>SUM(B20:B23)</f>
        <v>13334647.6</v>
      </c>
      <c r="E19" s="8" t="s">
        <v>29</v>
      </c>
      <c r="F19" s="17"/>
      <c r="G19" s="21">
        <f>SUM(F20:F21)</f>
        <v>7578439.0899999999</v>
      </c>
      <c r="H19" s="11"/>
    </row>
    <row r="20" spans="1:15" ht="12.75" customHeight="1" x14ac:dyDescent="0.25">
      <c r="A20" s="5" t="s">
        <v>30</v>
      </c>
      <c r="B20" s="9">
        <v>3055139.25</v>
      </c>
      <c r="E20" s="5" t="s">
        <v>31</v>
      </c>
      <c r="F20" s="17">
        <v>0</v>
      </c>
      <c r="G20" s="10"/>
      <c r="H20" s="19"/>
    </row>
    <row r="21" spans="1:15" ht="12.75" customHeight="1" x14ac:dyDescent="0.25">
      <c r="A21" s="25" t="s">
        <v>32</v>
      </c>
      <c r="B21" s="17">
        <v>9893039.3399999999</v>
      </c>
      <c r="E21" s="5" t="s">
        <v>33</v>
      </c>
      <c r="F21" s="24">
        <v>7578439.0899999999</v>
      </c>
      <c r="G21" s="10"/>
      <c r="H21" s="19"/>
    </row>
    <row r="22" spans="1:15" ht="12.75" customHeight="1" x14ac:dyDescent="0.25">
      <c r="A22" s="5" t="s">
        <v>34</v>
      </c>
      <c r="B22" s="26">
        <v>415874.68</v>
      </c>
      <c r="E22" s="8" t="s">
        <v>35</v>
      </c>
      <c r="F22" s="23"/>
      <c r="G22" s="10">
        <f>SUM(F23)</f>
        <v>132879.34</v>
      </c>
      <c r="H22" s="11"/>
    </row>
    <row r="23" spans="1:15" ht="15.75" customHeight="1" x14ac:dyDescent="0.25">
      <c r="A23" s="5" t="s">
        <v>36</v>
      </c>
      <c r="B23" s="27">
        <v>-29405.67</v>
      </c>
      <c r="E23" s="5" t="s">
        <v>37</v>
      </c>
      <c r="F23" s="15">
        <v>132879.34</v>
      </c>
      <c r="G23" s="10"/>
      <c r="H23" s="19"/>
    </row>
    <row r="24" spans="1:15" ht="12.75" customHeight="1" x14ac:dyDescent="0.25">
      <c r="E24" s="8" t="s">
        <v>38</v>
      </c>
      <c r="F24" s="13"/>
      <c r="G24" s="10">
        <f>SUM(F25:F27)</f>
        <v>940148.49999999988</v>
      </c>
      <c r="H24" s="19"/>
    </row>
    <row r="25" spans="1:15" ht="12.75" customHeight="1" x14ac:dyDescent="0.25">
      <c r="A25" s="8" t="s">
        <v>39</v>
      </c>
      <c r="B25" s="16"/>
      <c r="C25" s="21">
        <f>SUM(B26)</f>
        <v>488621.28</v>
      </c>
      <c r="E25" s="5" t="s">
        <v>40</v>
      </c>
      <c r="F25" s="16">
        <v>244107.57</v>
      </c>
      <c r="H25" s="19"/>
    </row>
    <row r="26" spans="1:15" ht="12.75" customHeight="1" x14ac:dyDescent="0.25">
      <c r="A26" s="5" t="s">
        <v>41</v>
      </c>
      <c r="B26" s="15">
        <v>488621.28</v>
      </c>
      <c r="E26" s="5" t="s">
        <v>42</v>
      </c>
      <c r="F26" s="16">
        <v>78794.789999999994</v>
      </c>
      <c r="G26" s="10"/>
      <c r="H26" s="19"/>
    </row>
    <row r="27" spans="1:15" ht="12.75" customHeight="1" x14ac:dyDescent="0.25">
      <c r="B27" s="16"/>
      <c r="E27" s="5" t="s">
        <v>43</v>
      </c>
      <c r="F27" s="15">
        <v>617246.1399999999</v>
      </c>
      <c r="G27" s="10"/>
      <c r="H27" s="19"/>
    </row>
    <row r="28" spans="1:15" ht="12.75" customHeight="1" x14ac:dyDescent="0.25">
      <c r="A28" s="8" t="s">
        <v>44</v>
      </c>
      <c r="B28" s="9" t="s">
        <v>2</v>
      </c>
      <c r="C28" s="10">
        <f>SUM(B29:B31)</f>
        <v>175208.76</v>
      </c>
      <c r="E28" s="8" t="s">
        <v>45</v>
      </c>
      <c r="G28" s="21">
        <f>SUM(F29)</f>
        <v>96899.81</v>
      </c>
      <c r="H28" s="19"/>
    </row>
    <row r="29" spans="1:15" ht="12.75" customHeight="1" x14ac:dyDescent="0.25">
      <c r="A29" s="5" t="s">
        <v>46</v>
      </c>
      <c r="B29" s="16">
        <v>0</v>
      </c>
      <c r="C29" s="10"/>
      <c r="E29" s="28" t="s">
        <v>47</v>
      </c>
      <c r="F29" s="15">
        <v>96899.81</v>
      </c>
      <c r="H29" s="19"/>
      <c r="L29" s="29"/>
      <c r="O29" s="29"/>
    </row>
    <row r="30" spans="1:15" ht="12.75" customHeight="1" x14ac:dyDescent="0.25">
      <c r="A30" s="5" t="s">
        <v>48</v>
      </c>
      <c r="B30" s="16">
        <v>850384.57000000007</v>
      </c>
      <c r="E30" s="8" t="s">
        <v>49</v>
      </c>
      <c r="F30" s="16"/>
      <c r="G30" s="21">
        <f>SUM(F31)</f>
        <v>0</v>
      </c>
      <c r="H30" s="19"/>
    </row>
    <row r="31" spans="1:15" ht="12.75" customHeight="1" x14ac:dyDescent="0.25">
      <c r="A31" s="5" t="s">
        <v>50</v>
      </c>
      <c r="B31" s="15">
        <v>-675175.81</v>
      </c>
      <c r="E31" s="28" t="s">
        <v>51</v>
      </c>
      <c r="F31" s="15">
        <v>0</v>
      </c>
      <c r="H31" s="19"/>
    </row>
    <row r="32" spans="1:15" ht="12.75" customHeight="1" x14ac:dyDescent="0.25">
      <c r="B32" s="9"/>
      <c r="E32" s="30" t="s">
        <v>52</v>
      </c>
      <c r="F32" s="9" t="s">
        <v>2</v>
      </c>
      <c r="G32" s="31">
        <f>SUM(G6:G31)</f>
        <v>17905527.309999999</v>
      </c>
      <c r="H32" s="19"/>
      <c r="K32" s="11"/>
    </row>
    <row r="33" spans="1:11" ht="12.75" customHeight="1" x14ac:dyDescent="0.25">
      <c r="A33" s="8" t="s">
        <v>53</v>
      </c>
      <c r="B33" s="13"/>
      <c r="C33" s="10">
        <f>SUM(B34:B37)</f>
        <v>3043003.64</v>
      </c>
      <c r="E33" s="30"/>
      <c r="F33" s="9"/>
      <c r="G33" s="31"/>
      <c r="H33" s="19"/>
      <c r="K33" s="11"/>
    </row>
    <row r="34" spans="1:11" ht="12.75" customHeight="1" x14ac:dyDescent="0.25">
      <c r="A34" s="5" t="s">
        <v>54</v>
      </c>
      <c r="B34" s="9">
        <v>2168481.42</v>
      </c>
      <c r="C34" s="10"/>
      <c r="E34" s="30" t="s">
        <v>55</v>
      </c>
      <c r="F34" s="9" t="s">
        <v>2</v>
      </c>
      <c r="G34" s="10" t="s">
        <v>2</v>
      </c>
      <c r="H34" s="19"/>
    </row>
    <row r="35" spans="1:11" ht="12.75" customHeight="1" x14ac:dyDescent="0.25">
      <c r="A35" s="5" t="s">
        <v>56</v>
      </c>
      <c r="B35" s="26">
        <v>772967.58</v>
      </c>
      <c r="C35" s="10"/>
      <c r="E35" s="8" t="s">
        <v>57</v>
      </c>
      <c r="F35" s="13"/>
      <c r="G35" s="10">
        <f>+F36</f>
        <v>7500000</v>
      </c>
      <c r="H35" s="19"/>
    </row>
    <row r="36" spans="1:11" ht="12.75" customHeight="1" x14ac:dyDescent="0.25">
      <c r="A36" s="5" t="s">
        <v>58</v>
      </c>
      <c r="B36" s="13">
        <v>228640.96</v>
      </c>
      <c r="C36" s="10"/>
      <c r="E36" s="5" t="s">
        <v>59</v>
      </c>
      <c r="F36" s="15">
        <v>7500000</v>
      </c>
      <c r="G36" s="10"/>
      <c r="H36" s="19"/>
    </row>
    <row r="37" spans="1:11" ht="12.75" customHeight="1" x14ac:dyDescent="0.25">
      <c r="A37" s="5" t="s">
        <v>60</v>
      </c>
      <c r="B37" s="15">
        <v>-127086.32</v>
      </c>
      <c r="E37" s="32" t="s">
        <v>61</v>
      </c>
      <c r="G37" s="16">
        <f>+F38</f>
        <v>298355.84000000003</v>
      </c>
      <c r="H37" s="19"/>
    </row>
    <row r="38" spans="1:11" ht="12.75" customHeight="1" x14ac:dyDescent="0.25">
      <c r="B38" s="16"/>
      <c r="E38" s="33" t="s">
        <v>62</v>
      </c>
      <c r="F38" s="15">
        <v>298355.84000000003</v>
      </c>
      <c r="H38" s="19"/>
    </row>
    <row r="39" spans="1:11" ht="12.75" customHeight="1" x14ac:dyDescent="0.25">
      <c r="B39" s="16"/>
      <c r="E39" s="32" t="s">
        <v>63</v>
      </c>
      <c r="F39" s="16"/>
      <c r="G39" s="10">
        <f>+F40</f>
        <v>1676.72</v>
      </c>
      <c r="H39" s="19"/>
    </row>
    <row r="40" spans="1:11" ht="12.75" customHeight="1" x14ac:dyDescent="0.25">
      <c r="B40" s="16"/>
      <c r="E40" s="34" t="s">
        <v>64</v>
      </c>
      <c r="F40" s="15">
        <v>1676.72</v>
      </c>
      <c r="H40" s="19"/>
    </row>
    <row r="41" spans="1:11" ht="12.75" customHeight="1" x14ac:dyDescent="0.25">
      <c r="B41" s="16"/>
      <c r="E41" s="8" t="s">
        <v>65</v>
      </c>
      <c r="F41" s="16"/>
      <c r="G41" s="10">
        <f>SUM(F42:F43)</f>
        <v>899905.10999999987</v>
      </c>
      <c r="H41" s="19"/>
    </row>
    <row r="42" spans="1:11" ht="12.75" customHeight="1" x14ac:dyDescent="0.25">
      <c r="E42" s="5" t="str">
        <f>IF(F42&lt;0,"PERDIDA DEL EJERCICIO","UTILIDAD DEL EJERCICIO")</f>
        <v>PERDIDA DEL EJERCICIO</v>
      </c>
      <c r="F42" s="16">
        <v>-1438656.0700000003</v>
      </c>
      <c r="H42" s="19"/>
    </row>
    <row r="43" spans="1:11" ht="15" customHeight="1" x14ac:dyDescent="0.25">
      <c r="E43" s="5" t="s">
        <v>66</v>
      </c>
      <c r="F43" s="15">
        <v>2338561.1800000002</v>
      </c>
    </row>
    <row r="44" spans="1:11" ht="12.75" customHeight="1" x14ac:dyDescent="0.25">
      <c r="E44" s="7" t="s">
        <v>67</v>
      </c>
      <c r="F44" s="12"/>
      <c r="G44" s="31">
        <f>SUM(G35:G43)</f>
        <v>8699937.6699999999</v>
      </c>
      <c r="H44" s="35"/>
      <c r="I44" s="11"/>
    </row>
    <row r="45" spans="1:11" ht="18.5" customHeight="1" thickBot="1" x14ac:dyDescent="0.3">
      <c r="A45" s="30" t="s">
        <v>68</v>
      </c>
      <c r="B45" s="36" t="s">
        <v>2</v>
      </c>
      <c r="C45" s="37">
        <f>SUM(C5:C42)</f>
        <v>26605464.980000004</v>
      </c>
      <c r="E45" s="7" t="s">
        <v>69</v>
      </c>
      <c r="F45" s="9"/>
      <c r="G45" s="38">
        <f>G32+G44</f>
        <v>26605464.979999997</v>
      </c>
      <c r="H45" s="39"/>
      <c r="I45" s="11"/>
    </row>
    <row r="46" spans="1:11" ht="6.5" customHeight="1" thickTop="1" x14ac:dyDescent="0.25">
      <c r="H46" s="35"/>
      <c r="I46" s="11"/>
    </row>
    <row r="47" spans="1:11" ht="12.75" customHeight="1" x14ac:dyDescent="0.25">
      <c r="A47" s="8" t="s">
        <v>70</v>
      </c>
      <c r="B47" s="36"/>
      <c r="C47" s="40">
        <f>SUM(B48:B51)</f>
        <v>1510441531.52</v>
      </c>
      <c r="E47" s="41" t="s">
        <v>71</v>
      </c>
      <c r="F47" s="13"/>
      <c r="G47" s="40">
        <f>SUM(F48)</f>
        <v>1510441531.52</v>
      </c>
      <c r="H47" s="39"/>
      <c r="I47" s="11"/>
    </row>
    <row r="48" spans="1:11" ht="26" customHeight="1" x14ac:dyDescent="0.25">
      <c r="A48" s="42" t="s">
        <v>72</v>
      </c>
      <c r="B48" s="9">
        <v>1315617430.22</v>
      </c>
      <c r="C48" s="36"/>
      <c r="E48" s="25" t="s">
        <v>73</v>
      </c>
      <c r="F48" s="15">
        <v>1510441531.52</v>
      </c>
      <c r="G48" s="36"/>
      <c r="H48" s="35"/>
      <c r="I48" s="11"/>
    </row>
    <row r="49" spans="1:12" ht="21" customHeight="1" x14ac:dyDescent="0.25">
      <c r="A49" s="5" t="s">
        <v>74</v>
      </c>
      <c r="B49" s="43">
        <v>26217899.800000001</v>
      </c>
      <c r="C49" s="44"/>
      <c r="E49" s="45"/>
      <c r="F49" s="46"/>
      <c r="G49" s="44"/>
      <c r="H49" s="35"/>
      <c r="I49" s="11"/>
    </row>
    <row r="50" spans="1:12" ht="12.75" customHeight="1" x14ac:dyDescent="0.25">
      <c r="A50" s="47" t="s">
        <v>75</v>
      </c>
      <c r="B50" s="43">
        <v>165254226.55000001</v>
      </c>
      <c r="F50" s="46"/>
      <c r="G50" s="44"/>
      <c r="H50" s="35"/>
    </row>
    <row r="51" spans="1:12" ht="22.5" customHeight="1" x14ac:dyDescent="0.25">
      <c r="A51" s="25" t="s">
        <v>76</v>
      </c>
      <c r="B51" s="48">
        <v>3351974.95</v>
      </c>
      <c r="E51" s="49"/>
      <c r="F51" s="46"/>
      <c r="G51" s="50"/>
    </row>
    <row r="52" spans="1:12" ht="12.75" customHeight="1" x14ac:dyDescent="0.25">
      <c r="B52" s="50"/>
      <c r="C52" s="44"/>
      <c r="E52" s="49"/>
      <c r="F52" s="46"/>
      <c r="G52" s="50"/>
      <c r="H52" s="19"/>
    </row>
    <row r="53" spans="1:12" ht="12.75" customHeight="1" x14ac:dyDescent="0.25">
      <c r="A53" s="8" t="s">
        <v>77</v>
      </c>
      <c r="B53" s="50"/>
      <c r="C53" s="51">
        <f>SUM(B54:B56)</f>
        <v>843549.02</v>
      </c>
      <c r="E53" s="8" t="s">
        <v>78</v>
      </c>
      <c r="G53" s="51">
        <f>+F54</f>
        <v>843549.02</v>
      </c>
      <c r="H53" s="39"/>
    </row>
    <row r="54" spans="1:12" ht="12.75" customHeight="1" x14ac:dyDescent="0.25">
      <c r="A54" s="5" t="s">
        <v>79</v>
      </c>
      <c r="B54" s="52">
        <v>808000</v>
      </c>
      <c r="C54" s="44"/>
      <c r="E54" s="5" t="s">
        <v>78</v>
      </c>
      <c r="F54" s="24">
        <v>843549.02</v>
      </c>
      <c r="H54" s="19"/>
    </row>
    <row r="55" spans="1:12" ht="12.75" customHeight="1" x14ac:dyDescent="0.25">
      <c r="A55" s="5" t="s">
        <v>80</v>
      </c>
      <c r="B55" s="52">
        <v>30907.46</v>
      </c>
      <c r="C55" s="44"/>
      <c r="F55" s="17"/>
      <c r="H55" s="19"/>
    </row>
    <row r="56" spans="1:12" ht="12.75" customHeight="1" x14ac:dyDescent="0.25">
      <c r="A56" s="53" t="s">
        <v>81</v>
      </c>
      <c r="B56" s="48">
        <v>4641.5600000000004</v>
      </c>
      <c r="C56" s="44"/>
      <c r="F56" s="21"/>
      <c r="H56" s="19"/>
      <c r="L56" s="11"/>
    </row>
    <row r="57" spans="1:12" ht="12.75" customHeight="1" x14ac:dyDescent="0.25">
      <c r="B57" s="50"/>
      <c r="C57" s="44"/>
      <c r="H57" s="19"/>
      <c r="L57" s="11"/>
    </row>
    <row r="58" spans="1:12" ht="12.75" customHeight="1" x14ac:dyDescent="0.25">
      <c r="B58" s="50"/>
      <c r="C58" s="44"/>
      <c r="H58" s="19"/>
      <c r="L58" s="11"/>
    </row>
    <row r="59" spans="1:12" ht="12.75" customHeight="1" x14ac:dyDescent="0.25">
      <c r="B59" s="50"/>
      <c r="C59" s="44"/>
      <c r="H59" s="19"/>
      <c r="K59" s="54"/>
    </row>
    <row r="60" spans="1:12" ht="12.75" customHeight="1" x14ac:dyDescent="0.25">
      <c r="B60" s="50"/>
      <c r="C60" s="44"/>
      <c r="H60" s="19"/>
      <c r="K60" s="11"/>
    </row>
    <row r="61" spans="1:12" ht="12.75" customHeight="1" x14ac:dyDescent="0.25">
      <c r="B61" s="50"/>
      <c r="C61" s="44"/>
      <c r="H61" s="19"/>
    </row>
    <row r="62" spans="1:12" ht="12.75" customHeight="1" x14ac:dyDescent="0.25">
      <c r="B62" s="50"/>
      <c r="C62" s="44"/>
      <c r="H62" s="19"/>
      <c r="I62" s="11"/>
      <c r="K62" s="11"/>
    </row>
    <row r="63" spans="1:12" ht="12.75" customHeight="1" x14ac:dyDescent="0.25">
      <c r="A63" s="55"/>
      <c r="C63" s="56"/>
      <c r="F63" s="57"/>
      <c r="G63" s="56"/>
      <c r="H63" s="19"/>
    </row>
    <row r="64" spans="1:12" ht="12.75" customHeight="1" x14ac:dyDescent="0.3">
      <c r="A64" s="58"/>
      <c r="C64" s="56"/>
      <c r="D64" s="59"/>
      <c r="F64" s="56"/>
      <c r="G64" s="56"/>
      <c r="H64" s="19"/>
    </row>
    <row r="65" spans="4:8" ht="12.75" customHeight="1" x14ac:dyDescent="0.3">
      <c r="D65" s="59"/>
      <c r="F65" s="56"/>
      <c r="G65" s="56"/>
      <c r="H65" s="1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FC43-C35A-4302-BB31-DA0A1C247D60}">
  <sheetPr>
    <tabColor rgb="FF0070C0"/>
    <pageSetUpPr fitToPage="1"/>
  </sheetPr>
  <dimension ref="A1:I62"/>
  <sheetViews>
    <sheetView view="pageBreakPreview" topLeftCell="B1" zoomScaleNormal="100" zoomScaleSheetLayoutView="100" workbookViewId="0">
      <selection activeCell="E14" sqref="E14"/>
    </sheetView>
  </sheetViews>
  <sheetFormatPr baseColWidth="10" defaultColWidth="11.453125" defaultRowHeight="12.5" x14ac:dyDescent="0.2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20.26953125" style="2" bestFit="1" customWidth="1"/>
    <col min="9" max="16384" width="11.453125" style="2"/>
  </cols>
  <sheetData>
    <row r="1" spans="1:9" ht="17.25" customHeight="1" x14ac:dyDescent="0.4">
      <c r="A1" s="60" t="s">
        <v>0</v>
      </c>
      <c r="B1" s="61"/>
      <c r="C1" s="61"/>
      <c r="D1" s="61"/>
      <c r="E1" s="62"/>
      <c r="F1" s="61"/>
      <c r="G1" s="63"/>
    </row>
    <row r="2" spans="1:9" ht="15" customHeight="1" x14ac:dyDescent="0.3">
      <c r="A2" s="64" t="s">
        <v>135</v>
      </c>
      <c r="B2" s="65"/>
      <c r="C2" s="65"/>
      <c r="D2" s="65"/>
      <c r="E2" s="66"/>
      <c r="F2" s="65"/>
      <c r="G2" s="63"/>
    </row>
    <row r="3" spans="1:9" ht="19.5" customHeight="1" thickBot="1" x14ac:dyDescent="0.35">
      <c r="A3" s="67" t="s">
        <v>1</v>
      </c>
      <c r="B3" s="68"/>
      <c r="C3" s="68"/>
      <c r="D3" s="68"/>
      <c r="E3" s="69"/>
      <c r="F3" s="68"/>
      <c r="G3" s="70"/>
      <c r="H3" s="71"/>
    </row>
    <row r="4" spans="1:9" ht="18" customHeight="1" x14ac:dyDescent="0.25">
      <c r="A4" s="7" t="s">
        <v>82</v>
      </c>
      <c r="E4" s="7" t="s">
        <v>83</v>
      </c>
      <c r="G4" s="20"/>
      <c r="H4" s="71"/>
      <c r="I4" s="71"/>
    </row>
    <row r="5" spans="1:9" ht="16.5" customHeight="1" x14ac:dyDescent="0.3">
      <c r="A5" s="72" t="s">
        <v>84</v>
      </c>
      <c r="C5" s="20">
        <f>SUM(B6:B7)</f>
        <v>8456761.7100000009</v>
      </c>
      <c r="D5" s="71"/>
      <c r="E5" s="8" t="s">
        <v>85</v>
      </c>
      <c r="F5" s="73"/>
      <c r="G5" s="73">
        <f>SUM(F6:F8)</f>
        <v>11431627</v>
      </c>
      <c r="H5" s="71"/>
    </row>
    <row r="6" spans="1:9" x14ac:dyDescent="0.25">
      <c r="A6" s="2" t="s">
        <v>86</v>
      </c>
      <c r="B6" s="74">
        <v>1548521.83</v>
      </c>
      <c r="C6" s="20"/>
      <c r="E6" s="5" t="s">
        <v>86</v>
      </c>
      <c r="F6" s="75">
        <v>1942556.36</v>
      </c>
      <c r="G6" s="73"/>
      <c r="H6" s="71"/>
    </row>
    <row r="7" spans="1:9" x14ac:dyDescent="0.25">
      <c r="A7" s="76" t="s">
        <v>87</v>
      </c>
      <c r="B7" s="77">
        <v>6908239.8799999999</v>
      </c>
      <c r="E7" s="5" t="s">
        <v>88</v>
      </c>
      <c r="F7" s="54">
        <v>8917489.25</v>
      </c>
      <c r="G7" s="73"/>
    </row>
    <row r="8" spans="1:9" x14ac:dyDescent="0.25">
      <c r="C8" s="20"/>
      <c r="E8" s="5" t="s">
        <v>89</v>
      </c>
      <c r="F8" s="78">
        <v>571581.39</v>
      </c>
      <c r="G8" s="73"/>
    </row>
    <row r="9" spans="1:9" ht="23" x14ac:dyDescent="0.25">
      <c r="A9" s="79" t="s">
        <v>90</v>
      </c>
      <c r="B9" s="73"/>
      <c r="C9" s="73">
        <f>SUM(B10)</f>
        <v>1201304.78</v>
      </c>
      <c r="E9" s="5"/>
      <c r="F9" s="54"/>
      <c r="G9" s="73"/>
    </row>
    <row r="10" spans="1:9" ht="23" x14ac:dyDescent="0.25">
      <c r="A10" s="80" t="s">
        <v>86</v>
      </c>
      <c r="B10" s="81">
        <v>1201304.78</v>
      </c>
      <c r="C10" s="73"/>
      <c r="D10" s="71"/>
      <c r="E10" s="82" t="s">
        <v>91</v>
      </c>
      <c r="G10" s="73">
        <f>SUM(F11:F13)</f>
        <v>4615196.6000000006</v>
      </c>
      <c r="H10" s="71"/>
    </row>
    <row r="11" spans="1:9" x14ac:dyDescent="0.25">
      <c r="A11" s="80"/>
      <c r="B11" s="20"/>
      <c r="C11" s="73"/>
      <c r="E11" s="6" t="s">
        <v>86</v>
      </c>
      <c r="F11" s="74">
        <v>1103921.03</v>
      </c>
    </row>
    <row r="12" spans="1:9" ht="24.75" customHeight="1" x14ac:dyDescent="0.3">
      <c r="A12" s="83" t="s">
        <v>92</v>
      </c>
      <c r="C12" s="20">
        <f>SUM(B13:B15)</f>
        <v>2473618.38</v>
      </c>
      <c r="E12" s="84" t="s">
        <v>93</v>
      </c>
      <c r="F12" s="74">
        <v>2132727.87</v>
      </c>
    </row>
    <row r="13" spans="1:9" ht="17.25" customHeight="1" x14ac:dyDescent="0.25">
      <c r="A13" s="85" t="s">
        <v>86</v>
      </c>
      <c r="B13" s="86">
        <v>354672.62</v>
      </c>
      <c r="E13" s="6" t="s">
        <v>94</v>
      </c>
      <c r="F13" s="77">
        <v>1378547.7</v>
      </c>
    </row>
    <row r="14" spans="1:9" ht="15.75" customHeight="1" x14ac:dyDescent="0.25">
      <c r="A14" s="87" t="s">
        <v>95</v>
      </c>
      <c r="B14" s="74">
        <v>1789856.47</v>
      </c>
      <c r="C14" s="11"/>
      <c r="F14" s="20"/>
    </row>
    <row r="15" spans="1:9" ht="13" x14ac:dyDescent="0.25">
      <c r="A15" s="85" t="s">
        <v>94</v>
      </c>
      <c r="B15" s="88">
        <v>329089.29000000004</v>
      </c>
      <c r="E15" s="89" t="s">
        <v>96</v>
      </c>
      <c r="G15" s="20">
        <f>SUM(F16:F17)</f>
        <v>859434.49</v>
      </c>
    </row>
    <row r="16" spans="1:9" x14ac:dyDescent="0.25">
      <c r="A16" s="80"/>
      <c r="B16" s="20"/>
      <c r="C16" s="20"/>
      <c r="E16" s="6" t="s">
        <v>86</v>
      </c>
      <c r="F16" s="74">
        <v>417454.89</v>
      </c>
    </row>
    <row r="17" spans="1:8" ht="13" x14ac:dyDescent="0.3">
      <c r="A17" s="72" t="s">
        <v>97</v>
      </c>
      <c r="B17" s="86"/>
      <c r="C17" s="20">
        <f>SUM(B18:B21)</f>
        <v>3277039.98</v>
      </c>
      <c r="E17" s="6" t="s">
        <v>98</v>
      </c>
      <c r="F17" s="90">
        <v>441979.6</v>
      </c>
    </row>
    <row r="18" spans="1:8" x14ac:dyDescent="0.25">
      <c r="A18" s="91" t="s">
        <v>99</v>
      </c>
      <c r="B18" s="86">
        <v>373750.02999999997</v>
      </c>
      <c r="D18" s="71"/>
    </row>
    <row r="19" spans="1:8" ht="23" x14ac:dyDescent="0.25">
      <c r="A19" s="92" t="s">
        <v>100</v>
      </c>
      <c r="B19" s="86">
        <v>941146.51</v>
      </c>
      <c r="D19" s="11"/>
      <c r="E19" s="8" t="s">
        <v>101</v>
      </c>
      <c r="F19" s="93"/>
      <c r="G19" s="93">
        <f>SUM(F20:F21)</f>
        <v>238921.61</v>
      </c>
    </row>
    <row r="20" spans="1:8" x14ac:dyDescent="0.25">
      <c r="A20" s="2" t="s">
        <v>102</v>
      </c>
      <c r="B20" s="86">
        <v>66985.100000000006</v>
      </c>
      <c r="E20" s="6" t="s">
        <v>86</v>
      </c>
      <c r="F20" s="94">
        <v>237948.78</v>
      </c>
      <c r="G20" s="93"/>
    </row>
    <row r="21" spans="1:8" x14ac:dyDescent="0.25">
      <c r="A21" s="2" t="s">
        <v>103</v>
      </c>
      <c r="B21" s="88">
        <v>1895158.3399999999</v>
      </c>
      <c r="E21" s="5" t="s">
        <v>87</v>
      </c>
      <c r="F21" s="90">
        <v>972.83</v>
      </c>
    </row>
    <row r="22" spans="1:8" ht="15.75" customHeight="1" x14ac:dyDescent="0.35">
      <c r="H22" s="95"/>
    </row>
    <row r="23" spans="1:8" ht="13.5" customHeight="1" x14ac:dyDescent="0.35">
      <c r="A23" s="83" t="s">
        <v>104</v>
      </c>
      <c r="C23" s="20">
        <f>SUM(B24:B26)</f>
        <v>1352348.31</v>
      </c>
      <c r="E23" s="89" t="s">
        <v>105</v>
      </c>
      <c r="G23" s="96">
        <f>SUM(F24:F26)</f>
        <v>104339.64</v>
      </c>
      <c r="H23" s="95"/>
    </row>
    <row r="24" spans="1:8" ht="14.25" customHeight="1" x14ac:dyDescent="0.35">
      <c r="A24" s="80" t="s">
        <v>86</v>
      </c>
      <c r="B24" s="74">
        <v>230875.33</v>
      </c>
      <c r="C24" s="73"/>
      <c r="E24" s="6" t="s">
        <v>106</v>
      </c>
      <c r="F24" s="97">
        <v>11638.4</v>
      </c>
      <c r="G24" s="11"/>
      <c r="H24" s="95"/>
    </row>
    <row r="25" spans="1:8" ht="14.25" customHeight="1" x14ac:dyDescent="0.25">
      <c r="A25" s="2" t="s">
        <v>98</v>
      </c>
      <c r="B25" s="98">
        <v>1053855.58</v>
      </c>
      <c r="E25" s="5" t="s">
        <v>107</v>
      </c>
      <c r="F25" s="97">
        <v>92701.24</v>
      </c>
    </row>
    <row r="26" spans="1:8" ht="15" customHeight="1" x14ac:dyDescent="0.25">
      <c r="A26" s="2" t="s">
        <v>89</v>
      </c>
      <c r="B26" s="77">
        <v>67617.399999999994</v>
      </c>
      <c r="E26" s="6" t="s">
        <v>108</v>
      </c>
      <c r="F26" s="99">
        <v>0</v>
      </c>
    </row>
    <row r="27" spans="1:8" ht="14.25" customHeight="1" x14ac:dyDescent="0.4">
      <c r="B27" s="100"/>
      <c r="C27" s="101"/>
      <c r="E27" s="5"/>
      <c r="F27" s="54"/>
    </row>
    <row r="28" spans="1:8" ht="13" x14ac:dyDescent="0.3">
      <c r="A28" s="72" t="s">
        <v>109</v>
      </c>
      <c r="B28" s="102"/>
      <c r="C28" s="102">
        <f>SUM(B29:B30)</f>
        <v>1033173.9099999999</v>
      </c>
      <c r="E28" s="8" t="s">
        <v>110</v>
      </c>
      <c r="F28" s="54"/>
      <c r="G28" s="96">
        <f>SUM(F29)</f>
        <v>345588.3</v>
      </c>
    </row>
    <row r="29" spans="1:8" x14ac:dyDescent="0.25">
      <c r="A29" s="2" t="s">
        <v>111</v>
      </c>
      <c r="B29" s="74">
        <v>348037.21</v>
      </c>
      <c r="C29" s="102"/>
      <c r="E29" s="5" t="s">
        <v>112</v>
      </c>
      <c r="F29" s="78">
        <v>345588.3</v>
      </c>
      <c r="H29" s="71"/>
    </row>
    <row r="30" spans="1:8" ht="23" x14ac:dyDescent="0.25">
      <c r="A30" s="92" t="s">
        <v>113</v>
      </c>
      <c r="B30" s="78">
        <v>685136.7</v>
      </c>
      <c r="E30" s="103" t="s">
        <v>114</v>
      </c>
      <c r="G30" s="96">
        <f>SUM(F31)</f>
        <v>999483.18</v>
      </c>
    </row>
    <row r="31" spans="1:8" x14ac:dyDescent="0.25">
      <c r="D31" s="71"/>
      <c r="E31" s="5" t="s">
        <v>115</v>
      </c>
      <c r="F31" s="104">
        <v>999483.18</v>
      </c>
    </row>
    <row r="32" spans="1:8" ht="15.75" customHeight="1" x14ac:dyDescent="0.3">
      <c r="A32" s="72" t="s">
        <v>116</v>
      </c>
      <c r="B32" s="102"/>
      <c r="C32" s="20">
        <f>SUM(B33:B40)</f>
        <v>2137848.9500000002</v>
      </c>
    </row>
    <row r="33" spans="1:9" ht="12.75" customHeight="1" x14ac:dyDescent="0.3">
      <c r="A33" s="2" t="s">
        <v>117</v>
      </c>
      <c r="B33" s="102">
        <v>598149.2300000001</v>
      </c>
      <c r="C33" s="20"/>
      <c r="E33" s="72" t="s">
        <v>118</v>
      </c>
      <c r="F33" s="97"/>
      <c r="G33" s="96">
        <f>SUM(F34)</f>
        <v>75908.02</v>
      </c>
    </row>
    <row r="34" spans="1:9" ht="12.75" customHeight="1" x14ac:dyDescent="0.25">
      <c r="A34" s="2" t="s">
        <v>119</v>
      </c>
      <c r="B34" s="74">
        <v>0</v>
      </c>
      <c r="E34" s="2" t="s">
        <v>120</v>
      </c>
      <c r="F34" s="104">
        <v>75908.02</v>
      </c>
    </row>
    <row r="35" spans="1:9" ht="12.75" customHeight="1" x14ac:dyDescent="0.25">
      <c r="A35" s="2" t="s">
        <v>121</v>
      </c>
      <c r="B35" s="102">
        <v>631732.57000000007</v>
      </c>
      <c r="C35" s="102"/>
      <c r="H35" s="105"/>
    </row>
    <row r="36" spans="1:9" ht="12.75" customHeight="1" x14ac:dyDescent="0.25">
      <c r="A36" s="2" t="s">
        <v>122</v>
      </c>
      <c r="B36" s="74">
        <v>16994.93</v>
      </c>
      <c r="H36" s="106"/>
    </row>
    <row r="37" spans="1:9" ht="12.75" customHeight="1" x14ac:dyDescent="0.25">
      <c r="A37" s="2" t="s">
        <v>123</v>
      </c>
      <c r="B37" s="102">
        <v>662772.99</v>
      </c>
      <c r="C37" s="20"/>
      <c r="H37" s="106"/>
    </row>
    <row r="38" spans="1:9" ht="12.75" customHeight="1" x14ac:dyDescent="0.25">
      <c r="A38" s="2" t="s">
        <v>124</v>
      </c>
      <c r="B38" s="102">
        <v>33295.620000000003</v>
      </c>
      <c r="C38" s="20"/>
      <c r="H38" s="11"/>
    </row>
    <row r="39" spans="1:9" ht="12.75" customHeight="1" x14ac:dyDescent="0.25">
      <c r="A39" s="2" t="s">
        <v>125</v>
      </c>
      <c r="B39" s="102">
        <v>0</v>
      </c>
      <c r="C39" s="20"/>
      <c r="H39" s="71"/>
    </row>
    <row r="40" spans="1:9" x14ac:dyDescent="0.25">
      <c r="A40" s="2" t="s">
        <v>126</v>
      </c>
      <c r="B40" s="88">
        <v>194903.61000000002</v>
      </c>
      <c r="C40" s="20"/>
    </row>
    <row r="42" spans="1:9" x14ac:dyDescent="0.25">
      <c r="A42" s="107" t="s">
        <v>127</v>
      </c>
      <c r="C42" s="20">
        <f>SUM(B43:B44)</f>
        <v>177058.89</v>
      </c>
      <c r="H42" s="108"/>
    </row>
    <row r="43" spans="1:9" x14ac:dyDescent="0.25">
      <c r="A43" s="2" t="s">
        <v>128</v>
      </c>
      <c r="B43" s="54">
        <v>92645.81</v>
      </c>
    </row>
    <row r="44" spans="1:9" ht="12.75" customHeight="1" x14ac:dyDescent="0.25">
      <c r="A44" s="2" t="s">
        <v>129</v>
      </c>
      <c r="B44" s="109">
        <v>84413.08</v>
      </c>
    </row>
    <row r="45" spans="1:9" ht="13" x14ac:dyDescent="0.3">
      <c r="A45" s="110" t="s">
        <v>130</v>
      </c>
      <c r="B45" s="111"/>
      <c r="C45" s="74">
        <f>SUM(C5:C44)</f>
        <v>20109154.91</v>
      </c>
      <c r="E45" s="7" t="s">
        <v>131</v>
      </c>
      <c r="F45" s="97"/>
      <c r="G45" s="20">
        <f>SUM(G5:G44)</f>
        <v>18670498.84</v>
      </c>
    </row>
    <row r="46" spans="1:9" ht="16.5" customHeight="1" x14ac:dyDescent="0.3">
      <c r="A46" s="110" t="str">
        <f>IF(C46=0,"","UTILIDAD DEL EJERCICIO")</f>
        <v/>
      </c>
      <c r="B46" s="112"/>
      <c r="C46" s="74">
        <f>IF(SUM(-C45+G45)&lt;0,0,SUM(-C45+G45))</f>
        <v>0</v>
      </c>
      <c r="E46" s="113" t="str">
        <f>IF(G46=0,"","PERDIDA DEL EJERCICIO")</f>
        <v>PERDIDA DEL EJERCICIO</v>
      </c>
      <c r="G46" s="114">
        <f>IF(SUM(-G45+C45)&lt;0,0,SUM(-G45+C45))</f>
        <v>1438656.0700000003</v>
      </c>
    </row>
    <row r="47" spans="1:9" ht="13.5" thickBot="1" x14ac:dyDescent="0.35">
      <c r="A47" s="110" t="s">
        <v>132</v>
      </c>
      <c r="B47" s="115" t="s">
        <v>2</v>
      </c>
      <c r="C47" s="116">
        <f>+C45+C46</f>
        <v>20109154.91</v>
      </c>
      <c r="E47" s="117" t="s">
        <v>133</v>
      </c>
      <c r="F47" s="118" t="s">
        <v>2</v>
      </c>
      <c r="G47" s="116">
        <f>+G45+G46</f>
        <v>20109154.91</v>
      </c>
      <c r="H47" s="114"/>
      <c r="I47" s="119"/>
    </row>
    <row r="48" spans="1:9" ht="13" thickTop="1" x14ac:dyDescent="0.25"/>
    <row r="49" spans="1:8" ht="16.5" customHeight="1" x14ac:dyDescent="0.25"/>
    <row r="54" spans="1:8" x14ac:dyDescent="0.25">
      <c r="H54" s="11"/>
    </row>
    <row r="55" spans="1:8" x14ac:dyDescent="0.25">
      <c r="C55" s="20"/>
      <c r="G55" s="114"/>
      <c r="H55" s="11"/>
    </row>
    <row r="56" spans="1:8" x14ac:dyDescent="0.25">
      <c r="H56" s="114"/>
    </row>
    <row r="57" spans="1:8" ht="13" x14ac:dyDescent="0.3">
      <c r="A57" s="120"/>
      <c r="B57" s="115"/>
      <c r="C57" s="118"/>
      <c r="F57" s="118"/>
      <c r="G57" s="118"/>
    </row>
    <row r="58" spans="1:8" ht="15.5" x14ac:dyDescent="0.35">
      <c r="A58" s="121"/>
      <c r="B58" s="58"/>
      <c r="C58" s="58"/>
      <c r="E58" s="58"/>
      <c r="F58" s="121"/>
      <c r="G58" s="122"/>
    </row>
    <row r="59" spans="1:8" ht="15.5" x14ac:dyDescent="0.35">
      <c r="A59" s="121"/>
      <c r="C59" s="123"/>
      <c r="D59" s="124"/>
      <c r="F59" s="121"/>
      <c r="G59" s="122"/>
    </row>
    <row r="60" spans="1:8" ht="15.5" x14ac:dyDescent="0.35">
      <c r="A60" s="122"/>
      <c r="D60" s="124"/>
      <c r="F60" s="122"/>
      <c r="G60" s="122"/>
    </row>
    <row r="62" spans="1:8" ht="15.5" x14ac:dyDescent="0.25">
      <c r="D62" s="58"/>
    </row>
  </sheetData>
  <printOptions horizontalCentered="1"/>
  <pageMargins left="0.31496062992125984" right="0.23622047244094491" top="0.43307086614173229" bottom="0.19685039370078741" header="0" footer="0"/>
  <pageSetup scale="73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2024-09-24T14:38:14Z</cp:lastPrinted>
  <dcterms:created xsi:type="dcterms:W3CDTF">2024-09-24T14:35:28Z</dcterms:created>
  <dcterms:modified xsi:type="dcterms:W3CDTF">2024-09-24T14:38:20Z</dcterms:modified>
</cp:coreProperties>
</file>