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staneda\Desktop\"/>
    </mc:Choice>
  </mc:AlternateContent>
  <xr:revisionPtr revIDLastSave="0" documentId="13_ncr:1_{4827516D-E8A3-4D1F-9C5D-C41CCE5098AC}" xr6:coauthVersionLast="47" xr6:coauthVersionMax="47" xr10:uidLastSave="{00000000-0000-0000-0000-000000000000}"/>
  <bookViews>
    <workbookView xWindow="-120" yWindow="-120" windowWidth="29040" windowHeight="15840" xr2:uid="{98B54BA1-2BAE-4041-82EB-65D93E8A4369}"/>
  </bookViews>
  <sheets>
    <sheet name="BALANCE SEP 2023-2022" sheetId="1" r:id="rId1"/>
    <sheet name="ESTAD.RESULT. SEP 2023-2022" sheetId="2" r:id="rId2"/>
    <sheet name="BALANCE SEP Y AGO 2023" sheetId="3" r:id="rId3"/>
    <sheet name="EST RESUL SEP Y AGO 202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_impresión_IM">#REF!</definedName>
    <definedName name="_xlnm.Print_Area" localSheetId="0">'BALANCE SEP 2023-2022'!$B$1:$J$89</definedName>
    <definedName name="_xlnm.Print_Area" localSheetId="2">'BALANCE SEP Y AGO 2023'!$B$1:$J$89</definedName>
    <definedName name="_xlnm.Print_Area" localSheetId="3">'EST RESUL SEP Y AGO 2023'!$B$1:$I$60</definedName>
    <definedName name="_xlnm.Print_Area" localSheetId="1">'ESTAD.RESULT. SEP 2023-2022'!$B$1:$I$60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4" l="1"/>
  <c r="G55" i="4"/>
  <c r="E53" i="4"/>
  <c r="C53" i="4"/>
  <c r="G53" i="4" s="1"/>
  <c r="E52" i="4"/>
  <c r="C52" i="4"/>
  <c r="G52" i="4" s="1"/>
  <c r="I52" i="4" s="1"/>
  <c r="E47" i="4"/>
  <c r="C47" i="4"/>
  <c r="G47" i="4" s="1"/>
  <c r="I47" i="4" s="1"/>
  <c r="E46" i="4"/>
  <c r="E49" i="4" s="1"/>
  <c r="C46" i="4"/>
  <c r="C49" i="4" s="1"/>
  <c r="G49" i="4" s="1"/>
  <c r="I49" i="4" s="1"/>
  <c r="I41" i="4"/>
  <c r="G41" i="4"/>
  <c r="E39" i="4"/>
  <c r="E40" i="4" s="1"/>
  <c r="C39" i="4"/>
  <c r="C40" i="4" s="1"/>
  <c r="G40" i="4" s="1"/>
  <c r="I40" i="4" s="1"/>
  <c r="I35" i="4"/>
  <c r="G35" i="4"/>
  <c r="E35" i="4"/>
  <c r="C35" i="4"/>
  <c r="E33" i="4"/>
  <c r="E37" i="4" s="1"/>
  <c r="C33" i="4"/>
  <c r="C37" i="4" s="1"/>
  <c r="E28" i="4"/>
  <c r="C28" i="4"/>
  <c r="G28" i="4" s="1"/>
  <c r="I28" i="4" s="1"/>
  <c r="I25" i="4"/>
  <c r="G25" i="4"/>
  <c r="E25" i="4"/>
  <c r="C25" i="4"/>
  <c r="E24" i="4"/>
  <c r="C24" i="4"/>
  <c r="G24" i="4" s="1"/>
  <c r="I24" i="4" s="1"/>
  <c r="G23" i="4"/>
  <c r="I23" i="4" s="1"/>
  <c r="E23" i="4"/>
  <c r="C23" i="4"/>
  <c r="I22" i="4"/>
  <c r="G22" i="4"/>
  <c r="E22" i="4"/>
  <c r="C22" i="4"/>
  <c r="E21" i="4"/>
  <c r="C21" i="4"/>
  <c r="G21" i="4" s="1"/>
  <c r="I21" i="4" s="1"/>
  <c r="E20" i="4"/>
  <c r="E26" i="4" s="1"/>
  <c r="E29" i="4" s="1"/>
  <c r="C20" i="4"/>
  <c r="G20" i="4" s="1"/>
  <c r="E13" i="4"/>
  <c r="C13" i="4"/>
  <c r="G13" i="4" s="1"/>
  <c r="I13" i="4" s="1"/>
  <c r="G12" i="4"/>
  <c r="E12" i="4"/>
  <c r="C12" i="4"/>
  <c r="E11" i="4"/>
  <c r="C11" i="4"/>
  <c r="G11" i="4" s="1"/>
  <c r="I11" i="4" s="1"/>
  <c r="E10" i="4"/>
  <c r="C10" i="4"/>
  <c r="E9" i="4"/>
  <c r="E15" i="4" s="1"/>
  <c r="C9" i="4"/>
  <c r="C15" i="4" s="1"/>
  <c r="F76" i="3"/>
  <c r="D76" i="3"/>
  <c r="H76" i="3" s="1"/>
  <c r="J76" i="3" s="1"/>
  <c r="F75" i="3"/>
  <c r="F74" i="3" s="1"/>
  <c r="F72" i="3" s="1"/>
  <c r="D75" i="3"/>
  <c r="H75" i="3" s="1"/>
  <c r="H73" i="3"/>
  <c r="F71" i="3"/>
  <c r="D71" i="3"/>
  <c r="H71" i="3" s="1"/>
  <c r="F70" i="3"/>
  <c r="D70" i="3"/>
  <c r="H70" i="3" s="1"/>
  <c r="F69" i="3"/>
  <c r="H69" i="3" s="1"/>
  <c r="J69" i="3" s="1"/>
  <c r="D69" i="3"/>
  <c r="F68" i="3"/>
  <c r="D68" i="3"/>
  <c r="H68" i="3" s="1"/>
  <c r="J68" i="3" s="1"/>
  <c r="F67" i="3"/>
  <c r="D67" i="3"/>
  <c r="H67" i="3" s="1"/>
  <c r="J67" i="3" s="1"/>
  <c r="F66" i="3"/>
  <c r="D66" i="3"/>
  <c r="H66" i="3" s="1"/>
  <c r="H64" i="3"/>
  <c r="J64" i="3" s="1"/>
  <c r="F64" i="3"/>
  <c r="F63" i="3" s="1"/>
  <c r="F77" i="3" s="1"/>
  <c r="D64" i="3"/>
  <c r="D63" i="3"/>
  <c r="D77" i="3" s="1"/>
  <c r="J57" i="3"/>
  <c r="F56" i="3"/>
  <c r="D56" i="3"/>
  <c r="H56" i="3" s="1"/>
  <c r="J56" i="3" s="1"/>
  <c r="F55" i="3"/>
  <c r="D55" i="3"/>
  <c r="H55" i="3" s="1"/>
  <c r="J55" i="3" s="1"/>
  <c r="H54" i="3"/>
  <c r="J54" i="3" s="1"/>
  <c r="F54" i="3"/>
  <c r="D54" i="3"/>
  <c r="F53" i="3"/>
  <c r="D53" i="3"/>
  <c r="H53" i="3" s="1"/>
  <c r="J53" i="3" s="1"/>
  <c r="F52" i="3"/>
  <c r="D52" i="3"/>
  <c r="H52" i="3" s="1"/>
  <c r="J52" i="3" s="1"/>
  <c r="F51" i="3"/>
  <c r="H51" i="3" s="1"/>
  <c r="J51" i="3" s="1"/>
  <c r="D51" i="3"/>
  <c r="F50" i="3"/>
  <c r="D50" i="3"/>
  <c r="H50" i="3" s="1"/>
  <c r="J50" i="3" s="1"/>
  <c r="F49" i="3"/>
  <c r="F48" i="3" s="1"/>
  <c r="F58" i="3" s="1"/>
  <c r="F79" i="3" s="1"/>
  <c r="D49" i="3"/>
  <c r="H49" i="3" s="1"/>
  <c r="J49" i="3" s="1"/>
  <c r="F41" i="3"/>
  <c r="D41" i="3"/>
  <c r="D43" i="3" s="1"/>
  <c r="D83" i="3" s="1"/>
  <c r="F40" i="3"/>
  <c r="F43" i="3" s="1"/>
  <c r="F83" i="3" s="1"/>
  <c r="D40" i="3"/>
  <c r="F34" i="3"/>
  <c r="D34" i="3"/>
  <c r="H34" i="3" s="1"/>
  <c r="J34" i="3" s="1"/>
  <c r="F33" i="3"/>
  <c r="H33" i="3" s="1"/>
  <c r="J33" i="3" s="1"/>
  <c r="D33" i="3"/>
  <c r="J32" i="3"/>
  <c r="H32" i="3"/>
  <c r="F32" i="3"/>
  <c r="D32" i="3"/>
  <c r="F30" i="3"/>
  <c r="D30" i="3"/>
  <c r="H30" i="3" s="1"/>
  <c r="J30" i="3" s="1"/>
  <c r="F28" i="3"/>
  <c r="D28" i="3"/>
  <c r="F27" i="3"/>
  <c r="D27" i="3"/>
  <c r="F26" i="3"/>
  <c r="D26" i="3"/>
  <c r="F25" i="3"/>
  <c r="D25" i="3"/>
  <c r="F24" i="3"/>
  <c r="D24" i="3"/>
  <c r="H24" i="3" s="1"/>
  <c r="J24" i="3" s="1"/>
  <c r="F23" i="3"/>
  <c r="D23" i="3"/>
  <c r="F22" i="3"/>
  <c r="D22" i="3"/>
  <c r="F21" i="3"/>
  <c r="D21" i="3"/>
  <c r="F20" i="3"/>
  <c r="D20" i="3"/>
  <c r="F19" i="3"/>
  <c r="D19" i="3"/>
  <c r="F18" i="3"/>
  <c r="D18" i="3"/>
  <c r="F17" i="3"/>
  <c r="D17" i="3"/>
  <c r="F16" i="3"/>
  <c r="D16" i="3"/>
  <c r="F15" i="3"/>
  <c r="F14" i="3" s="1"/>
  <c r="F13" i="3" s="1"/>
  <c r="D15" i="3"/>
  <c r="D14" i="3" s="1"/>
  <c r="F12" i="3"/>
  <c r="D12" i="3"/>
  <c r="F11" i="3"/>
  <c r="H11" i="3" s="1"/>
  <c r="D11" i="3"/>
  <c r="F10" i="3"/>
  <c r="H10" i="3" s="1"/>
  <c r="J10" i="3" s="1"/>
  <c r="D10" i="3"/>
  <c r="I55" i="2"/>
  <c r="G55" i="2"/>
  <c r="E53" i="2"/>
  <c r="C53" i="2"/>
  <c r="G53" i="2" s="1"/>
  <c r="E52" i="2"/>
  <c r="G52" i="2" s="1"/>
  <c r="I52" i="2" s="1"/>
  <c r="C52" i="2"/>
  <c r="E47" i="2"/>
  <c r="G47" i="2" s="1"/>
  <c r="I47" i="2" s="1"/>
  <c r="C47" i="2"/>
  <c r="E46" i="2"/>
  <c r="E49" i="2" s="1"/>
  <c r="C46" i="2"/>
  <c r="C49" i="2" s="1"/>
  <c r="G49" i="2" s="1"/>
  <c r="I49" i="2" s="1"/>
  <c r="G41" i="2"/>
  <c r="I41" i="2" s="1"/>
  <c r="E39" i="2"/>
  <c r="E40" i="2" s="1"/>
  <c r="G40" i="2" s="1"/>
  <c r="I40" i="2" s="1"/>
  <c r="C39" i="2"/>
  <c r="G39" i="2" s="1"/>
  <c r="I39" i="2" s="1"/>
  <c r="G35" i="2"/>
  <c r="I35" i="2" s="1"/>
  <c r="E35" i="2"/>
  <c r="C35" i="2"/>
  <c r="E33" i="2"/>
  <c r="E37" i="2" s="1"/>
  <c r="C33" i="2"/>
  <c r="C37" i="2" s="1"/>
  <c r="E28" i="2"/>
  <c r="C28" i="2"/>
  <c r="G28" i="2" s="1"/>
  <c r="E25" i="2"/>
  <c r="G25" i="2" s="1"/>
  <c r="I25" i="2" s="1"/>
  <c r="C25" i="2"/>
  <c r="E24" i="2"/>
  <c r="C24" i="2"/>
  <c r="G24" i="2" s="1"/>
  <c r="I24" i="2" s="1"/>
  <c r="E23" i="2"/>
  <c r="G23" i="2" s="1"/>
  <c r="I23" i="2" s="1"/>
  <c r="C23" i="2"/>
  <c r="E22" i="2"/>
  <c r="G22" i="2" s="1"/>
  <c r="I22" i="2" s="1"/>
  <c r="C22" i="2"/>
  <c r="E21" i="2"/>
  <c r="C21" i="2"/>
  <c r="G21" i="2" s="1"/>
  <c r="I21" i="2" s="1"/>
  <c r="I20" i="2"/>
  <c r="G20" i="2"/>
  <c r="E20" i="2"/>
  <c r="E26" i="2" s="1"/>
  <c r="E29" i="2" s="1"/>
  <c r="C20" i="2"/>
  <c r="C26" i="2" s="1"/>
  <c r="E15" i="2"/>
  <c r="E31" i="2" s="1"/>
  <c r="E42" i="2" s="1"/>
  <c r="E51" i="2" s="1"/>
  <c r="E54" i="2" s="1"/>
  <c r="E56" i="2" s="1"/>
  <c r="E13" i="2"/>
  <c r="C13" i="2"/>
  <c r="G13" i="2" s="1"/>
  <c r="I13" i="2" s="1"/>
  <c r="G12" i="2"/>
  <c r="E12" i="2"/>
  <c r="C12" i="2"/>
  <c r="E11" i="2"/>
  <c r="C11" i="2"/>
  <c r="G11" i="2" s="1"/>
  <c r="I11" i="2" s="1"/>
  <c r="E10" i="2"/>
  <c r="C10" i="2"/>
  <c r="E9" i="2"/>
  <c r="C9" i="2"/>
  <c r="C15" i="2" s="1"/>
  <c r="F76" i="1"/>
  <c r="D76" i="1"/>
  <c r="H76" i="1" s="1"/>
  <c r="J76" i="1" s="1"/>
  <c r="F75" i="1"/>
  <c r="D75" i="1"/>
  <c r="H75" i="1" s="1"/>
  <c r="F74" i="1"/>
  <c r="F72" i="1" s="1"/>
  <c r="H73" i="1"/>
  <c r="F71" i="1"/>
  <c r="D71" i="1"/>
  <c r="H71" i="1" s="1"/>
  <c r="F70" i="1"/>
  <c r="D70" i="1"/>
  <c r="H70" i="1" s="1"/>
  <c r="H69" i="1"/>
  <c r="J69" i="1" s="1"/>
  <c r="F69" i="1"/>
  <c r="D69" i="1"/>
  <c r="H68" i="1"/>
  <c r="J68" i="1" s="1"/>
  <c r="F68" i="1"/>
  <c r="D68" i="1"/>
  <c r="F67" i="1"/>
  <c r="D67" i="1"/>
  <c r="H67" i="1" s="1"/>
  <c r="J67" i="1" s="1"/>
  <c r="F66" i="1"/>
  <c r="D66" i="1"/>
  <c r="H66" i="1" s="1"/>
  <c r="F64" i="1"/>
  <c r="H64" i="1" s="1"/>
  <c r="J64" i="1" s="1"/>
  <c r="D64" i="1"/>
  <c r="D63" i="1"/>
  <c r="D77" i="1" s="1"/>
  <c r="F56" i="1"/>
  <c r="D56" i="1"/>
  <c r="H56" i="1" s="1"/>
  <c r="J56" i="1" s="1"/>
  <c r="F55" i="1"/>
  <c r="D55" i="1"/>
  <c r="H55" i="1" s="1"/>
  <c r="J55" i="1" s="1"/>
  <c r="H54" i="1"/>
  <c r="J54" i="1" s="1"/>
  <c r="F54" i="1"/>
  <c r="D54" i="1"/>
  <c r="F53" i="1"/>
  <c r="D53" i="1"/>
  <c r="H53" i="1" s="1"/>
  <c r="J53" i="1" s="1"/>
  <c r="F52" i="1"/>
  <c r="D52" i="1"/>
  <c r="H52" i="1" s="1"/>
  <c r="J52" i="1" s="1"/>
  <c r="H51" i="1"/>
  <c r="J51" i="1" s="1"/>
  <c r="F51" i="1"/>
  <c r="D51" i="1"/>
  <c r="F50" i="1"/>
  <c r="F48" i="1" s="1"/>
  <c r="F58" i="1" s="1"/>
  <c r="D50" i="1"/>
  <c r="H50" i="1" s="1"/>
  <c r="J50" i="1" s="1"/>
  <c r="F49" i="1"/>
  <c r="D49" i="1"/>
  <c r="H49" i="1" s="1"/>
  <c r="J49" i="1" s="1"/>
  <c r="F43" i="1"/>
  <c r="F83" i="1" s="1"/>
  <c r="D43" i="1"/>
  <c r="D83" i="1" s="1"/>
  <c r="F41" i="1"/>
  <c r="D41" i="1"/>
  <c r="H41" i="1" s="1"/>
  <c r="J41" i="1" s="1"/>
  <c r="H40" i="1"/>
  <c r="J40" i="1" s="1"/>
  <c r="F40" i="1"/>
  <c r="D40" i="1"/>
  <c r="F34" i="1"/>
  <c r="D34" i="1"/>
  <c r="H34" i="1" s="1"/>
  <c r="J34" i="1" s="1"/>
  <c r="H33" i="1"/>
  <c r="J33" i="1" s="1"/>
  <c r="F33" i="1"/>
  <c r="D33" i="1"/>
  <c r="F32" i="1"/>
  <c r="D32" i="1"/>
  <c r="H32" i="1" s="1"/>
  <c r="J32" i="1" s="1"/>
  <c r="F30" i="1"/>
  <c r="D30" i="1"/>
  <c r="H30" i="1" s="1"/>
  <c r="J30" i="1" s="1"/>
  <c r="F28" i="1"/>
  <c r="D28" i="1"/>
  <c r="F27" i="1"/>
  <c r="D27" i="1"/>
  <c r="F26" i="1"/>
  <c r="D26" i="1"/>
  <c r="F25" i="1"/>
  <c r="F24" i="1" s="1"/>
  <c r="D25" i="1"/>
  <c r="D24" i="1" s="1"/>
  <c r="H24" i="1" s="1"/>
  <c r="J24" i="1" s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F14" i="1" s="1"/>
  <c r="F13" i="1" s="1"/>
  <c r="D17" i="1"/>
  <c r="F16" i="1"/>
  <c r="D16" i="1"/>
  <c r="F15" i="1"/>
  <c r="D15" i="1"/>
  <c r="D14" i="1" s="1"/>
  <c r="F12" i="1"/>
  <c r="D12" i="1"/>
  <c r="H12" i="1" s="1"/>
  <c r="J12" i="1" s="1"/>
  <c r="F11" i="1"/>
  <c r="H11" i="1" s="1"/>
  <c r="D11" i="1"/>
  <c r="F10" i="1"/>
  <c r="D10" i="1"/>
  <c r="H10" i="1" s="1"/>
  <c r="J10" i="1" s="1"/>
  <c r="G15" i="4" l="1"/>
  <c r="I15" i="4" s="1"/>
  <c r="E31" i="4"/>
  <c r="E42" i="4" s="1"/>
  <c r="E51" i="4" s="1"/>
  <c r="E54" i="4" s="1"/>
  <c r="E56" i="4" s="1"/>
  <c r="C26" i="4"/>
  <c r="G33" i="4"/>
  <c r="G39" i="4"/>
  <c r="I39" i="4" s="1"/>
  <c r="G9" i="4"/>
  <c r="I9" i="4" s="1"/>
  <c r="G46" i="4"/>
  <c r="I46" i="4" s="1"/>
  <c r="H83" i="3"/>
  <c r="J83" i="3" s="1"/>
  <c r="H14" i="3"/>
  <c r="J14" i="3" s="1"/>
  <c r="D13" i="3"/>
  <c r="H13" i="3" s="1"/>
  <c r="J13" i="3" s="1"/>
  <c r="F9" i="3"/>
  <c r="F36" i="3" s="1"/>
  <c r="F91" i="3" s="1"/>
  <c r="H12" i="3"/>
  <c r="J12" i="3" s="1"/>
  <c r="H41" i="3"/>
  <c r="J41" i="3" s="1"/>
  <c r="D48" i="3"/>
  <c r="H63" i="3"/>
  <c r="H40" i="3"/>
  <c r="D74" i="3"/>
  <c r="G15" i="2"/>
  <c r="I15" i="2" s="1"/>
  <c r="C29" i="2"/>
  <c r="G29" i="2" s="1"/>
  <c r="I29" i="2" s="1"/>
  <c r="G26" i="2"/>
  <c r="I26" i="2" s="1"/>
  <c r="G9" i="2"/>
  <c r="I9" i="2" s="1"/>
  <c r="G33" i="2"/>
  <c r="G46" i="2"/>
  <c r="I46" i="2" s="1"/>
  <c r="F9" i="1"/>
  <c r="F36" i="1" s="1"/>
  <c r="H14" i="1"/>
  <c r="J14" i="1" s="1"/>
  <c r="D13" i="1"/>
  <c r="H13" i="1" s="1"/>
  <c r="J13" i="1" s="1"/>
  <c r="H83" i="1"/>
  <c r="J83" i="1" s="1"/>
  <c r="H43" i="1"/>
  <c r="J43" i="1" s="1"/>
  <c r="F63" i="1"/>
  <c r="F77" i="1" s="1"/>
  <c r="F79" i="1" s="1"/>
  <c r="D48" i="1"/>
  <c r="H63" i="1"/>
  <c r="D74" i="1"/>
  <c r="G37" i="4" l="1"/>
  <c r="I37" i="4" s="1"/>
  <c r="I33" i="4"/>
  <c r="C29" i="4"/>
  <c r="G26" i="4"/>
  <c r="I26" i="4" s="1"/>
  <c r="H74" i="3"/>
  <c r="D72" i="3"/>
  <c r="J40" i="3"/>
  <c r="H43" i="3"/>
  <c r="J43" i="3" s="1"/>
  <c r="J63" i="3"/>
  <c r="H48" i="3"/>
  <c r="J48" i="3" s="1"/>
  <c r="D58" i="3"/>
  <c r="D9" i="3"/>
  <c r="G37" i="2"/>
  <c r="I37" i="2" s="1"/>
  <c r="I33" i="2"/>
  <c r="C31" i="2"/>
  <c r="H74" i="1"/>
  <c r="D72" i="1"/>
  <c r="H48" i="1"/>
  <c r="J48" i="1" s="1"/>
  <c r="D58" i="1"/>
  <c r="J63" i="1"/>
  <c r="H77" i="1"/>
  <c r="J77" i="1" s="1"/>
  <c r="D9" i="1"/>
  <c r="F91" i="1"/>
  <c r="G29" i="4" l="1"/>
  <c r="I29" i="4" s="1"/>
  <c r="C31" i="4"/>
  <c r="D36" i="3"/>
  <c r="H9" i="3"/>
  <c r="H58" i="3"/>
  <c r="J58" i="3" s="1"/>
  <c r="D79" i="3"/>
  <c r="H79" i="3" s="1"/>
  <c r="J79" i="3" s="1"/>
  <c r="J74" i="3"/>
  <c r="J72" i="3" s="1"/>
  <c r="H72" i="3"/>
  <c r="H77" i="3" s="1"/>
  <c r="J77" i="3" s="1"/>
  <c r="G31" i="2"/>
  <c r="I31" i="2" s="1"/>
  <c r="C42" i="2"/>
  <c r="H58" i="1"/>
  <c r="J58" i="1" s="1"/>
  <c r="D79" i="1"/>
  <c r="H79" i="1" s="1"/>
  <c r="J79" i="1" s="1"/>
  <c r="H9" i="1"/>
  <c r="D36" i="1"/>
  <c r="D91" i="1" s="1"/>
  <c r="J74" i="1"/>
  <c r="J72" i="1" s="1"/>
  <c r="H72" i="1"/>
  <c r="C42" i="4" l="1"/>
  <c r="G31" i="4"/>
  <c r="I31" i="4" s="1"/>
  <c r="J9" i="3"/>
  <c r="H36" i="3"/>
  <c r="J36" i="3" s="1"/>
  <c r="D91" i="3"/>
  <c r="G42" i="2"/>
  <c r="I42" i="2" s="1"/>
  <c r="C51" i="2"/>
  <c r="J9" i="1"/>
  <c r="H36" i="1"/>
  <c r="J36" i="1" s="1"/>
  <c r="C51" i="4" l="1"/>
  <c r="G42" i="4"/>
  <c r="I42" i="4" s="1"/>
  <c r="C54" i="2"/>
  <c r="G51" i="2"/>
  <c r="G51" i="4" l="1"/>
  <c r="C54" i="4"/>
  <c r="I51" i="2"/>
  <c r="G54" i="2"/>
  <c r="K55" i="2"/>
  <c r="C56" i="2"/>
  <c r="K55" i="4" l="1"/>
  <c r="C56" i="4"/>
  <c r="I51" i="4"/>
  <c r="G54" i="4"/>
  <c r="G56" i="2"/>
  <c r="I54" i="2"/>
  <c r="I56" i="2" s="1"/>
  <c r="G56" i="4" l="1"/>
  <c r="I54" i="4"/>
  <c r="I56" i="4" s="1"/>
</calcChain>
</file>

<file path=xl/sharedStrings.xml><?xml version="1.0" encoding="utf-8"?>
<sst xmlns="http://schemas.openxmlformats.org/spreadsheetml/2006/main" count="228" uniqueCount="91">
  <si>
    <t>FEDECRÉDITO DE R. L. DE C.V.</t>
  </si>
  <si>
    <t>BALANCE DE SITUACIÓN COMPARATIVO AL 30 DE SEPTIEMBRE DE 2023 Y 2022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</si>
  <si>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</si>
  <si>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</si>
  <si>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</si>
  <si>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</si>
  <si>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</si>
  <si>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</si>
  <si>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>ACTIVOS  DE INTERMEDIACIÓN</t>
  </si>
  <si>
    <t>FONDOS DISPONIBLES</t>
  </si>
  <si>
    <t>OPERACIONES REPORTO ENTIDADES ESTADO</t>
  </si>
  <si>
    <t>INVERSIONES FINANCIERAS</t>
  </si>
  <si>
    <t>PRÉSTAMOS</t>
  </si>
  <si>
    <t>CAPITAL</t>
  </si>
  <si>
    <t>INTERESES</t>
  </si>
  <si>
    <t>PROVISIÓN PARA INCOBRABILIDAD DE PREST.</t>
  </si>
  <si>
    <t>OTROS ACTIVOS  (NETO)</t>
  </si>
  <si>
    <t>DERECHOS Y PARTICIPACIONES</t>
  </si>
  <si>
    <t>ACTIVO FIJO (NETO)</t>
  </si>
  <si>
    <t>TOTAL ACTIVO</t>
  </si>
  <si>
    <t>INFORMACION FINANCIERA</t>
  </si>
  <si>
    <t>EXISTENCIAS EN LA BOVEDA</t>
  </si>
  <si>
    <t>TOTAL CUENTAS  DE ORDEN</t>
  </si>
  <si>
    <t>{</t>
  </si>
  <si>
    <t>PASIVO</t>
  </si>
  <si>
    <t>PASIVOS DE INTERMEDIACIÓN</t>
  </si>
  <si>
    <t>DEPÓSITOS</t>
  </si>
  <si>
    <t>OBLIGACIONES A LA VISTA</t>
  </si>
  <si>
    <t>TÍTULOS DE EMISIÓN PROPIA</t>
  </si>
  <si>
    <t>DOCUMENTOS TRANSADOS</t>
  </si>
  <si>
    <t>CAMARA DE COMPENSACIÓN</t>
  </si>
  <si>
    <t>OTROS PASIVOS</t>
  </si>
  <si>
    <t>DEUDA SUBORDINADA</t>
  </si>
  <si>
    <t>TOTAL PASIVO</t>
  </si>
  <si>
    <t>PATRIMONIO</t>
  </si>
  <si>
    <t>CAPITAL SOCIAL PAGADO</t>
  </si>
  <si>
    <t>CAPITAL SUSCRITO</t>
  </si>
  <si>
    <t>CAPITAL SUSCRITO NO PAGADO</t>
  </si>
  <si>
    <t>RESERVAS DE CAPITAL</t>
  </si>
  <si>
    <t>UTILIDADES NO DISTRIBUIBLES</t>
  </si>
  <si>
    <t>REVALUACIONES</t>
  </si>
  <si>
    <t>DONACIONES</t>
  </si>
  <si>
    <t>PROVISIONES</t>
  </si>
  <si>
    <t>RESULTADOS POR APLICAR</t>
  </si>
  <si>
    <t>UTILIDAD DISTRIBUIBLE DE EJERCICIOS ANT</t>
  </si>
  <si>
    <t>UTILIDAD DISTRIBUIBLE DE EJERCICIOS ANTERIORES</t>
  </si>
  <si>
    <t>RESULTADOS DEL PRESENTE EJERCICIO</t>
  </si>
  <si>
    <t>TOTAL PATRIMONIO</t>
  </si>
  <si>
    <t>TOTAL PASIVO Y PATRIMONIO</t>
  </si>
  <si>
    <t>CUENTAS DE ORDEN POR  CONTRA</t>
  </si>
  <si>
    <t>08/12/99</t>
  </si>
  <si>
    <t>FEDECRÉDITO DE R.L. DE C.V.</t>
  </si>
  <si>
    <t>ESTADO DE RESULTADOS COMPARATIVO DEL</t>
  </si>
  <si>
    <t>1  DE ENERO AL 30 DE SEPTIEMBRE  DE 2023 Y 2022</t>
  </si>
  <si>
    <t xml:space="preserve">        AUMENTO</t>
  </si>
  <si>
    <t>INGRESOS DE OPERACIONES DE INTERMEDIACIÓN</t>
  </si>
  <si>
    <t>2022</t>
  </si>
  <si>
    <t xml:space="preserve">     %      </t>
  </si>
  <si>
    <t>INTERESES SOBRE PRÉSTAMOS</t>
  </si>
  <si>
    <t>COMISIONES Y RECARGOS POR TARJETAS DE CREDITO</t>
  </si>
  <si>
    <t>INTERESES SOBRE INVERSIONES FINANCIERAS</t>
  </si>
  <si>
    <t>PRIMAS POR DOCUMENTOS ADQUIRIDOS</t>
  </si>
  <si>
    <t>INTERESES SOBRE DEPÓSITOS</t>
  </si>
  <si>
    <t>COSTOS DE OPERACIONES DE INTERMEDIACIÓN</t>
  </si>
  <si>
    <t>COMISIONES SOBRE PRÉSTAMOS</t>
  </si>
  <si>
    <t>PERDIDA POR DIFERENCIA DE PRECIOS</t>
  </si>
  <si>
    <t>COM. PAG POR ADQUIS DE TÍTULOS VALORES</t>
  </si>
  <si>
    <t>RESERVAS DE SANEAMIENTO DE PRÉSTAMOS</t>
  </si>
  <si>
    <t xml:space="preserve">UTILIDAD DE INTERMEDIACIÓN </t>
  </si>
  <si>
    <t>INGRESOS DE OTRAS OPERACIONES</t>
  </si>
  <si>
    <t>COSTOS DE OTRAS OPERACIONES</t>
  </si>
  <si>
    <t>UTILIDAD POR SERVICIOS</t>
  </si>
  <si>
    <t>GASTOS  DE OPERACIÓN</t>
  </si>
  <si>
    <t>CORRIENTES</t>
  </si>
  <si>
    <t>PLAN ESTRATÉGICO</t>
  </si>
  <si>
    <t>UTILIDAD  DE OPERACIÓN</t>
  </si>
  <si>
    <t>INGRESOS Y GASTOS NO OPERACIONALES</t>
  </si>
  <si>
    <t>INGRESOS</t>
  </si>
  <si>
    <t>GASTOS</t>
  </si>
  <si>
    <t>UTILIDAD   ANTES DE IMPUESTO</t>
  </si>
  <si>
    <t>MENOS: IMPUESTO SOBRE LA RENTA</t>
  </si>
  <si>
    <t>MENOS: CONTRIBUCIÓN ESPECIAL</t>
  </si>
  <si>
    <t>UTILIDAD DESPUÉS DE IMPUESTO</t>
  </si>
  <si>
    <t>MENOS: RESERVA LEGAL</t>
  </si>
  <si>
    <t>UTILIDAD DESPUES DE RESERVA LEGAL</t>
  </si>
  <si>
    <t>BALANCE DE SITUACIÓN</t>
  </si>
  <si>
    <t xml:space="preserve">COMPARATIVO AL 30 DE SEPTIEMBRE Y 31 DE AGOSTO DE 2023  </t>
  </si>
  <si>
    <t>SEPTIEMBRE</t>
  </si>
  <si>
    <t>AGOSTO</t>
  </si>
  <si>
    <t>ESTADO DE RESULTADOS</t>
  </si>
  <si>
    <t>COMPARATIVOS AL 30 DE SEPTIEMBRE Y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</si>
</sst>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0.0"/>
    <numFmt numFmtId="166" formatCode="_-* #,##0.00\ _P_t_s_-;\-* #,##0.00\ _P_t_s_-;_-* &quot;-&quot;??\ _P_t_s_-;_-@_-"/>
    <numFmt numFmtId="167" formatCode="#,##0.0_);\(#,##0.0\)"/>
    <numFmt numFmtId="168" formatCode="0.0000000000000"/>
    <numFmt numFmtId="169" formatCode="_-* #,##0.00\ &quot;Pts&quot;_-;\-* #,##0.00\ &quot;Pts&quot;_-;_-* &quot;-&quot;??\ &quot;Pts&quot;_-;_-@_-"/>
    <numFmt numFmtId="170" formatCode="#,##0;[Red]#,##0"/>
    <numFmt numFmtId="171" formatCode="#,##0.000_);\(#,##0.000\)"/>
    <numFmt numFmtId="172" formatCode="#,##0.000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6"/>
      <name val="Tahoma"/>
      <family val="2"/>
    </font>
    <font>
      <sz val="14"/>
      <name val="Arial"/>
      <family val="2"/>
    </font>
    <font>
      <b/>
      <sz val="16"/>
      <color rgb="FFFF0000"/>
      <name val="Tahoma"/>
      <family val="2"/>
    </font>
    <font>
      <b/>
      <sz val="16"/>
      <name val="Tahoma"/>
      <family val="2"/>
    </font>
    <font>
      <u/>
      <sz val="16"/>
      <name val="Tahoma"/>
      <family val="2"/>
    </font>
    <font>
      <b/>
      <u/>
      <sz val="16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u val="double"/>
      <sz val="16"/>
      <name val="Tahoma"/>
      <family val="2"/>
    </font>
    <font>
      <u val="doubleAccounting"/>
      <sz val="10"/>
      <name val="Arial"/>
      <family val="2"/>
    </font>
    <font>
      <u val="doubleAccounting"/>
      <sz val="16"/>
      <name val="Tahoma"/>
      <family val="2"/>
    </font>
    <font>
      <sz val="12"/>
      <name val="Tahoma"/>
      <family val="2"/>
    </font>
    <font>
      <b/>
      <u val="double"/>
      <sz val="16"/>
      <name val="Tahoma"/>
      <family val="2"/>
    </font>
    <font>
      <sz val="16"/>
      <color rgb="FFFF0000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6"/>
      <name val="Tahoma"/>
      <family val="2"/>
    </font>
    <font>
      <sz val="5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4">
    <xf numFmtId="0" fontId="0" fillId="0" borderId="0" xfId="0"/>
    <xf numFmtId="0" fontId="2" fillId="0" borderId="0" xfId="1" applyFont="1"/>
    <xf numFmtId="164" fontId="3" fillId="2" borderId="1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0" fontId="1" fillId="0" borderId="0" xfId="1"/>
    <xf numFmtId="165" fontId="4" fillId="0" borderId="0" xfId="1" applyNumberFormat="1" applyFont="1"/>
    <xf numFmtId="0" fontId="3" fillId="2" borderId="4" xfId="1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1" applyFont="1" applyFill="1"/>
    <xf numFmtId="0" fontId="3" fillId="2" borderId="5" xfId="1" applyFont="1" applyFill="1" applyBorder="1"/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66" fontId="5" fillId="0" borderId="1" xfId="2" applyFont="1" applyFill="1" applyBorder="1" applyAlignment="1" applyProtection="1">
      <alignment horizontal="center"/>
    </xf>
    <xf numFmtId="166" fontId="5" fillId="0" borderId="2" xfId="2" applyFont="1" applyFill="1" applyBorder="1" applyAlignment="1" applyProtection="1">
      <alignment horizontal="center"/>
    </xf>
    <xf numFmtId="166" fontId="5" fillId="0" borderId="3" xfId="2" applyFont="1" applyFill="1" applyBorder="1" applyAlignment="1" applyProtection="1">
      <alignment horizontal="center"/>
    </xf>
    <xf numFmtId="0" fontId="3" fillId="0" borderId="4" xfId="1" applyFont="1" applyBorder="1"/>
    <xf numFmtId="0" fontId="3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6" fillId="0" borderId="5" xfId="1" applyFont="1" applyBorder="1"/>
    <xf numFmtId="0" fontId="7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9" xfId="1" quotePrefix="1" applyFont="1" applyBorder="1" applyAlignment="1">
      <alignment horizontal="center"/>
    </xf>
    <xf numFmtId="0" fontId="8" fillId="0" borderId="0" xfId="1" quotePrefix="1" applyFont="1" applyAlignment="1">
      <alignment horizontal="center"/>
    </xf>
    <xf numFmtId="0" fontId="6" fillId="0" borderId="9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6" fillId="0" borderId="10" xfId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5" xfId="1" applyFont="1" applyBorder="1" applyAlignment="1">
      <alignment horizontal="right"/>
    </xf>
    <xf numFmtId="0" fontId="8" fillId="0" borderId="4" xfId="1" applyFont="1" applyBorder="1"/>
    <xf numFmtId="0" fontId="7" fillId="0" borderId="0" xfId="1" applyFont="1"/>
    <xf numFmtId="167" fontId="6" fillId="0" borderId="9" xfId="1" applyNumberFormat="1" applyFont="1" applyBorder="1"/>
    <xf numFmtId="167" fontId="8" fillId="0" borderId="0" xfId="1" applyNumberFormat="1" applyFont="1"/>
    <xf numFmtId="167" fontId="6" fillId="0" borderId="10" xfId="1" applyNumberFormat="1" applyFont="1" applyBorder="1"/>
    <xf numFmtId="39" fontId="3" fillId="0" borderId="0" xfId="1" applyNumberFormat="1" applyFont="1"/>
    <xf numFmtId="167" fontId="9" fillId="0" borderId="0" xfId="1" applyNumberFormat="1" applyFont="1"/>
    <xf numFmtId="0" fontId="3" fillId="0" borderId="4" xfId="1" applyFont="1" applyBorder="1" applyAlignment="1">
      <alignment horizontal="left"/>
    </xf>
    <xf numFmtId="0" fontId="3" fillId="0" borderId="0" xfId="1" applyFont="1" applyAlignment="1">
      <alignment horizontal="left"/>
    </xf>
    <xf numFmtId="167" fontId="3" fillId="0" borderId="0" xfId="1" applyNumberFormat="1" applyFont="1"/>
    <xf numFmtId="167" fontId="3" fillId="0" borderId="5" xfId="1" applyNumberFormat="1" applyFont="1" applyBorder="1"/>
    <xf numFmtId="167" fontId="3" fillId="0" borderId="9" xfId="1" applyNumberFormat="1" applyFont="1" applyBorder="1"/>
    <xf numFmtId="167" fontId="7" fillId="0" borderId="0" xfId="1" applyNumberFormat="1" applyFont="1"/>
    <xf numFmtId="167" fontId="3" fillId="0" borderId="10" xfId="1" applyNumberFormat="1" applyFont="1" applyBorder="1"/>
    <xf numFmtId="168" fontId="1" fillId="0" borderId="0" xfId="1" applyNumberFormat="1"/>
    <xf numFmtId="0" fontId="10" fillId="0" borderId="4" xfId="1" applyFont="1" applyBorder="1" applyAlignment="1">
      <alignment horizontal="left"/>
    </xf>
    <xf numFmtId="167" fontId="6" fillId="0" borderId="0" xfId="1" applyNumberFormat="1" applyFont="1"/>
    <xf numFmtId="167" fontId="6" fillId="0" borderId="5" xfId="1" applyNumberFormat="1" applyFont="1" applyBorder="1"/>
    <xf numFmtId="0" fontId="3" fillId="0" borderId="5" xfId="1" applyFont="1" applyBorder="1"/>
    <xf numFmtId="167" fontId="1" fillId="0" borderId="0" xfId="1" applyNumberFormat="1"/>
    <xf numFmtId="165" fontId="1" fillId="0" borderId="0" xfId="1" applyNumberFormat="1"/>
    <xf numFmtId="0" fontId="6" fillId="0" borderId="4" xfId="1" applyFont="1" applyBorder="1" applyAlignment="1">
      <alignment horizontal="left"/>
    </xf>
    <xf numFmtId="167" fontId="6" fillId="0" borderId="11" xfId="1" applyNumberFormat="1" applyFont="1" applyBorder="1"/>
    <xf numFmtId="167" fontId="6" fillId="0" borderId="12" xfId="1" applyNumberFormat="1" applyFont="1" applyBorder="1"/>
    <xf numFmtId="167" fontId="11" fillId="0" borderId="0" xfId="1" applyNumberFormat="1" applyFont="1" applyAlignment="1">
      <alignment horizontal="right"/>
    </xf>
    <xf numFmtId="167" fontId="11" fillId="0" borderId="5" xfId="1" applyNumberFormat="1" applyFont="1" applyBorder="1" applyAlignment="1">
      <alignment horizontal="right"/>
    </xf>
    <xf numFmtId="167" fontId="3" fillId="0" borderId="5" xfId="1" applyNumberFormat="1" applyFont="1" applyBorder="1" applyAlignment="1">
      <alignment horizontal="left"/>
    </xf>
    <xf numFmtId="167" fontId="3" fillId="0" borderId="11" xfId="1" applyNumberFormat="1" applyFont="1" applyBorder="1"/>
    <xf numFmtId="167" fontId="3" fillId="0" borderId="12" xfId="1" applyNumberFormat="1" applyFont="1" applyBorder="1"/>
    <xf numFmtId="167" fontId="3" fillId="0" borderId="5" xfId="1" applyNumberFormat="1" applyFont="1" applyBorder="1" applyAlignment="1">
      <alignment horizontal="right"/>
    </xf>
    <xf numFmtId="0" fontId="3" fillId="0" borderId="5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12" fillId="0" borderId="0" xfId="1" applyFont="1"/>
    <xf numFmtId="0" fontId="13" fillId="0" borderId="0" xfId="1" applyFont="1"/>
    <xf numFmtId="167" fontId="3" fillId="0" borderId="0" xfId="1" applyNumberFormat="1" applyFont="1" applyAlignment="1">
      <alignment horizontal="left"/>
    </xf>
    <xf numFmtId="0" fontId="14" fillId="0" borderId="4" xfId="1" applyFont="1" applyBorder="1" applyAlignment="1">
      <alignment horizontal="left"/>
    </xf>
    <xf numFmtId="170" fontId="8" fillId="0" borderId="0" xfId="3" applyNumberFormat="1" applyFont="1" applyBorder="1" applyAlignment="1" applyProtection="1"/>
    <xf numFmtId="171" fontId="3" fillId="0" borderId="0" xfId="1" applyNumberFormat="1" applyFont="1"/>
    <xf numFmtId="167" fontId="15" fillId="0" borderId="0" xfId="1" applyNumberFormat="1" applyFont="1" applyAlignment="1">
      <alignment horizontal="right"/>
    </xf>
    <xf numFmtId="167" fontId="15" fillId="0" borderId="5" xfId="1" applyNumberFormat="1" applyFont="1" applyBorder="1" applyAlignment="1">
      <alignment horizontal="right"/>
    </xf>
    <xf numFmtId="167" fontId="6" fillId="0" borderId="7" xfId="1" applyNumberFormat="1" applyFont="1" applyBorder="1"/>
    <xf numFmtId="167" fontId="6" fillId="0" borderId="8" xfId="1" applyNumberFormat="1" applyFont="1" applyBorder="1"/>
    <xf numFmtId="167" fontId="3" fillId="0" borderId="0" xfId="1" applyNumberFormat="1" applyFont="1" applyAlignment="1">
      <alignment horizontal="right"/>
    </xf>
    <xf numFmtId="167" fontId="3" fillId="0" borderId="7" xfId="1" applyNumberFormat="1" applyFont="1" applyBorder="1"/>
    <xf numFmtId="167" fontId="3" fillId="0" borderId="8" xfId="1" applyNumberFormat="1" applyFont="1" applyBorder="1"/>
    <xf numFmtId="14" fontId="3" fillId="0" borderId="4" xfId="1" quotePrefix="1" applyNumberFormat="1" applyFont="1" applyBorder="1" applyAlignment="1">
      <alignment horizontal="left"/>
    </xf>
    <xf numFmtId="14" fontId="3" fillId="0" borderId="0" xfId="1" quotePrefix="1" applyNumberFormat="1" applyFont="1" applyAlignment="1">
      <alignment horizontal="left"/>
    </xf>
    <xf numFmtId="0" fontId="3" fillId="0" borderId="6" xfId="1" applyFont="1" applyBorder="1"/>
    <xf numFmtId="0" fontId="3" fillId="0" borderId="7" xfId="1" applyFont="1" applyBorder="1"/>
    <xf numFmtId="39" fontId="3" fillId="0" borderId="7" xfId="1" applyNumberFormat="1" applyFont="1" applyBorder="1"/>
    <xf numFmtId="0" fontId="3" fillId="0" borderId="8" xfId="1" applyFont="1" applyBorder="1"/>
    <xf numFmtId="167" fontId="16" fillId="3" borderId="0" xfId="1" applyNumberFormat="1" applyFont="1" applyFill="1"/>
    <xf numFmtId="172" fontId="3" fillId="0" borderId="0" xfId="1" applyNumberFormat="1" applyFont="1"/>
    <xf numFmtId="1" fontId="2" fillId="0" borderId="0" xfId="1" applyNumberFormat="1" applyFont="1" applyProtection="1">
      <protection locked="0"/>
    </xf>
    <xf numFmtId="164" fontId="17" fillId="2" borderId="1" xfId="1" applyNumberFormat="1" applyFont="1" applyFill="1" applyBorder="1" applyAlignment="1">
      <alignment horizontal="center"/>
    </xf>
    <xf numFmtId="164" fontId="17" fillId="2" borderId="2" xfId="1" applyNumberFormat="1" applyFont="1" applyFill="1" applyBorder="1" applyAlignment="1">
      <alignment horizontal="center"/>
    </xf>
    <xf numFmtId="164" fontId="17" fillId="2" borderId="3" xfId="1" applyNumberFormat="1" applyFont="1" applyFill="1" applyBorder="1" applyAlignment="1">
      <alignment horizontal="center"/>
    </xf>
    <xf numFmtId="164" fontId="1" fillId="0" borderId="0" xfId="1" applyNumberFormat="1" applyProtection="1">
      <protection locked="0"/>
    </xf>
    <xf numFmtId="164" fontId="17" fillId="2" borderId="4" xfId="1" applyNumberFormat="1" applyFont="1" applyFill="1" applyBorder="1" applyAlignment="1">
      <alignment horizontal="center"/>
    </xf>
    <xf numFmtId="164" fontId="17" fillId="2" borderId="0" xfId="1" applyNumberFormat="1" applyFont="1" applyFill="1" applyAlignment="1">
      <alignment horizontal="center"/>
    </xf>
    <xf numFmtId="164" fontId="17" fillId="2" borderId="5" xfId="1" applyNumberFormat="1" applyFont="1" applyFill="1" applyBorder="1" applyAlignment="1">
      <alignment horizontal="center"/>
    </xf>
    <xf numFmtId="164" fontId="17" fillId="2" borderId="6" xfId="1" applyNumberFormat="1" applyFont="1" applyFill="1" applyBorder="1" applyAlignment="1">
      <alignment horizontal="center"/>
    </xf>
    <xf numFmtId="164" fontId="17" fillId="2" borderId="7" xfId="1" applyNumberFormat="1" applyFont="1" applyFill="1" applyBorder="1" applyAlignment="1">
      <alignment horizontal="center"/>
    </xf>
    <xf numFmtId="164" fontId="17" fillId="2" borderId="8" xfId="1" applyNumberFormat="1" applyFont="1" applyFill="1" applyBorder="1" applyAlignment="1">
      <alignment horizontal="center"/>
    </xf>
    <xf numFmtId="164" fontId="18" fillId="0" borderId="1" xfId="1" applyNumberFormat="1" applyFont="1" applyBorder="1" applyAlignment="1">
      <alignment horizontal="center"/>
    </xf>
    <xf numFmtId="164" fontId="18" fillId="0" borderId="2" xfId="1" applyNumberFormat="1" applyFont="1" applyBorder="1" applyAlignment="1">
      <alignment horizontal="center"/>
    </xf>
    <xf numFmtId="164" fontId="18" fillId="0" borderId="3" xfId="1" applyNumberFormat="1" applyFont="1" applyBorder="1" applyAlignment="1">
      <alignment horizontal="center"/>
    </xf>
    <xf numFmtId="164" fontId="17" fillId="0" borderId="4" xfId="1" applyNumberFormat="1" applyFont="1" applyBorder="1" applyProtection="1">
      <protection locked="0"/>
    </xf>
    <xf numFmtId="167" fontId="19" fillId="0" borderId="0" xfId="1" applyNumberFormat="1" applyFont="1" applyProtection="1">
      <protection locked="0"/>
    </xf>
    <xf numFmtId="167" fontId="19" fillId="0" borderId="0" xfId="1" applyNumberFormat="1" applyFont="1"/>
    <xf numFmtId="167" fontId="19" fillId="0" borderId="0" xfId="1" applyNumberFormat="1" applyFont="1" applyAlignment="1">
      <alignment vertical="center"/>
    </xf>
    <xf numFmtId="167" fontId="19" fillId="0" borderId="0" xfId="1" applyNumberFormat="1" applyFont="1" applyAlignment="1">
      <alignment horizontal="center"/>
    </xf>
    <xf numFmtId="167" fontId="19" fillId="0" borderId="5" xfId="1" applyNumberFormat="1" applyFont="1" applyBorder="1" applyProtection="1">
      <protection locked="0"/>
    </xf>
    <xf numFmtId="164" fontId="20" fillId="0" borderId="4" xfId="1" applyNumberFormat="1" applyFont="1" applyBorder="1"/>
    <xf numFmtId="49" fontId="19" fillId="0" borderId="9" xfId="1" applyNumberFormat="1" applyFont="1" applyBorder="1" applyAlignment="1">
      <alignment horizontal="center"/>
    </xf>
    <xf numFmtId="49" fontId="20" fillId="0" borderId="0" xfId="1" applyNumberFormat="1" applyFont="1" applyAlignment="1">
      <alignment horizontal="right"/>
    </xf>
    <xf numFmtId="167" fontId="19" fillId="0" borderId="9" xfId="1" applyNumberFormat="1" applyFont="1" applyBorder="1" applyAlignment="1">
      <alignment horizontal="center"/>
    </xf>
    <xf numFmtId="167" fontId="20" fillId="0" borderId="0" xfId="1" applyNumberFormat="1" applyFont="1" applyAlignment="1">
      <alignment horizontal="right"/>
    </xf>
    <xf numFmtId="167" fontId="19" fillId="0" borderId="10" xfId="1" applyNumberFormat="1" applyFont="1" applyBorder="1" applyAlignment="1" applyProtection="1">
      <alignment horizontal="right"/>
      <protection locked="0"/>
    </xf>
    <xf numFmtId="164" fontId="21" fillId="0" borderId="4" xfId="1" applyNumberFormat="1" applyFont="1" applyBorder="1"/>
    <xf numFmtId="167" fontId="21" fillId="0" borderId="0" xfId="1" applyNumberFormat="1" applyFont="1"/>
    <xf numFmtId="167" fontId="17" fillId="0" borderId="0" xfId="1" applyNumberFormat="1" applyFont="1" applyProtection="1">
      <protection locked="0"/>
    </xf>
    <xf numFmtId="167" fontId="17" fillId="0" borderId="5" xfId="1" applyNumberFormat="1" applyFont="1" applyBorder="1" applyProtection="1">
      <protection locked="0"/>
    </xf>
    <xf numFmtId="164" fontId="17" fillId="0" borderId="4" xfId="1" applyNumberFormat="1" applyFont="1" applyBorder="1"/>
    <xf numFmtId="167" fontId="17" fillId="0" borderId="0" xfId="1" applyNumberFormat="1" applyFont="1"/>
    <xf numFmtId="167" fontId="17" fillId="0" borderId="0" xfId="1" applyNumberFormat="1" applyFont="1" applyAlignment="1">
      <alignment horizontal="right"/>
    </xf>
    <xf numFmtId="167" fontId="17" fillId="0" borderId="5" xfId="1" applyNumberFormat="1" applyFont="1" applyBorder="1" applyAlignment="1">
      <alignment horizontal="right"/>
    </xf>
    <xf numFmtId="167" fontId="19" fillId="0" borderId="13" xfId="1" applyNumberFormat="1" applyFont="1" applyBorder="1"/>
    <xf numFmtId="167" fontId="19" fillId="0" borderId="13" xfId="1" applyNumberFormat="1" applyFont="1" applyBorder="1" applyAlignment="1">
      <alignment horizontal="right"/>
    </xf>
    <xf numFmtId="167" fontId="19" fillId="0" borderId="0" xfId="1" applyNumberFormat="1" applyFont="1" applyAlignment="1">
      <alignment horizontal="right"/>
    </xf>
    <xf numFmtId="167" fontId="19" fillId="0" borderId="14" xfId="1" applyNumberFormat="1" applyFont="1" applyBorder="1" applyAlignment="1">
      <alignment horizontal="right"/>
    </xf>
    <xf numFmtId="167" fontId="19" fillId="0" borderId="15" xfId="1" applyNumberFormat="1" applyFont="1" applyBorder="1"/>
    <xf numFmtId="167" fontId="19" fillId="0" borderId="15" xfId="1" applyNumberFormat="1" applyFont="1" applyBorder="1" applyAlignment="1">
      <alignment horizontal="right"/>
    </xf>
    <xf numFmtId="167" fontId="19" fillId="0" borderId="16" xfId="1" applyNumberFormat="1" applyFont="1" applyBorder="1" applyAlignment="1">
      <alignment horizontal="right"/>
    </xf>
    <xf numFmtId="164" fontId="19" fillId="0" borderId="4" xfId="1" quotePrefix="1" applyNumberFormat="1" applyFont="1" applyBorder="1" applyAlignment="1">
      <alignment horizontal="left"/>
    </xf>
    <xf numFmtId="167" fontId="19" fillId="0" borderId="0" xfId="4" applyNumberFormat="1" applyFont="1"/>
    <xf numFmtId="167" fontId="19" fillId="0" borderId="5" xfId="1" applyNumberFormat="1" applyFont="1" applyBorder="1" applyAlignment="1">
      <alignment horizontal="right"/>
    </xf>
    <xf numFmtId="167" fontId="17" fillId="0" borderId="0" xfId="4" applyNumberFormat="1" applyFont="1"/>
    <xf numFmtId="164" fontId="17" fillId="0" borderId="4" xfId="1" quotePrefix="1" applyNumberFormat="1" applyFont="1" applyBorder="1" applyAlignment="1">
      <alignment horizontal="left"/>
    </xf>
    <xf numFmtId="167" fontId="17" fillId="0" borderId="0" xfId="1" quotePrefix="1" applyNumberFormat="1" applyFont="1" applyAlignment="1">
      <alignment horizontal="left"/>
    </xf>
    <xf numFmtId="164" fontId="17" fillId="0" borderId="4" xfId="5" applyNumberFormat="1" applyFont="1" applyBorder="1" applyAlignment="1" applyProtection="1">
      <alignment horizontal="left"/>
    </xf>
    <xf numFmtId="164" fontId="17" fillId="0" borderId="4" xfId="1" applyNumberFormat="1" applyFont="1" applyBorder="1" applyAlignment="1">
      <alignment horizontal="left"/>
    </xf>
    <xf numFmtId="164" fontId="19" fillId="0" borderId="17" xfId="1" quotePrefix="1" applyNumberFormat="1" applyFont="1" applyBorder="1" applyAlignment="1" applyProtection="1">
      <alignment horizontal="left"/>
      <protection locked="0"/>
    </xf>
    <xf numFmtId="167" fontId="19" fillId="0" borderId="0" xfId="6" applyNumberFormat="1" applyFont="1"/>
    <xf numFmtId="167" fontId="19" fillId="0" borderId="18" xfId="1" applyNumberFormat="1" applyFont="1" applyBorder="1" applyAlignment="1">
      <alignment horizontal="right"/>
    </xf>
    <xf numFmtId="49" fontId="17" fillId="0" borderId="4" xfId="1" quotePrefix="1" applyNumberFormat="1" applyFont="1" applyBorder="1" applyAlignment="1" applyProtection="1">
      <alignment horizontal="left"/>
      <protection locked="0"/>
    </xf>
    <xf numFmtId="167" fontId="19" fillId="0" borderId="9" xfId="1" applyNumberFormat="1" applyFont="1" applyBorder="1"/>
    <xf numFmtId="167" fontId="19" fillId="0" borderId="9" xfId="1" applyNumberFormat="1" applyFont="1" applyBorder="1" applyAlignment="1">
      <alignment horizontal="right"/>
    </xf>
    <xf numFmtId="167" fontId="19" fillId="0" borderId="10" xfId="1" applyNumberFormat="1" applyFont="1" applyBorder="1" applyAlignment="1">
      <alignment horizontal="right"/>
    </xf>
    <xf numFmtId="164" fontId="19" fillId="0" borderId="4" xfId="1" quotePrefix="1" applyNumberFormat="1" applyFont="1" applyBorder="1" applyAlignment="1" applyProtection="1">
      <alignment horizontal="left"/>
      <protection locked="0"/>
    </xf>
    <xf numFmtId="167" fontId="19" fillId="0" borderId="15" xfId="4" applyNumberFormat="1" applyFont="1" applyBorder="1"/>
    <xf numFmtId="167" fontId="17" fillId="0" borderId="0" xfId="1" applyNumberFormat="1" applyFont="1" applyAlignment="1" applyProtection="1">
      <alignment horizontal="right"/>
      <protection locked="0"/>
    </xf>
    <xf numFmtId="167" fontId="21" fillId="0" borderId="0" xfId="1" applyNumberFormat="1" applyFont="1" applyAlignment="1">
      <alignment horizontal="right"/>
    </xf>
    <xf numFmtId="164" fontId="17" fillId="0" borderId="4" xfId="5" applyNumberFormat="1" applyFont="1" applyBorder="1" applyAlignment="1" applyProtection="1"/>
    <xf numFmtId="167" fontId="17" fillId="0" borderId="5" xfId="1" applyNumberFormat="1" applyFont="1" applyBorder="1"/>
    <xf numFmtId="164" fontId="19" fillId="0" borderId="4" xfId="1" applyNumberFormat="1" applyFont="1" applyBorder="1" applyAlignment="1">
      <alignment horizontal="left"/>
    </xf>
    <xf numFmtId="167" fontId="19" fillId="0" borderId="11" xfId="1" applyNumberFormat="1" applyFont="1" applyBorder="1" applyAlignment="1">
      <alignment horizontal="right"/>
    </xf>
    <xf numFmtId="167" fontId="19" fillId="0" borderId="12" xfId="1" applyNumberFormat="1" applyFont="1" applyBorder="1" applyAlignment="1">
      <alignment horizontal="right"/>
    </xf>
    <xf numFmtId="167" fontId="17" fillId="0" borderId="11" xfId="4" applyNumberFormat="1" applyFont="1" applyBorder="1"/>
    <xf numFmtId="167" fontId="17" fillId="0" borderId="12" xfId="4" applyNumberFormat="1" applyFont="1" applyBorder="1"/>
    <xf numFmtId="164" fontId="17" fillId="0" borderId="6" xfId="1" applyNumberFormat="1" applyFont="1" applyBorder="1" applyAlignment="1">
      <alignment horizontal="left"/>
    </xf>
    <xf numFmtId="167" fontId="17" fillId="0" borderId="7" xfId="1" applyNumberFormat="1" applyFont="1" applyBorder="1" applyAlignment="1">
      <alignment horizontal="right"/>
    </xf>
    <xf numFmtId="167" fontId="17" fillId="0" borderId="7" xfId="1" applyNumberFormat="1" applyFont="1" applyBorder="1" applyProtection="1">
      <protection locked="0"/>
    </xf>
    <xf numFmtId="167" fontId="17" fillId="0" borderId="8" xfId="1" applyNumberFormat="1" applyFont="1" applyBorder="1" applyProtection="1">
      <protection locked="0"/>
    </xf>
    <xf numFmtId="0" fontId="24" fillId="0" borderId="4" xfId="1" applyFont="1" applyBorder="1" applyAlignment="1">
      <alignment horizontal="left"/>
    </xf>
    <xf numFmtId="22" fontId="25" fillId="0" borderId="5" xfId="1" applyNumberFormat="1" applyFont="1" applyBorder="1"/>
    <xf numFmtId="164" fontId="17" fillId="0" borderId="6" xfId="1" applyNumberFormat="1" applyFont="1" applyBorder="1" applyProtection="1">
      <protection locked="0"/>
    </xf>
    <xf numFmtId="167" fontId="17" fillId="0" borderId="7" xfId="1" applyNumberFormat="1" applyFont="1" applyBorder="1" applyAlignment="1" applyProtection="1">
      <alignment horizontal="right"/>
      <protection locked="0"/>
    </xf>
    <xf numFmtId="164" fontId="17" fillId="0" borderId="0" xfId="1" applyNumberFormat="1" applyFont="1" applyProtection="1">
      <protection locked="0"/>
    </xf>
    <xf numFmtId="164" fontId="6" fillId="2" borderId="1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0" fontId="26" fillId="0" borderId="0" xfId="1" applyFont="1"/>
    <xf numFmtId="0" fontId="10" fillId="2" borderId="6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/>
    </xf>
    <xf numFmtId="0" fontId="1" fillId="0" borderId="0" xfId="6"/>
    <xf numFmtId="167" fontId="3" fillId="0" borderId="0" xfId="6" applyNumberFormat="1" applyFont="1"/>
    <xf numFmtId="164" fontId="19" fillId="2" borderId="1" xfId="1" applyNumberFormat="1" applyFont="1" applyFill="1" applyBorder="1" applyAlignment="1">
      <alignment horizontal="center"/>
    </xf>
    <xf numFmtId="164" fontId="19" fillId="2" borderId="2" xfId="1" applyNumberFormat="1" applyFont="1" applyFill="1" applyBorder="1" applyAlignment="1">
      <alignment horizontal="center"/>
    </xf>
    <xf numFmtId="164" fontId="19" fillId="2" borderId="3" xfId="1" applyNumberFormat="1" applyFont="1" applyFill="1" applyBorder="1" applyAlignment="1">
      <alignment horizontal="center"/>
    </xf>
    <xf numFmtId="164" fontId="19" fillId="2" borderId="4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center"/>
    </xf>
    <xf numFmtId="164" fontId="19" fillId="2" borderId="5" xfId="1" applyNumberFormat="1" applyFont="1" applyFill="1" applyBorder="1" applyAlignment="1">
      <alignment horizontal="center"/>
    </xf>
    <xf numFmtId="164" fontId="19" fillId="2" borderId="6" xfId="1" applyNumberFormat="1" applyFont="1" applyFill="1" applyBorder="1" applyAlignment="1">
      <alignment horizontal="center"/>
    </xf>
    <xf numFmtId="164" fontId="19" fillId="2" borderId="7" xfId="1" applyNumberFormat="1" applyFont="1" applyFill="1" applyBorder="1" applyAlignment="1">
      <alignment horizontal="center"/>
    </xf>
    <xf numFmtId="164" fontId="19" fillId="2" borderId="8" xfId="1" applyNumberFormat="1" applyFont="1" applyFill="1" applyBorder="1" applyAlignment="1">
      <alignment horizontal="center"/>
    </xf>
    <xf numFmtId="167" fontId="17" fillId="0" borderId="0" xfId="6" applyNumberFormat="1" applyFont="1"/>
    <xf numFmtId="167" fontId="19" fillId="0" borderId="9" xfId="6" applyNumberFormat="1" applyFont="1" applyBorder="1"/>
  </cellXfs>
  <cellStyles count="7">
    <cellStyle name="Hipervínculo 2" xfId="5" xr:uid="{DF1757F2-D983-4707-8771-F27231419A17}"/>
    <cellStyle name="Millares 3" xfId="2" xr:uid="{9A5A3C5B-6A2F-4D79-9A9C-8CC21CE360BB}"/>
    <cellStyle name="Moneda 2" xfId="3" xr:uid="{6D91CFAE-9F8F-4193-AD6D-7A78561408A8}"/>
    <cellStyle name="Normal" xfId="0" builtinId="0"/>
    <cellStyle name="Normal 2 3" xfId="6" xr:uid="{B10D5A18-0283-4B7B-A199-B99C6572C295}"/>
    <cellStyle name="Normal 4" xfId="1" xr:uid="{62FAAA21-F9FC-47C1-A617-17FAB2BBA179}"/>
    <cellStyle name="Normal_ESTARESULTAGOSTOJULIO2003" xfId="4" xr:uid="{56498891-7ACE-47F1-9A7E-EE91D8073B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ccb-docu\docuescacontabilidad\BALANCES%20FEDECREDITO\2023\Septiembre2023.xlsx" TargetMode="External"/><Relationship Id="rId1" Type="http://schemas.openxmlformats.org/officeDocument/2006/relationships/externalLinkPath" Target="file:///\\Fccb-docu\docuescacontabilidad\BALANCES%20FEDECREDITO\2023\Septiembre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b-docu\docuescacontabilidad\BALANCES%20FEDECREDITO\2022\Septiembre20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ccb-docu\DocuEscaContabilidad\BALANCES%20FEDECREDITO\2023\Junio2023.xlsx" TargetMode="External"/><Relationship Id="rId1" Type="http://schemas.openxmlformats.org/officeDocument/2006/relationships/externalLinkPath" Target="file:///\\Fccb-docu\docuescacontabilidad\BALANCES%20FEDECREDITO\2023\Junio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ccb-docu\docuescacontabilidad\CONSOLIDADOS\2023\CONSOLIDADO%20MENSUAL%20SEPTIEMBRE%202023.xlsx" TargetMode="External"/><Relationship Id="rId1" Type="http://schemas.openxmlformats.org/officeDocument/2006/relationships/externalLinkPath" Target="file:///\\Fccb-docu\docuescacontabilidad\CONSOLIDADOS\2023\CONSOLIDADO%20MENSUAL%20SEPTIEMBRE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ccb-docu\docuescacontabilidad\BALANCES%20FEDECREDITO\2023\Agosto2023.xlsx" TargetMode="External"/><Relationship Id="rId1" Type="http://schemas.openxmlformats.org/officeDocument/2006/relationships/externalLinkPath" Target="file:///\\Fccb-docu\docuescacontabilidad\BALANCES%20FEDECREDITO\2023\Agosto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oja el formato de Salida"/>
    </sheetNames>
    <sheetDataSet>
      <sheetData sheetId="0">
        <row r="5">
          <cell r="A5" t="str">
            <v>Cuenta 
Contable</v>
          </cell>
          <cell r="B5" t="str">
            <v>Descripcion 
de la Cuenta</v>
          </cell>
          <cell r="C5" t="str">
            <v xml:space="preserve">
SEPTIEMBRE</v>
          </cell>
          <cell r="D5" t="str">
            <v xml:space="preserve">
SEPTIEMBRE</v>
          </cell>
        </row>
        <row r="6">
          <cell r="A6">
            <v>11</v>
          </cell>
          <cell r="B6" t="str">
            <v>ACTIVOS DE INTERMEDIACION</v>
          </cell>
          <cell r="C6">
            <v>563763091.19000006</v>
          </cell>
          <cell r="D6">
            <v>563763091.19000006</v>
          </cell>
        </row>
        <row r="7">
          <cell r="A7">
            <v>111</v>
          </cell>
          <cell r="B7" t="str">
            <v>FONDOS DISPONIBLES</v>
          </cell>
          <cell r="C7">
            <v>51210921.82</v>
          </cell>
          <cell r="D7">
            <v>51210921.82</v>
          </cell>
        </row>
        <row r="8">
          <cell r="A8">
            <v>1110</v>
          </cell>
          <cell r="B8" t="str">
            <v>FONDOS DISPONIBLES</v>
          </cell>
          <cell r="C8">
            <v>51210921.82</v>
          </cell>
          <cell r="D8">
            <v>51210921.82</v>
          </cell>
        </row>
        <row r="9">
          <cell r="A9">
            <v>111001</v>
          </cell>
          <cell r="B9" t="str">
            <v>CAJA</v>
          </cell>
          <cell r="C9">
            <v>13365795.77</v>
          </cell>
          <cell r="D9">
            <v>13365795.77</v>
          </cell>
        </row>
        <row r="10">
          <cell r="A10">
            <v>1110010101</v>
          </cell>
          <cell r="B10" t="str">
            <v>OFICINA CENTRAL</v>
          </cell>
          <cell r="C10">
            <v>10627120.289999999</v>
          </cell>
          <cell r="D10">
            <v>10627120.289999999</v>
          </cell>
        </row>
        <row r="11">
          <cell r="A11">
            <v>111001010101</v>
          </cell>
          <cell r="B11" t="str">
            <v>OFICINA CENTRAL</v>
          </cell>
          <cell r="C11">
            <v>203982.17</v>
          </cell>
          <cell r="D11">
            <v>203982.17</v>
          </cell>
        </row>
        <row r="12">
          <cell r="A12">
            <v>111001010102</v>
          </cell>
          <cell r="B12" t="str">
            <v>BOVEDA</v>
          </cell>
          <cell r="C12">
            <v>275828.14</v>
          </cell>
          <cell r="D12">
            <v>275828.14</v>
          </cell>
        </row>
        <row r="13">
          <cell r="A13">
            <v>111001010103</v>
          </cell>
          <cell r="B13" t="str">
            <v>EFECTIVO ATM´S</v>
          </cell>
          <cell r="C13">
            <v>1402420</v>
          </cell>
          <cell r="D13">
            <v>1402420</v>
          </cell>
        </row>
        <row r="14">
          <cell r="A14">
            <v>11100101010303</v>
          </cell>
          <cell r="B14" t="str">
            <v>EFECTIVO ATM´S - FEDECREDITO</v>
          </cell>
          <cell r="C14">
            <v>1402420</v>
          </cell>
          <cell r="D14">
            <v>1402420</v>
          </cell>
        </row>
        <row r="15">
          <cell r="A15">
            <v>111001010104</v>
          </cell>
          <cell r="B15" t="str">
            <v>DISPONIBLE EN SERSAPROSA</v>
          </cell>
          <cell r="C15">
            <v>8730397.9800000004</v>
          </cell>
          <cell r="D15">
            <v>8730397.9800000004</v>
          </cell>
        </row>
        <row r="16">
          <cell r="A16">
            <v>11100101010401</v>
          </cell>
          <cell r="B16" t="str">
            <v>PARA ATM´S</v>
          </cell>
          <cell r="C16">
            <v>4351688</v>
          </cell>
          <cell r="D16">
            <v>4351688</v>
          </cell>
        </row>
        <row r="17">
          <cell r="A17">
            <v>11100101010402</v>
          </cell>
          <cell r="B17" t="str">
            <v>PARA CUENTA CORRIENTE</v>
          </cell>
          <cell r="C17">
            <v>4378709.9800000004</v>
          </cell>
          <cell r="D17">
            <v>4378709.9800000004</v>
          </cell>
        </row>
        <row r="18">
          <cell r="A18">
            <v>111001010105</v>
          </cell>
          <cell r="B18" t="str">
            <v>EFECTIVO RECIBIDO ATM´S DEPOSITARIOS</v>
          </cell>
          <cell r="C18">
            <v>14492</v>
          </cell>
          <cell r="D18">
            <v>14492</v>
          </cell>
        </row>
        <row r="19">
          <cell r="A19">
            <v>11100101010503</v>
          </cell>
          <cell r="B19" t="str">
            <v>ATM´S DEPOSITARIOS - FEDECREDITO</v>
          </cell>
          <cell r="C19">
            <v>14492</v>
          </cell>
          <cell r="D19">
            <v>14492</v>
          </cell>
        </row>
        <row r="20">
          <cell r="A20">
            <v>1110010201</v>
          </cell>
          <cell r="B20" t="str">
            <v>AGENCIAS</v>
          </cell>
          <cell r="C20">
            <v>133475.47</v>
          </cell>
          <cell r="D20">
            <v>133475.47</v>
          </cell>
        </row>
        <row r="21">
          <cell r="A21">
            <v>111001020102</v>
          </cell>
          <cell r="B21" t="str">
            <v>BOVEDA</v>
          </cell>
          <cell r="C21">
            <v>133475.47</v>
          </cell>
          <cell r="D21">
            <v>133475.47</v>
          </cell>
        </row>
        <row r="22">
          <cell r="A22">
            <v>1110010301</v>
          </cell>
          <cell r="B22" t="str">
            <v>FONDOS FIJOS</v>
          </cell>
          <cell r="C22">
            <v>5200.01</v>
          </cell>
          <cell r="D22">
            <v>5200.01</v>
          </cell>
        </row>
        <row r="23">
          <cell r="A23">
            <v>111001030101</v>
          </cell>
          <cell r="B23" t="str">
            <v>OFICINA CENTRAL</v>
          </cell>
          <cell r="C23">
            <v>5200.01</v>
          </cell>
          <cell r="D23">
            <v>5200.01</v>
          </cell>
        </row>
        <row r="24">
          <cell r="A24">
            <v>1110010401</v>
          </cell>
          <cell r="B24" t="str">
            <v>REMESAS LOCALES EN TRANSITO</v>
          </cell>
          <cell r="C24">
            <v>2600000</v>
          </cell>
          <cell r="D24">
            <v>2600000</v>
          </cell>
        </row>
        <row r="25">
          <cell r="A25">
            <v>111002</v>
          </cell>
          <cell r="B25" t="str">
            <v>DEPOSITOS EN EL BCR</v>
          </cell>
          <cell r="C25">
            <v>3122557.06</v>
          </cell>
          <cell r="D25">
            <v>3122557.06</v>
          </cell>
        </row>
        <row r="26">
          <cell r="A26">
            <v>1110020101</v>
          </cell>
          <cell r="B26" t="str">
            <v>DEPOSITOS PARA RESERVA DE LIQUIDEZ</v>
          </cell>
          <cell r="C26">
            <v>3042823.03</v>
          </cell>
          <cell r="D26">
            <v>3042823.03</v>
          </cell>
        </row>
        <row r="27">
          <cell r="A27">
            <v>1110020301</v>
          </cell>
          <cell r="B27" t="str">
            <v>DEPOSITOS OTROS</v>
          </cell>
          <cell r="C27">
            <v>67449.23</v>
          </cell>
          <cell r="D27">
            <v>67449.23</v>
          </cell>
        </row>
        <row r="28">
          <cell r="A28">
            <v>111002030199</v>
          </cell>
          <cell r="B28" t="str">
            <v>DEPOSITOS OTROS</v>
          </cell>
          <cell r="C28">
            <v>67449.23</v>
          </cell>
          <cell r="D28">
            <v>67449.23</v>
          </cell>
        </row>
        <row r="29">
          <cell r="A29">
            <v>1110029901</v>
          </cell>
          <cell r="B29" t="str">
            <v>INTERESES Y OTROS POR COBRAR</v>
          </cell>
          <cell r="C29">
            <v>12284.8</v>
          </cell>
          <cell r="D29">
            <v>12284.8</v>
          </cell>
        </row>
        <row r="30">
          <cell r="A30">
            <v>111002990101</v>
          </cell>
          <cell r="B30" t="str">
            <v>DEPOSITOS PARA RESERVA DE LIQUIDEZ</v>
          </cell>
          <cell r="C30">
            <v>12284.8</v>
          </cell>
          <cell r="D30">
            <v>12284.8</v>
          </cell>
        </row>
        <row r="31">
          <cell r="A31">
            <v>111004</v>
          </cell>
          <cell r="B31" t="str">
            <v>DEPOSITOS EN BANCOS LOCALES</v>
          </cell>
          <cell r="C31">
            <v>32557794.800000001</v>
          </cell>
          <cell r="D31">
            <v>32557794.800000001</v>
          </cell>
        </row>
        <row r="32">
          <cell r="A32">
            <v>1110040101</v>
          </cell>
          <cell r="B32" t="str">
            <v>A LA VISTA - ML</v>
          </cell>
          <cell r="C32">
            <v>32472082.989999998</v>
          </cell>
          <cell r="D32">
            <v>32472082.989999998</v>
          </cell>
        </row>
        <row r="33">
          <cell r="A33">
            <v>111004010101</v>
          </cell>
          <cell r="B33" t="str">
            <v>BANCO AGRICOLA</v>
          </cell>
          <cell r="C33">
            <v>7571984.71</v>
          </cell>
          <cell r="D33">
            <v>7571984.71</v>
          </cell>
        </row>
        <row r="34">
          <cell r="A34">
            <v>111004010103</v>
          </cell>
          <cell r="B34" t="str">
            <v>BANCO DE AMERICA CENTRAL</v>
          </cell>
          <cell r="C34">
            <v>4730419.04</v>
          </cell>
          <cell r="D34">
            <v>4730419.04</v>
          </cell>
        </row>
        <row r="35">
          <cell r="A35">
            <v>111004010104</v>
          </cell>
          <cell r="B35" t="str">
            <v>BANCO CUSCATLAN, S.A.</v>
          </cell>
          <cell r="C35">
            <v>10987082.76</v>
          </cell>
          <cell r="D35">
            <v>10987082.76</v>
          </cell>
        </row>
        <row r="36">
          <cell r="A36">
            <v>111004010107</v>
          </cell>
          <cell r="B36" t="str">
            <v>BANCO DE FOMENTO AGROPECUARIO</v>
          </cell>
          <cell r="C36">
            <v>46089.71</v>
          </cell>
          <cell r="D36">
            <v>46089.71</v>
          </cell>
        </row>
        <row r="37">
          <cell r="A37">
            <v>111004010108</v>
          </cell>
          <cell r="B37" t="str">
            <v>BANCO HIPOTECARIO</v>
          </cell>
          <cell r="C37">
            <v>1100682.25</v>
          </cell>
          <cell r="D37">
            <v>1100682.25</v>
          </cell>
        </row>
        <row r="38">
          <cell r="A38">
            <v>111004010111</v>
          </cell>
          <cell r="B38" t="str">
            <v>BANCO PROMERICA</v>
          </cell>
          <cell r="C38">
            <v>4714699.05</v>
          </cell>
          <cell r="D38">
            <v>4714699.05</v>
          </cell>
        </row>
        <row r="39">
          <cell r="A39">
            <v>111004010112</v>
          </cell>
          <cell r="B39" t="str">
            <v>DAVIVIENDA</v>
          </cell>
          <cell r="C39">
            <v>1175311.28</v>
          </cell>
          <cell r="D39">
            <v>1175311.28</v>
          </cell>
        </row>
        <row r="40">
          <cell r="A40">
            <v>111004010117</v>
          </cell>
          <cell r="B40" t="str">
            <v>BANCO AZUL EL SALVADOR, S.A.</v>
          </cell>
          <cell r="C40">
            <v>2145814.19</v>
          </cell>
          <cell r="D40">
            <v>2145814.19</v>
          </cell>
        </row>
        <row r="41">
          <cell r="A41">
            <v>1110049901</v>
          </cell>
          <cell r="B41" t="str">
            <v>INTERESES Y OTROS POR COBRAR</v>
          </cell>
          <cell r="C41">
            <v>85711.81</v>
          </cell>
          <cell r="D41">
            <v>85711.81</v>
          </cell>
        </row>
        <row r="42">
          <cell r="A42">
            <v>111004990101</v>
          </cell>
          <cell r="B42" t="str">
            <v>A LA VISTA</v>
          </cell>
          <cell r="C42">
            <v>85711.81</v>
          </cell>
          <cell r="D42">
            <v>85711.81</v>
          </cell>
        </row>
        <row r="43">
          <cell r="A43">
            <v>11100499010101</v>
          </cell>
          <cell r="B43" t="str">
            <v>BANCO AGRICOLA</v>
          </cell>
          <cell r="C43">
            <v>30762.6</v>
          </cell>
          <cell r="D43">
            <v>30762.6</v>
          </cell>
        </row>
        <row r="44">
          <cell r="A44">
            <v>11100499010103</v>
          </cell>
          <cell r="B44" t="str">
            <v>BANCO DE AMERICA CENTRAL</v>
          </cell>
          <cell r="C44">
            <v>12686.53</v>
          </cell>
          <cell r="D44">
            <v>12686.53</v>
          </cell>
        </row>
        <row r="45">
          <cell r="A45">
            <v>11100499010104</v>
          </cell>
          <cell r="B45" t="str">
            <v>BANCO CUSCATLAN, S.A.</v>
          </cell>
          <cell r="C45">
            <v>16900.900000000001</v>
          </cell>
          <cell r="D45">
            <v>16900.900000000001</v>
          </cell>
        </row>
        <row r="46">
          <cell r="A46">
            <v>11100499010108</v>
          </cell>
          <cell r="B46" t="str">
            <v>BANCO HIPOTECARIO</v>
          </cell>
          <cell r="C46">
            <v>2957</v>
          </cell>
          <cell r="D46">
            <v>2957</v>
          </cell>
        </row>
        <row r="47">
          <cell r="A47">
            <v>11100499010111</v>
          </cell>
          <cell r="B47" t="str">
            <v>BANCO PROMERICA</v>
          </cell>
          <cell r="C47">
            <v>10303.42</v>
          </cell>
          <cell r="D47">
            <v>10303.42</v>
          </cell>
        </row>
        <row r="48">
          <cell r="A48">
            <v>11100499010112</v>
          </cell>
          <cell r="B48" t="str">
            <v>DAVIVIENDA</v>
          </cell>
          <cell r="C48">
            <v>5474.65</v>
          </cell>
          <cell r="D48">
            <v>5474.65</v>
          </cell>
        </row>
        <row r="49">
          <cell r="A49">
            <v>11100499010122</v>
          </cell>
          <cell r="B49" t="str">
            <v>BANCO AZUL EL SALVADOR, S.A.</v>
          </cell>
          <cell r="C49">
            <v>6626.71</v>
          </cell>
          <cell r="D49">
            <v>6626.71</v>
          </cell>
        </row>
        <row r="50">
          <cell r="A50">
            <v>111005</v>
          </cell>
          <cell r="B50" t="str">
            <v>DEPOSITOS EN OTRAS ENTIDADES DEL SISTEMA FINANCIERO</v>
          </cell>
          <cell r="C50">
            <v>1002301.37</v>
          </cell>
          <cell r="D50">
            <v>1002301.37</v>
          </cell>
        </row>
        <row r="51">
          <cell r="A51">
            <v>1110050301</v>
          </cell>
          <cell r="B51" t="str">
            <v>A PLAZO</v>
          </cell>
          <cell r="C51">
            <v>1000000</v>
          </cell>
          <cell r="D51">
            <v>1000000</v>
          </cell>
        </row>
        <row r="52">
          <cell r="A52">
            <v>111005030106</v>
          </cell>
          <cell r="B52" t="str">
            <v>OTRAS ENTIDADES FINANCIERAS</v>
          </cell>
          <cell r="C52">
            <v>1000000</v>
          </cell>
          <cell r="D52">
            <v>1000000</v>
          </cell>
        </row>
        <row r="53">
          <cell r="A53">
            <v>11100503010601</v>
          </cell>
          <cell r="B53" t="str">
            <v>BANCOVI DE R.L.</v>
          </cell>
          <cell r="C53">
            <v>1000000</v>
          </cell>
          <cell r="D53">
            <v>1000000</v>
          </cell>
        </row>
        <row r="54">
          <cell r="A54">
            <v>1110059901</v>
          </cell>
          <cell r="B54" t="str">
            <v>INTERESES Y OTROS POR COBRAR</v>
          </cell>
          <cell r="C54">
            <v>2301.37</v>
          </cell>
          <cell r="D54">
            <v>2301.37</v>
          </cell>
        </row>
        <row r="55">
          <cell r="A55">
            <v>111005990103</v>
          </cell>
          <cell r="B55" t="str">
            <v>A PLAZO</v>
          </cell>
          <cell r="C55">
            <v>2301.37</v>
          </cell>
          <cell r="D55">
            <v>2301.37</v>
          </cell>
        </row>
        <row r="56">
          <cell r="A56">
            <v>11100599010306</v>
          </cell>
          <cell r="B56" t="str">
            <v>OTRAS ENTIDADES FINANCIERAS</v>
          </cell>
          <cell r="C56">
            <v>2301.37</v>
          </cell>
          <cell r="D56">
            <v>2301.37</v>
          </cell>
        </row>
        <row r="57">
          <cell r="A57">
            <v>1110059901030600</v>
          </cell>
          <cell r="B57" t="str">
            <v>BANCOVI DE R.L.</v>
          </cell>
          <cell r="C57">
            <v>2301.37</v>
          </cell>
          <cell r="D57">
            <v>2301.37</v>
          </cell>
        </row>
        <row r="58">
          <cell r="A58">
            <v>111006</v>
          </cell>
          <cell r="B58" t="str">
            <v>DEPOSITOS EN BANCOS Y OTRAS INSTITUCIONES EXTRANJERAS</v>
          </cell>
          <cell r="C58">
            <v>1162472.82</v>
          </cell>
          <cell r="D58">
            <v>1162472.82</v>
          </cell>
        </row>
        <row r="59">
          <cell r="A59">
            <v>1110060101</v>
          </cell>
          <cell r="B59" t="str">
            <v>A LA VISTA</v>
          </cell>
          <cell r="C59">
            <v>1162472.82</v>
          </cell>
          <cell r="D59">
            <v>1162472.82</v>
          </cell>
        </row>
        <row r="60">
          <cell r="A60">
            <v>111006010101</v>
          </cell>
          <cell r="B60" t="str">
            <v>BANCO CITIBANK NEW YORK</v>
          </cell>
          <cell r="C60">
            <v>1162472.82</v>
          </cell>
          <cell r="D60">
            <v>1162472.82</v>
          </cell>
        </row>
        <row r="61">
          <cell r="A61">
            <v>112</v>
          </cell>
          <cell r="B61" t="str">
            <v>ADQUISICION TEMPORAL DE DOCUMENTOS</v>
          </cell>
          <cell r="C61">
            <v>5000000</v>
          </cell>
          <cell r="D61">
            <v>5000000</v>
          </cell>
        </row>
        <row r="62">
          <cell r="A62">
            <v>1121</v>
          </cell>
          <cell r="B62" t="str">
            <v>DOCUMENTOS ADQUIRIDOS HASTA UN ANIO PLAZO</v>
          </cell>
          <cell r="C62">
            <v>5000000</v>
          </cell>
          <cell r="D62">
            <v>5000000</v>
          </cell>
        </row>
        <row r="63">
          <cell r="A63">
            <v>112102</v>
          </cell>
          <cell r="B63" t="str">
            <v>OPERACIONES DE REPORTO CON ENTIDADES DEL ESTADO</v>
          </cell>
          <cell r="C63">
            <v>5000000</v>
          </cell>
          <cell r="D63">
            <v>5000000</v>
          </cell>
        </row>
        <row r="64">
          <cell r="A64">
            <v>1121020201</v>
          </cell>
          <cell r="B64" t="str">
            <v>EMITIDOS POR ENTIDADES DEL ESTADO</v>
          </cell>
          <cell r="C64">
            <v>5000000</v>
          </cell>
          <cell r="D64">
            <v>5000000</v>
          </cell>
        </row>
        <row r="65">
          <cell r="A65">
            <v>113</v>
          </cell>
          <cell r="B65" t="str">
            <v>INVERSIONES FINANCIERAS</v>
          </cell>
          <cell r="C65">
            <v>122303268.95999999</v>
          </cell>
          <cell r="D65">
            <v>122303268.95999999</v>
          </cell>
        </row>
        <row r="66">
          <cell r="A66">
            <v>1130</v>
          </cell>
          <cell r="B66" t="str">
            <v>TITULOS VALORES CONSERVADOS PARA NEGOCIACION</v>
          </cell>
          <cell r="C66">
            <v>115066465.76000001</v>
          </cell>
          <cell r="D66">
            <v>115066465.76000001</v>
          </cell>
        </row>
        <row r="67">
          <cell r="A67">
            <v>113001</v>
          </cell>
          <cell r="B67" t="str">
            <v>TITULOSVALORES PROPIOS</v>
          </cell>
          <cell r="C67">
            <v>115066465.76000001</v>
          </cell>
          <cell r="D67">
            <v>115066465.76000001</v>
          </cell>
        </row>
        <row r="68">
          <cell r="A68">
            <v>1130010201</v>
          </cell>
          <cell r="B68" t="str">
            <v>EMITIDOS POR EL ESTADO</v>
          </cell>
          <cell r="C68">
            <v>114883000</v>
          </cell>
          <cell r="D68">
            <v>114883000</v>
          </cell>
        </row>
        <row r="69">
          <cell r="A69">
            <v>1130019901</v>
          </cell>
          <cell r="B69" t="str">
            <v>INTERESES Y OTROS POR COBRAR</v>
          </cell>
          <cell r="C69">
            <v>183465.76</v>
          </cell>
          <cell r="D69">
            <v>183465.76</v>
          </cell>
        </row>
        <row r="70">
          <cell r="A70">
            <v>113001990102</v>
          </cell>
          <cell r="B70" t="str">
            <v>EMITIDOS POR EL ESTADO</v>
          </cell>
          <cell r="C70">
            <v>183465.76</v>
          </cell>
          <cell r="D70">
            <v>183465.76</v>
          </cell>
        </row>
        <row r="71">
          <cell r="A71">
            <v>1131</v>
          </cell>
          <cell r="B71" t="str">
            <v>TITULOSVALORES CONSERVARSE HASTA EL VENCIMIENTO</v>
          </cell>
          <cell r="C71">
            <v>7236803.2000000002</v>
          </cell>
          <cell r="D71">
            <v>7236803.2000000002</v>
          </cell>
        </row>
        <row r="72">
          <cell r="A72">
            <v>113100</v>
          </cell>
          <cell r="B72" t="str">
            <v>TITULOSVALORES CONSERVARSE HASTA EL VENCIMIENTO</v>
          </cell>
          <cell r="C72">
            <v>7236803.2000000002</v>
          </cell>
          <cell r="D72">
            <v>7236803.2000000002</v>
          </cell>
        </row>
        <row r="73">
          <cell r="A73">
            <v>1131000701</v>
          </cell>
          <cell r="B73" t="str">
            <v>EMITIDOS POR INSTITUCIONES EXTRANJERAS</v>
          </cell>
          <cell r="C73">
            <v>7236803.2000000002</v>
          </cell>
          <cell r="D73">
            <v>7236803.2000000002</v>
          </cell>
        </row>
        <row r="74">
          <cell r="A74">
            <v>114</v>
          </cell>
          <cell r="B74" t="str">
            <v>PRESTAMOS</v>
          </cell>
          <cell r="C74">
            <v>385248900.41000003</v>
          </cell>
          <cell r="D74">
            <v>385248900.41000003</v>
          </cell>
        </row>
        <row r="75">
          <cell r="A75">
            <v>1141</v>
          </cell>
          <cell r="B75" t="str">
            <v>PRESTAMOS PACTADOS HASTA UN AÑO PLAZO</v>
          </cell>
          <cell r="C75">
            <v>6979434.3099999996</v>
          </cell>
          <cell r="D75">
            <v>6979434.3099999996</v>
          </cell>
        </row>
        <row r="76">
          <cell r="A76">
            <v>114104</v>
          </cell>
          <cell r="B76" t="str">
            <v>PRESTAMOS A PARTICULARES</v>
          </cell>
          <cell r="C76">
            <v>19027.240000000002</v>
          </cell>
          <cell r="D76">
            <v>19027.240000000002</v>
          </cell>
        </row>
        <row r="77">
          <cell r="A77">
            <v>1141040101</v>
          </cell>
          <cell r="B77" t="str">
            <v>OTORGAMIENTOS ORIGINALES</v>
          </cell>
          <cell r="C77">
            <v>18667.96</v>
          </cell>
          <cell r="D77">
            <v>18667.96</v>
          </cell>
        </row>
        <row r="78">
          <cell r="A78">
            <v>1141049901</v>
          </cell>
          <cell r="B78" t="str">
            <v>INTERESES Y OTROS POR COBRAR</v>
          </cell>
          <cell r="C78">
            <v>359.28</v>
          </cell>
          <cell r="D78">
            <v>359.28</v>
          </cell>
        </row>
        <row r="79">
          <cell r="A79">
            <v>114104990101</v>
          </cell>
          <cell r="B79" t="str">
            <v>OTORGAMIENTOS ORIGINALES</v>
          </cell>
          <cell r="C79">
            <v>359.28</v>
          </cell>
          <cell r="D79">
            <v>359.28</v>
          </cell>
        </row>
        <row r="80">
          <cell r="A80">
            <v>114106</v>
          </cell>
          <cell r="B80" t="str">
            <v>PRESTAMOS A OTRAS ENTIDADES DEL SISTEMA FINANCIERO</v>
          </cell>
          <cell r="C80">
            <v>6960407.0700000003</v>
          </cell>
          <cell r="D80">
            <v>6960407.0700000003</v>
          </cell>
        </row>
        <row r="81">
          <cell r="A81">
            <v>1141060201</v>
          </cell>
          <cell r="B81" t="str">
            <v>PRESTAMOS PARA OTROS PROPOSITOS</v>
          </cell>
          <cell r="C81">
            <v>6943978.3099999996</v>
          </cell>
          <cell r="D81">
            <v>6943978.3099999996</v>
          </cell>
        </row>
        <row r="82">
          <cell r="A82">
            <v>114106020101</v>
          </cell>
          <cell r="B82" t="str">
            <v>OTORGAMIENTOS ORIGINALES</v>
          </cell>
          <cell r="C82">
            <v>6943978.3099999996</v>
          </cell>
          <cell r="D82">
            <v>6943978.3099999996</v>
          </cell>
        </row>
        <row r="83">
          <cell r="A83">
            <v>1141069901</v>
          </cell>
          <cell r="B83" t="str">
            <v>INTERESES Y OTROS POR COBRAR</v>
          </cell>
          <cell r="C83">
            <v>16428.759999999998</v>
          </cell>
          <cell r="D83">
            <v>16428.759999999998</v>
          </cell>
        </row>
        <row r="84">
          <cell r="A84">
            <v>114106990101</v>
          </cell>
          <cell r="B84" t="str">
            <v>OTORGAMIENTOS ORIGINALES</v>
          </cell>
          <cell r="C84">
            <v>16428.759999999998</v>
          </cell>
          <cell r="D84">
            <v>16428.759999999998</v>
          </cell>
        </row>
        <row r="85">
          <cell r="A85">
            <v>11410699010102</v>
          </cell>
          <cell r="B85" t="str">
            <v>PRESTAMOS PARA OTROS PROPOSITOS</v>
          </cell>
          <cell r="C85">
            <v>16428.759999999998</v>
          </cell>
          <cell r="D85">
            <v>16428.759999999998</v>
          </cell>
        </row>
        <row r="86">
          <cell r="A86">
            <v>1142</v>
          </cell>
          <cell r="B86" t="str">
            <v>PRESTAMOS PACTADOS A MAS DE UN ANIO PLAZO</v>
          </cell>
          <cell r="C86">
            <v>382179177.20999998</v>
          </cell>
          <cell r="D86">
            <v>382179177.20999998</v>
          </cell>
        </row>
        <row r="87">
          <cell r="A87">
            <v>114204</v>
          </cell>
          <cell r="B87" t="str">
            <v>PRESTAMOS A PARTICULARES</v>
          </cell>
          <cell r="C87">
            <v>4293800.6399999997</v>
          </cell>
          <cell r="D87">
            <v>4293800.6399999997</v>
          </cell>
        </row>
        <row r="88">
          <cell r="A88">
            <v>1142040101</v>
          </cell>
          <cell r="B88" t="str">
            <v>OTORGAMIENTOS ORIGINALES</v>
          </cell>
          <cell r="C88">
            <v>526605.02</v>
          </cell>
          <cell r="D88">
            <v>526605.02</v>
          </cell>
        </row>
        <row r="89">
          <cell r="A89">
            <v>1142040701</v>
          </cell>
          <cell r="B89" t="str">
            <v>PRESTAMOS PARA ADQUISICION DE VIVIENDA</v>
          </cell>
          <cell r="C89">
            <v>3767166.03</v>
          </cell>
          <cell r="D89">
            <v>3767166.03</v>
          </cell>
        </row>
        <row r="90">
          <cell r="A90">
            <v>1142049901</v>
          </cell>
          <cell r="B90" t="str">
            <v>INTERESES Y OTROS POR COBRAR</v>
          </cell>
          <cell r="C90">
            <v>29.59</v>
          </cell>
          <cell r="D90">
            <v>29.59</v>
          </cell>
        </row>
        <row r="91">
          <cell r="A91">
            <v>114204990101</v>
          </cell>
          <cell r="B91" t="str">
            <v>OTORGAMIENTOS ORIGINALES</v>
          </cell>
          <cell r="C91">
            <v>0.02</v>
          </cell>
          <cell r="D91">
            <v>0.02</v>
          </cell>
        </row>
        <row r="92">
          <cell r="A92">
            <v>114204990107</v>
          </cell>
          <cell r="B92" t="str">
            <v>PRESTAMOS PARA ADQUISICION DE VIVIENDA</v>
          </cell>
          <cell r="C92">
            <v>29.57</v>
          </cell>
          <cell r="D92">
            <v>29.57</v>
          </cell>
        </row>
        <row r="93">
          <cell r="A93">
            <v>114206</v>
          </cell>
          <cell r="B93" t="str">
            <v>PRESTAMOS A OTRAS ENTIDADES DEL SISTEMA FINANCIERO</v>
          </cell>
          <cell r="C93">
            <v>377885376.56999999</v>
          </cell>
          <cell r="D93">
            <v>377885376.56999999</v>
          </cell>
        </row>
        <row r="94">
          <cell r="A94">
            <v>1142060101</v>
          </cell>
          <cell r="B94" t="str">
            <v>PRESTAMOS PARA OTROS PROPOSITOS</v>
          </cell>
          <cell r="C94">
            <v>376829394.75999999</v>
          </cell>
          <cell r="D94">
            <v>376829394.75999999</v>
          </cell>
        </row>
        <row r="95">
          <cell r="A95">
            <v>114206010101</v>
          </cell>
          <cell r="B95" t="str">
            <v>OTORGAMIENTOS ORIGINALES</v>
          </cell>
          <cell r="C95">
            <v>376829394.75999999</v>
          </cell>
          <cell r="D95">
            <v>376829394.75999999</v>
          </cell>
        </row>
        <row r="96">
          <cell r="A96">
            <v>1142069901</v>
          </cell>
          <cell r="B96" t="str">
            <v>INTERESES Y OTROS POR COBRAR</v>
          </cell>
          <cell r="C96">
            <v>1055981.81</v>
          </cell>
          <cell r="D96">
            <v>1055981.81</v>
          </cell>
        </row>
        <row r="97">
          <cell r="A97">
            <v>114206990101</v>
          </cell>
          <cell r="B97" t="str">
            <v>OTORGAMIENTOS ORIGINALES</v>
          </cell>
          <cell r="C97">
            <v>1055981.81</v>
          </cell>
          <cell r="D97">
            <v>1055981.81</v>
          </cell>
        </row>
        <row r="98">
          <cell r="A98">
            <v>11420699010101</v>
          </cell>
          <cell r="B98" t="str">
            <v>PRESTAMOS PARA OTROS PROPOSITOS</v>
          </cell>
          <cell r="C98">
            <v>1055981.81</v>
          </cell>
          <cell r="D98">
            <v>1055981.81</v>
          </cell>
        </row>
        <row r="99">
          <cell r="A99">
            <v>1149</v>
          </cell>
          <cell r="B99" t="str">
            <v>PROVISION PARA INCOBRABILIDAD DE PRESTAMOS</v>
          </cell>
          <cell r="C99">
            <v>-3909711.11</v>
          </cell>
          <cell r="D99">
            <v>-3909711.11</v>
          </cell>
        </row>
        <row r="100">
          <cell r="A100">
            <v>114901</v>
          </cell>
          <cell r="B100" t="str">
            <v>PROVISION PARA INCOBRABILIDAD DE PRESTAMOS</v>
          </cell>
          <cell r="C100">
            <v>-3909711.11</v>
          </cell>
          <cell r="D100">
            <v>-3909711.11</v>
          </cell>
        </row>
        <row r="101">
          <cell r="A101">
            <v>1149010101</v>
          </cell>
          <cell r="B101" t="str">
            <v>PROVISIONES POR CATEGORIA DE RIESGO</v>
          </cell>
          <cell r="C101">
            <v>-80174.75</v>
          </cell>
          <cell r="D101">
            <v>-80174.75</v>
          </cell>
        </row>
        <row r="102">
          <cell r="A102">
            <v>114901010101</v>
          </cell>
          <cell r="B102" t="str">
            <v>CAPITAL</v>
          </cell>
          <cell r="C102">
            <v>-79976.36</v>
          </cell>
          <cell r="D102">
            <v>-79976.36</v>
          </cell>
        </row>
        <row r="103">
          <cell r="A103">
            <v>11490101010101</v>
          </cell>
          <cell r="B103" t="str">
            <v>RESERVA PRESTAMOS CATEGORIA A2 Y B</v>
          </cell>
          <cell r="C103">
            <v>-79976.36</v>
          </cell>
          <cell r="D103">
            <v>-79976.36</v>
          </cell>
        </row>
        <row r="104">
          <cell r="A104">
            <v>114901010102</v>
          </cell>
          <cell r="B104" t="str">
            <v>INTERESES</v>
          </cell>
          <cell r="C104">
            <v>-198.39</v>
          </cell>
          <cell r="D104">
            <v>-198.39</v>
          </cell>
        </row>
        <row r="105">
          <cell r="A105">
            <v>11490101010201</v>
          </cell>
          <cell r="B105" t="str">
            <v>RESERVA PRESTAMOS CATEGORIA A2 Y B</v>
          </cell>
          <cell r="C105">
            <v>-198.39</v>
          </cell>
          <cell r="D105">
            <v>-198.39</v>
          </cell>
        </row>
        <row r="106">
          <cell r="A106">
            <v>1149010301</v>
          </cell>
          <cell r="B106" t="str">
            <v>PROVISIONES VOLUNTARIAS</v>
          </cell>
          <cell r="C106">
            <v>-3829536.36</v>
          </cell>
          <cell r="D106">
            <v>-3829536.36</v>
          </cell>
        </row>
        <row r="107">
          <cell r="A107">
            <v>12</v>
          </cell>
          <cell r="B107" t="str">
            <v>OTROS ACTIVOS</v>
          </cell>
          <cell r="C107">
            <v>28483960.670000002</v>
          </cell>
          <cell r="D107">
            <v>28483960.670000002</v>
          </cell>
        </row>
        <row r="108">
          <cell r="A108">
            <v>123</v>
          </cell>
          <cell r="B108" t="str">
            <v>EXISTENCIAS</v>
          </cell>
          <cell r="C108">
            <v>372770.11</v>
          </cell>
          <cell r="D108">
            <v>372770.11</v>
          </cell>
        </row>
        <row r="109">
          <cell r="A109">
            <v>1230</v>
          </cell>
          <cell r="B109" t="str">
            <v>EXISTENCIAS</v>
          </cell>
          <cell r="C109">
            <v>372770.11</v>
          </cell>
          <cell r="D109">
            <v>372770.11</v>
          </cell>
        </row>
        <row r="110">
          <cell r="A110">
            <v>123001</v>
          </cell>
          <cell r="B110" t="str">
            <v>BIENES PARA LA VENTA</v>
          </cell>
          <cell r="C110">
            <v>334231.81</v>
          </cell>
          <cell r="D110">
            <v>334231.81</v>
          </cell>
        </row>
        <row r="111">
          <cell r="A111">
            <v>1230010100</v>
          </cell>
          <cell r="B111" t="str">
            <v>TARJETAS DE CREDITO</v>
          </cell>
          <cell r="C111">
            <v>125328.93</v>
          </cell>
          <cell r="D111">
            <v>125328.93</v>
          </cell>
        </row>
        <row r="112">
          <cell r="A112">
            <v>123001010001</v>
          </cell>
          <cell r="B112" t="str">
            <v>OFICINA CENTRAL</v>
          </cell>
          <cell r="C112">
            <v>111106.66</v>
          </cell>
          <cell r="D112">
            <v>111106.66</v>
          </cell>
        </row>
        <row r="113">
          <cell r="A113">
            <v>123001010003</v>
          </cell>
          <cell r="B113" t="str">
            <v>FEDECREDITO</v>
          </cell>
          <cell r="C113">
            <v>14222.27</v>
          </cell>
          <cell r="D113">
            <v>14222.27</v>
          </cell>
        </row>
        <row r="114">
          <cell r="A114">
            <v>12300101000301</v>
          </cell>
          <cell r="B114" t="str">
            <v>PLASTICO</v>
          </cell>
          <cell r="C114">
            <v>13973.01</v>
          </cell>
          <cell r="D114">
            <v>13973.01</v>
          </cell>
        </row>
        <row r="115">
          <cell r="A115">
            <v>12300101000302</v>
          </cell>
          <cell r="B115" t="str">
            <v>ARTICULOS PROMOCIONALES Y PAPELERIA</v>
          </cell>
          <cell r="C115">
            <v>249.26</v>
          </cell>
          <cell r="D115">
            <v>249.26</v>
          </cell>
        </row>
        <row r="116">
          <cell r="A116">
            <v>1230010200</v>
          </cell>
          <cell r="B116" t="str">
            <v>CHEQUERAS</v>
          </cell>
          <cell r="C116">
            <v>2810.5</v>
          </cell>
          <cell r="D116">
            <v>2810.5</v>
          </cell>
        </row>
        <row r="117">
          <cell r="A117">
            <v>123001020001</v>
          </cell>
          <cell r="B117" t="str">
            <v>OFICINA CENTRAL</v>
          </cell>
          <cell r="C117">
            <v>2810.5</v>
          </cell>
          <cell r="D117">
            <v>2810.5</v>
          </cell>
        </row>
        <row r="118">
          <cell r="A118">
            <v>1230019100</v>
          </cell>
          <cell r="B118" t="str">
            <v>OTROS</v>
          </cell>
          <cell r="C118">
            <v>206092.38</v>
          </cell>
          <cell r="D118">
            <v>206092.38</v>
          </cell>
        </row>
        <row r="119">
          <cell r="A119">
            <v>123001910001</v>
          </cell>
          <cell r="B119" t="str">
            <v>OFICINA CENTRAL</v>
          </cell>
          <cell r="C119">
            <v>206092.38</v>
          </cell>
          <cell r="D119">
            <v>206092.38</v>
          </cell>
        </row>
        <row r="120">
          <cell r="A120">
            <v>123002</v>
          </cell>
          <cell r="B120" t="str">
            <v>BIENES PARA CONSUMO</v>
          </cell>
          <cell r="C120">
            <v>38538.300000000003</v>
          </cell>
          <cell r="D120">
            <v>38538.300000000003</v>
          </cell>
        </row>
        <row r="121">
          <cell r="A121">
            <v>1230020100</v>
          </cell>
          <cell r="B121" t="str">
            <v>PAPELERIA, UTILES Y ENSERES</v>
          </cell>
          <cell r="C121">
            <v>35203.410000000003</v>
          </cell>
          <cell r="D121">
            <v>35203.410000000003</v>
          </cell>
        </row>
        <row r="122">
          <cell r="A122">
            <v>123002010001</v>
          </cell>
          <cell r="B122" t="str">
            <v>OFICINA CENTRAL</v>
          </cell>
          <cell r="C122">
            <v>35203.410000000003</v>
          </cell>
          <cell r="D122">
            <v>35203.410000000003</v>
          </cell>
        </row>
        <row r="123">
          <cell r="A123">
            <v>1230029100</v>
          </cell>
          <cell r="B123" t="str">
            <v>OTROS</v>
          </cell>
          <cell r="C123">
            <v>3334.89</v>
          </cell>
          <cell r="D123">
            <v>3334.89</v>
          </cell>
        </row>
        <row r="124">
          <cell r="A124">
            <v>123002910001</v>
          </cell>
          <cell r="B124" t="str">
            <v>ARTICULOS DE ASEO Y LIMPIEZA</v>
          </cell>
          <cell r="C124">
            <v>2960.98</v>
          </cell>
          <cell r="D124">
            <v>2960.98</v>
          </cell>
        </row>
        <row r="125">
          <cell r="A125">
            <v>123002910002</v>
          </cell>
          <cell r="B125" t="str">
            <v>MATERIALES PARA MANTENIMIENTO DE EDIFICIOS</v>
          </cell>
          <cell r="C125">
            <v>373.91</v>
          </cell>
          <cell r="D125">
            <v>373.91</v>
          </cell>
        </row>
        <row r="126">
          <cell r="A126">
            <v>124</v>
          </cell>
          <cell r="B126" t="str">
            <v>GASTOS PAGADOS POR ANTICIPADO Y CARGOS DIFERIDOS</v>
          </cell>
          <cell r="C126">
            <v>5175967.68</v>
          </cell>
          <cell r="D126">
            <v>5175967.68</v>
          </cell>
        </row>
        <row r="127">
          <cell r="A127">
            <v>1240</v>
          </cell>
          <cell r="B127" t="str">
            <v>GASTOS PAGADOS POR ANTICIPADO Y CARGOS DIFERIDOS</v>
          </cell>
          <cell r="C127">
            <v>5175967.68</v>
          </cell>
          <cell r="D127">
            <v>5175967.68</v>
          </cell>
        </row>
        <row r="128">
          <cell r="A128">
            <v>124001</v>
          </cell>
          <cell r="B128" t="str">
            <v>SEGUROS</v>
          </cell>
          <cell r="C128">
            <v>40556.28</v>
          </cell>
          <cell r="D128">
            <v>40556.28</v>
          </cell>
        </row>
        <row r="129">
          <cell r="A129">
            <v>1240010100</v>
          </cell>
          <cell r="B129" t="str">
            <v>SOBRE PERSONAS</v>
          </cell>
          <cell r="C129">
            <v>2161.87</v>
          </cell>
          <cell r="D129">
            <v>2161.87</v>
          </cell>
        </row>
        <row r="130">
          <cell r="A130">
            <v>124001010001</v>
          </cell>
          <cell r="B130" t="str">
            <v>SEGURO DE VIDA</v>
          </cell>
          <cell r="C130">
            <v>2161.87</v>
          </cell>
          <cell r="D130">
            <v>2161.87</v>
          </cell>
        </row>
        <row r="131">
          <cell r="A131">
            <v>1240010200</v>
          </cell>
          <cell r="B131" t="str">
            <v>SOBRE BIENES</v>
          </cell>
          <cell r="C131">
            <v>10336.209999999999</v>
          </cell>
          <cell r="D131">
            <v>10336.209999999999</v>
          </cell>
        </row>
        <row r="132">
          <cell r="A132">
            <v>1240010300</v>
          </cell>
          <cell r="B132" t="str">
            <v>SOBRE RIESGOS DE INTERMEDIACION</v>
          </cell>
          <cell r="C132">
            <v>28058.2</v>
          </cell>
          <cell r="D132">
            <v>28058.2</v>
          </cell>
        </row>
        <row r="133">
          <cell r="A133">
            <v>124002</v>
          </cell>
          <cell r="B133" t="str">
            <v>ALQUILERES</v>
          </cell>
          <cell r="C133">
            <v>859.81</v>
          </cell>
          <cell r="D133">
            <v>859.81</v>
          </cell>
        </row>
        <row r="134">
          <cell r="A134">
            <v>1240020100</v>
          </cell>
          <cell r="B134" t="str">
            <v>LOCALES</v>
          </cell>
          <cell r="C134">
            <v>859.81</v>
          </cell>
          <cell r="D134">
            <v>859.81</v>
          </cell>
        </row>
        <row r="135">
          <cell r="A135">
            <v>124004</v>
          </cell>
          <cell r="B135" t="str">
            <v>INTANGIBLES</v>
          </cell>
          <cell r="C135">
            <v>2268299.21</v>
          </cell>
          <cell r="D135">
            <v>2268299.21</v>
          </cell>
        </row>
        <row r="136">
          <cell r="A136">
            <v>1240040100</v>
          </cell>
          <cell r="B136" t="str">
            <v>PROGRAMAS COMPUTACIONALES</v>
          </cell>
          <cell r="C136">
            <v>2268299.21</v>
          </cell>
          <cell r="D136">
            <v>2268299.21</v>
          </cell>
        </row>
        <row r="137">
          <cell r="A137">
            <v>124004010001</v>
          </cell>
          <cell r="B137" t="str">
            <v>ADQUIRIDOS POR LA EMPRESA</v>
          </cell>
          <cell r="C137">
            <v>2268299.21</v>
          </cell>
          <cell r="D137">
            <v>2268299.21</v>
          </cell>
        </row>
        <row r="138">
          <cell r="A138">
            <v>124006</v>
          </cell>
          <cell r="B138" t="str">
            <v>DIFERENCIAS TEMPORARIAS POR IMPUESTOS SOBRE LAS GANANCIAS</v>
          </cell>
          <cell r="C138">
            <v>62860.88</v>
          </cell>
          <cell r="D138">
            <v>62860.88</v>
          </cell>
        </row>
        <row r="139">
          <cell r="A139">
            <v>1240060100</v>
          </cell>
          <cell r="B139" t="str">
            <v>IMPUESTO SOBRE LA RENTA</v>
          </cell>
          <cell r="C139">
            <v>62860.88</v>
          </cell>
          <cell r="D139">
            <v>62860.88</v>
          </cell>
        </row>
        <row r="140">
          <cell r="A140">
            <v>124098</v>
          </cell>
          <cell r="B140" t="str">
            <v>OTROS PAGOS ANTICIPADOS</v>
          </cell>
          <cell r="C140">
            <v>1326292.3500000001</v>
          </cell>
          <cell r="D140">
            <v>1326292.3500000001</v>
          </cell>
        </row>
        <row r="141">
          <cell r="A141">
            <v>1240980100</v>
          </cell>
          <cell r="B141" t="str">
            <v>PAGO A CUENTA DEL IMPUESTO SOBRE LA RENTA</v>
          </cell>
          <cell r="C141">
            <v>628627.27</v>
          </cell>
          <cell r="D141">
            <v>628627.27</v>
          </cell>
        </row>
        <row r="142">
          <cell r="A142">
            <v>124098010001</v>
          </cell>
          <cell r="B142" t="str">
            <v>IMPUESTO SOBRE INGRESOS GRAVADOS</v>
          </cell>
          <cell r="C142">
            <v>586529.23</v>
          </cell>
          <cell r="D142">
            <v>586529.23</v>
          </cell>
        </row>
        <row r="143">
          <cell r="A143">
            <v>124098010002</v>
          </cell>
          <cell r="B143" t="str">
            <v>IMPUESTO RETENIDO SOBRE INGRESO GRAVADOS</v>
          </cell>
          <cell r="C143">
            <v>42098.04</v>
          </cell>
          <cell r="D143">
            <v>42098.04</v>
          </cell>
        </row>
        <row r="144">
          <cell r="A144">
            <v>1240980200</v>
          </cell>
          <cell r="B144" t="str">
            <v>SUSCRIPCIONES Y CONTRATOS DE MANTENIMIENTO</v>
          </cell>
          <cell r="C144">
            <v>296559.71999999997</v>
          </cell>
          <cell r="D144">
            <v>296559.71999999997</v>
          </cell>
        </row>
        <row r="145">
          <cell r="A145">
            <v>124098020001</v>
          </cell>
          <cell r="B145" t="str">
            <v>SUSCRIPCIONES</v>
          </cell>
          <cell r="C145">
            <v>7755.5</v>
          </cell>
          <cell r="D145">
            <v>7755.5</v>
          </cell>
        </row>
        <row r="146">
          <cell r="A146">
            <v>124098020002</v>
          </cell>
          <cell r="B146" t="str">
            <v>CONTRATOS DE MANTENIMIENTO</v>
          </cell>
          <cell r="C146">
            <v>288804.21999999997</v>
          </cell>
          <cell r="D146">
            <v>288804.21999999997</v>
          </cell>
        </row>
        <row r="147">
          <cell r="A147">
            <v>1240989100</v>
          </cell>
          <cell r="B147" t="str">
            <v>OTROS</v>
          </cell>
          <cell r="C147">
            <v>401105.36</v>
          </cell>
          <cell r="D147">
            <v>401105.36</v>
          </cell>
        </row>
        <row r="148">
          <cell r="A148">
            <v>124098910001</v>
          </cell>
          <cell r="B148" t="str">
            <v>IMPUESTOS MUNICIPALES</v>
          </cell>
          <cell r="C148">
            <v>21119.98</v>
          </cell>
          <cell r="D148">
            <v>21119.98</v>
          </cell>
        </row>
        <row r="149">
          <cell r="A149">
            <v>124098910002</v>
          </cell>
          <cell r="B149" t="str">
            <v>RENOVACION DE MATRICULA DE COMERCIO</v>
          </cell>
          <cell r="C149">
            <v>2887.16</v>
          </cell>
          <cell r="D149">
            <v>2887.16</v>
          </cell>
        </row>
        <row r="150">
          <cell r="A150">
            <v>124098910003</v>
          </cell>
          <cell r="B150" t="str">
            <v>PAGOS A PROVEEDORES</v>
          </cell>
          <cell r="C150">
            <v>377098.22</v>
          </cell>
          <cell r="D150">
            <v>377098.22</v>
          </cell>
        </row>
        <row r="151">
          <cell r="A151">
            <v>124099</v>
          </cell>
          <cell r="B151" t="str">
            <v>OTROS CARGOS DIFERIDOS</v>
          </cell>
          <cell r="C151">
            <v>1477099.15</v>
          </cell>
          <cell r="D151">
            <v>1477099.15</v>
          </cell>
        </row>
        <row r="152">
          <cell r="A152">
            <v>1240990100</v>
          </cell>
          <cell r="B152" t="str">
            <v>PRESTACIONES AL PERSONAL</v>
          </cell>
          <cell r="C152">
            <v>589.91999999999996</v>
          </cell>
          <cell r="D152">
            <v>589.91999999999996</v>
          </cell>
        </row>
        <row r="153">
          <cell r="A153">
            <v>1240999100</v>
          </cell>
          <cell r="B153" t="str">
            <v>OTROS</v>
          </cell>
          <cell r="C153">
            <v>1476509.23</v>
          </cell>
          <cell r="D153">
            <v>1476509.23</v>
          </cell>
        </row>
        <row r="154">
          <cell r="A154">
            <v>124099910003</v>
          </cell>
          <cell r="B154" t="str">
            <v>COMISIONES BANCARIAS</v>
          </cell>
          <cell r="C154">
            <v>1450959.83</v>
          </cell>
          <cell r="D154">
            <v>1450959.83</v>
          </cell>
        </row>
        <row r="155">
          <cell r="A155">
            <v>12409991000301</v>
          </cell>
          <cell r="B155" t="str">
            <v>BANCOS Y FINANCIERAS</v>
          </cell>
          <cell r="C155">
            <v>15194.56</v>
          </cell>
          <cell r="D155">
            <v>15194.56</v>
          </cell>
        </row>
        <row r="156">
          <cell r="A156">
            <v>12409991000306</v>
          </cell>
          <cell r="B156" t="str">
            <v>ENTIDADES EXTRANJERAS</v>
          </cell>
          <cell r="C156">
            <v>1435765.27</v>
          </cell>
          <cell r="D156">
            <v>1435765.27</v>
          </cell>
        </row>
        <row r="157">
          <cell r="A157">
            <v>124099910009</v>
          </cell>
          <cell r="B157" t="str">
            <v>OTROS GASTOS SOBRE PRESTAMOS OBTENIDOS</v>
          </cell>
          <cell r="C157">
            <v>25549.4</v>
          </cell>
          <cell r="D157">
            <v>25549.4</v>
          </cell>
        </row>
        <row r="158">
          <cell r="A158">
            <v>12409991000901</v>
          </cell>
          <cell r="B158" t="str">
            <v>CONSULTORIAS POR PRESTAMOS</v>
          </cell>
          <cell r="C158">
            <v>25549.4</v>
          </cell>
          <cell r="D158">
            <v>25549.4</v>
          </cell>
        </row>
        <row r="159">
          <cell r="A159">
            <v>125</v>
          </cell>
          <cell r="B159" t="str">
            <v>CUENTAS POR COBRAR</v>
          </cell>
          <cell r="C159">
            <v>18609021.120000001</v>
          </cell>
          <cell r="D159">
            <v>18609021.120000001</v>
          </cell>
        </row>
        <row r="160">
          <cell r="A160">
            <v>1250</v>
          </cell>
          <cell r="B160" t="str">
            <v>CUENTAS POR COBRAR</v>
          </cell>
          <cell r="C160">
            <v>18692013.16</v>
          </cell>
          <cell r="D160">
            <v>18692013.16</v>
          </cell>
        </row>
        <row r="161">
          <cell r="A161">
            <v>125001</v>
          </cell>
          <cell r="B161" t="str">
            <v>SALDOS POR COBRAR</v>
          </cell>
          <cell r="C161">
            <v>215323.71</v>
          </cell>
          <cell r="D161">
            <v>215323.71</v>
          </cell>
        </row>
        <row r="162">
          <cell r="A162">
            <v>1250010100</v>
          </cell>
          <cell r="B162" t="str">
            <v>ASOCIADOS</v>
          </cell>
          <cell r="C162">
            <v>215323.71</v>
          </cell>
          <cell r="D162">
            <v>215323.71</v>
          </cell>
        </row>
        <row r="163">
          <cell r="A163">
            <v>125001010001</v>
          </cell>
          <cell r="B163" t="str">
            <v>A CAJAS DE CREDITO</v>
          </cell>
          <cell r="C163">
            <v>199064.9</v>
          </cell>
          <cell r="D163">
            <v>199064.9</v>
          </cell>
        </row>
        <row r="164">
          <cell r="A164">
            <v>125001010002</v>
          </cell>
          <cell r="B164" t="str">
            <v>A BANCOS DE LOS TRABAJADORES</v>
          </cell>
          <cell r="C164">
            <v>16258.81</v>
          </cell>
          <cell r="D164">
            <v>16258.81</v>
          </cell>
        </row>
        <row r="165">
          <cell r="A165">
            <v>125003</v>
          </cell>
          <cell r="B165" t="str">
            <v>PAGOS POR CUENTA AJENA</v>
          </cell>
          <cell r="C165">
            <v>6020.12</v>
          </cell>
          <cell r="D165">
            <v>6020.12</v>
          </cell>
        </row>
        <row r="166">
          <cell r="A166">
            <v>1250039101</v>
          </cell>
          <cell r="B166" t="str">
            <v>OTROS DEUDORES</v>
          </cell>
          <cell r="C166">
            <v>6020.12</v>
          </cell>
          <cell r="D166">
            <v>6020.12</v>
          </cell>
        </row>
        <row r="167">
          <cell r="A167">
            <v>125003910102</v>
          </cell>
          <cell r="B167" t="str">
            <v>COMISION - SERVICIOS DE TRANSACCIONES TARJETAS DE DEBITO - A</v>
          </cell>
          <cell r="C167">
            <v>2613.75</v>
          </cell>
          <cell r="D167">
            <v>2613.75</v>
          </cell>
        </row>
        <row r="168">
          <cell r="A168">
            <v>125003910107</v>
          </cell>
          <cell r="B168" t="str">
            <v>INTERCAMBIO DE TARJETAS PENDIENTE DE LIQUIDAR</v>
          </cell>
          <cell r="C168">
            <v>674.47</v>
          </cell>
          <cell r="D168">
            <v>674.47</v>
          </cell>
        </row>
        <row r="169">
          <cell r="A169">
            <v>125003910108</v>
          </cell>
          <cell r="B169" t="str">
            <v>OTRAS OPERACIONES DE TARJETAS POR LIQUIDAR</v>
          </cell>
          <cell r="C169">
            <v>2731.9</v>
          </cell>
          <cell r="D169">
            <v>2731.9</v>
          </cell>
        </row>
        <row r="170">
          <cell r="A170">
            <v>12500391010802</v>
          </cell>
          <cell r="B170" t="str">
            <v>SERVICIOS DE TARJETAS DE CREDITO Y DEBITO POR COBRAR</v>
          </cell>
          <cell r="C170">
            <v>2731.9</v>
          </cell>
          <cell r="D170">
            <v>2731.9</v>
          </cell>
        </row>
        <row r="171">
          <cell r="A171">
            <v>125004</v>
          </cell>
          <cell r="B171" t="str">
            <v>SERVICIOS FINANCIEROS</v>
          </cell>
          <cell r="C171">
            <v>434806.72</v>
          </cell>
          <cell r="D171">
            <v>434806.72</v>
          </cell>
        </row>
        <row r="172">
          <cell r="A172">
            <v>1250040201</v>
          </cell>
          <cell r="B172" t="str">
            <v>SERVICIOS DE CAJA POR PERCIBIR</v>
          </cell>
          <cell r="C172">
            <v>92697.75</v>
          </cell>
          <cell r="D172">
            <v>92697.75</v>
          </cell>
        </row>
        <row r="173">
          <cell r="A173">
            <v>125004020102</v>
          </cell>
          <cell r="B173" t="str">
            <v>EGRESO POR PAGO DE REMESA</v>
          </cell>
          <cell r="C173">
            <v>92697.75</v>
          </cell>
          <cell r="D173">
            <v>92697.75</v>
          </cell>
        </row>
        <row r="174">
          <cell r="A174">
            <v>1250049101</v>
          </cell>
          <cell r="B174" t="str">
            <v>OTROS SERVICIOS FINANCIEROS</v>
          </cell>
          <cell r="C174">
            <v>342108.97</v>
          </cell>
          <cell r="D174">
            <v>342108.97</v>
          </cell>
        </row>
        <row r="175">
          <cell r="A175">
            <v>125004910104</v>
          </cell>
          <cell r="B175" t="str">
            <v>SERVICIOS - ATM´S</v>
          </cell>
          <cell r="C175">
            <v>319242.78999999998</v>
          </cell>
          <cell r="D175">
            <v>319242.78999999998</v>
          </cell>
        </row>
        <row r="176">
          <cell r="A176">
            <v>12500491010404</v>
          </cell>
          <cell r="B176" t="str">
            <v>SERVICIO DE ATM´S A OTROS BANCOS POR COBRAR A ATH</v>
          </cell>
          <cell r="C176">
            <v>397.79</v>
          </cell>
          <cell r="D176">
            <v>397.79</v>
          </cell>
        </row>
        <row r="177">
          <cell r="A177">
            <v>12500491010405</v>
          </cell>
          <cell r="B177" t="str">
            <v>SERVICIO DE ATMs A OTROS BANCOS - VISA</v>
          </cell>
          <cell r="C177">
            <v>318845</v>
          </cell>
          <cell r="D177">
            <v>318845</v>
          </cell>
        </row>
        <row r="178">
          <cell r="A178">
            <v>1250049101040500</v>
          </cell>
          <cell r="B178" t="str">
            <v>SERVICIO DE ATMs TARJETAS EXTRANJERAS</v>
          </cell>
          <cell r="C178">
            <v>18520</v>
          </cell>
          <cell r="D178">
            <v>18520</v>
          </cell>
        </row>
        <row r="179">
          <cell r="A179">
            <v>1250049101040500</v>
          </cell>
          <cell r="B179" t="str">
            <v>SERVICIO DE ATMs TARJETAS DE BANCOS LOCALES</v>
          </cell>
          <cell r="C179">
            <v>300325</v>
          </cell>
          <cell r="D179">
            <v>300325</v>
          </cell>
        </row>
        <row r="180">
          <cell r="A180">
            <v>125004910105</v>
          </cell>
          <cell r="B180" t="str">
            <v>COMISIONES - ATM´S</v>
          </cell>
          <cell r="C180">
            <v>22359.15</v>
          </cell>
          <cell r="D180">
            <v>22359.15</v>
          </cell>
        </row>
        <row r="181">
          <cell r="A181">
            <v>12500491010504</v>
          </cell>
          <cell r="B181" t="str">
            <v>SERVICIO DE ATM´S A OTROS BANCOS POR COBRAR A ATH</v>
          </cell>
          <cell r="C181">
            <v>167.11</v>
          </cell>
          <cell r="D181">
            <v>167.11</v>
          </cell>
        </row>
        <row r="182">
          <cell r="A182">
            <v>12500491010505</v>
          </cell>
          <cell r="B182" t="str">
            <v>COMISION POR SERVICIO DE ATM A OTROS BANCOS - VISA</v>
          </cell>
          <cell r="C182">
            <v>22192.04</v>
          </cell>
          <cell r="D182">
            <v>22192.04</v>
          </cell>
        </row>
        <row r="183">
          <cell r="A183">
            <v>1250049101050500</v>
          </cell>
          <cell r="B183" t="str">
            <v>SERVICIO ATM A OTROS BANCOS - TARJETAS BANCOS LOCALES</v>
          </cell>
          <cell r="C183">
            <v>22192.04</v>
          </cell>
          <cell r="D183">
            <v>22192.04</v>
          </cell>
        </row>
        <row r="184">
          <cell r="A184">
            <v>125004910108</v>
          </cell>
          <cell r="B184" t="str">
            <v>CONTROVERSIAS SERVICIO ATM - TARJETAS BANCOS LOCALE</v>
          </cell>
          <cell r="C184">
            <v>379.67</v>
          </cell>
          <cell r="D184">
            <v>379.67</v>
          </cell>
        </row>
        <row r="185">
          <cell r="A185">
            <v>12500491010801</v>
          </cell>
          <cell r="B185" t="str">
            <v>CONTROVERSIAS SERVICIO ATM - TARJETAS EXTRANJERAS</v>
          </cell>
          <cell r="C185">
            <v>379.67</v>
          </cell>
          <cell r="D185">
            <v>379.67</v>
          </cell>
        </row>
        <row r="186">
          <cell r="A186">
            <v>125004910113</v>
          </cell>
          <cell r="B186" t="str">
            <v>SERVICIOS COMPRAS A COMERCIOS AFILIADOS</v>
          </cell>
          <cell r="C186">
            <v>127.36</v>
          </cell>
          <cell r="D186">
            <v>127.36</v>
          </cell>
        </row>
        <row r="187">
          <cell r="A187">
            <v>12500491011301</v>
          </cell>
          <cell r="B187" t="str">
            <v>COMPRAS A COMERCIOS AFILIADOS</v>
          </cell>
          <cell r="C187">
            <v>127.36</v>
          </cell>
          <cell r="D187">
            <v>127.36</v>
          </cell>
        </row>
        <row r="188">
          <cell r="A188">
            <v>1250049101130100</v>
          </cell>
          <cell r="B188" t="str">
            <v>COMPRAS CON TARJETAS DE BANCOS EMISORES LOCALES</v>
          </cell>
          <cell r="C188">
            <v>127.36</v>
          </cell>
          <cell r="D188">
            <v>127.36</v>
          </cell>
        </row>
        <row r="189">
          <cell r="A189">
            <v>125005</v>
          </cell>
          <cell r="B189" t="str">
            <v>ANTICIPOS</v>
          </cell>
          <cell r="C189">
            <v>302029.46999999997</v>
          </cell>
          <cell r="D189">
            <v>302029.46999999997</v>
          </cell>
        </row>
        <row r="190">
          <cell r="A190">
            <v>1250050101</v>
          </cell>
          <cell r="B190" t="str">
            <v>AL PERSONAL</v>
          </cell>
          <cell r="C190">
            <v>4290</v>
          </cell>
          <cell r="D190">
            <v>4290</v>
          </cell>
        </row>
        <row r="191">
          <cell r="A191">
            <v>1250050201</v>
          </cell>
          <cell r="B191" t="str">
            <v>A PROVEEDORES</v>
          </cell>
          <cell r="C191">
            <v>297739.46999999997</v>
          </cell>
          <cell r="D191">
            <v>297739.46999999997</v>
          </cell>
        </row>
        <row r="192">
          <cell r="A192">
            <v>125099</v>
          </cell>
          <cell r="B192" t="str">
            <v>OTRAS</v>
          </cell>
          <cell r="C192">
            <v>17733833.140000001</v>
          </cell>
          <cell r="D192">
            <v>17733833.140000001</v>
          </cell>
        </row>
        <row r="193">
          <cell r="A193">
            <v>1250990101</v>
          </cell>
          <cell r="B193" t="str">
            <v>FALTANTES DE CAJEROS</v>
          </cell>
          <cell r="C193">
            <v>545</v>
          </cell>
          <cell r="D193">
            <v>545</v>
          </cell>
        </row>
        <row r="194">
          <cell r="A194">
            <v>125099010101</v>
          </cell>
          <cell r="B194" t="str">
            <v>OFICINA CENTRAL</v>
          </cell>
          <cell r="C194">
            <v>40</v>
          </cell>
          <cell r="D194">
            <v>40</v>
          </cell>
        </row>
        <row r="195">
          <cell r="A195">
            <v>125099010103</v>
          </cell>
          <cell r="B195" t="str">
            <v>FALTANTE EN ATM´S</v>
          </cell>
          <cell r="C195">
            <v>505</v>
          </cell>
          <cell r="D195">
            <v>505</v>
          </cell>
        </row>
        <row r="196">
          <cell r="A196">
            <v>1250999101</v>
          </cell>
          <cell r="B196" t="str">
            <v>OTRAS</v>
          </cell>
          <cell r="C196">
            <v>17733288.140000001</v>
          </cell>
          <cell r="D196">
            <v>17733288.140000001</v>
          </cell>
        </row>
        <row r="197">
          <cell r="A197">
            <v>125099910102</v>
          </cell>
          <cell r="B197" t="str">
            <v>A CARGO DE FEDECREDITO</v>
          </cell>
          <cell r="C197">
            <v>9546.57</v>
          </cell>
          <cell r="D197">
            <v>9546.57</v>
          </cell>
        </row>
        <row r="198">
          <cell r="A198">
            <v>125099910103</v>
          </cell>
          <cell r="B198" t="str">
            <v>DEPOSITOS EN GARANTIA</v>
          </cell>
          <cell r="C198">
            <v>30427.22</v>
          </cell>
          <cell r="D198">
            <v>30427.22</v>
          </cell>
        </row>
        <row r="199">
          <cell r="A199">
            <v>125099910105</v>
          </cell>
          <cell r="B199" t="str">
            <v>VALORES PENDIENTES DE OPERACIONES TRANSFER365</v>
          </cell>
          <cell r="C199">
            <v>70467.83</v>
          </cell>
          <cell r="D199">
            <v>70467.83</v>
          </cell>
        </row>
        <row r="200">
          <cell r="A200">
            <v>125099910107</v>
          </cell>
          <cell r="B200" t="str">
            <v>COLATERAL VISA</v>
          </cell>
          <cell r="C200">
            <v>4431130.26</v>
          </cell>
          <cell r="D200">
            <v>4431130.26</v>
          </cell>
        </row>
        <row r="201">
          <cell r="A201">
            <v>125099910113</v>
          </cell>
          <cell r="B201" t="str">
            <v>PLAN DE MARKETING</v>
          </cell>
          <cell r="C201">
            <v>827575.91</v>
          </cell>
          <cell r="D201">
            <v>827575.91</v>
          </cell>
        </row>
        <row r="202">
          <cell r="A202">
            <v>125099910114</v>
          </cell>
          <cell r="B202" t="str">
            <v>SALDO PRESTAMOS EX EMPLEADOS</v>
          </cell>
          <cell r="C202">
            <v>409549.72</v>
          </cell>
          <cell r="D202">
            <v>409549.72</v>
          </cell>
        </row>
        <row r="203">
          <cell r="A203">
            <v>125099910116</v>
          </cell>
          <cell r="B203" t="str">
            <v>CAMP. PROMOCIONAL SISTEMA FEDECREDITO</v>
          </cell>
          <cell r="C203">
            <v>289888.78000000003</v>
          </cell>
          <cell r="D203">
            <v>289888.78000000003</v>
          </cell>
        </row>
        <row r="204">
          <cell r="A204">
            <v>125099910122</v>
          </cell>
          <cell r="B204" t="str">
            <v>CADI</v>
          </cell>
          <cell r="C204">
            <v>178445.5</v>
          </cell>
          <cell r="D204">
            <v>178445.5</v>
          </cell>
        </row>
        <row r="205">
          <cell r="A205">
            <v>125099910129</v>
          </cell>
          <cell r="B205" t="str">
            <v>PROYECTOS</v>
          </cell>
          <cell r="C205">
            <v>3158761.86</v>
          </cell>
          <cell r="D205">
            <v>3158761.86</v>
          </cell>
        </row>
        <row r="206">
          <cell r="A206">
            <v>12509991012907</v>
          </cell>
          <cell r="B206" t="str">
            <v>PROYECTOS OTROS</v>
          </cell>
          <cell r="C206">
            <v>3158761.86</v>
          </cell>
          <cell r="D206">
            <v>3158761.86</v>
          </cell>
        </row>
        <row r="207">
          <cell r="A207">
            <v>125099910134</v>
          </cell>
          <cell r="B207" t="str">
            <v>CORPORACION FINANCIERA INTERNACIONAL</v>
          </cell>
          <cell r="C207">
            <v>7751426.1799999997</v>
          </cell>
          <cell r="D207">
            <v>7751426.1799999997</v>
          </cell>
        </row>
        <row r="208">
          <cell r="A208">
            <v>125099910135</v>
          </cell>
          <cell r="B208" t="str">
            <v>OPERACIONES POR APLICAR</v>
          </cell>
          <cell r="C208">
            <v>39485.629999999997</v>
          </cell>
          <cell r="D208">
            <v>39485.629999999997</v>
          </cell>
        </row>
        <row r="209">
          <cell r="A209">
            <v>125099910152</v>
          </cell>
          <cell r="B209" t="str">
            <v>SERVICIOS DE COLECTURIA EXTERNA</v>
          </cell>
          <cell r="C209">
            <v>97100.49</v>
          </cell>
          <cell r="D209">
            <v>97100.49</v>
          </cell>
        </row>
        <row r="210">
          <cell r="A210">
            <v>12509991015201</v>
          </cell>
          <cell r="B210" t="str">
            <v>PAGOS COLECTADOS</v>
          </cell>
          <cell r="C210">
            <v>97100.49</v>
          </cell>
          <cell r="D210">
            <v>97100.49</v>
          </cell>
        </row>
        <row r="211">
          <cell r="A211">
            <v>1250999101520100</v>
          </cell>
          <cell r="B211" t="str">
            <v>FARMACIAS ECONOMICAS</v>
          </cell>
          <cell r="C211">
            <v>96775.07</v>
          </cell>
          <cell r="D211">
            <v>96775.07</v>
          </cell>
        </row>
        <row r="212">
          <cell r="A212">
            <v>1250999101520100</v>
          </cell>
          <cell r="B212" t="str">
            <v>GRUPO MONGE - ALMACENES PRADO</v>
          </cell>
          <cell r="C212">
            <v>4</v>
          </cell>
          <cell r="D212">
            <v>4</v>
          </cell>
        </row>
        <row r="213">
          <cell r="A213">
            <v>1250999101520100</v>
          </cell>
          <cell r="B213" t="str">
            <v>SOVIPE COMERCIAL - ALMACENES WAY</v>
          </cell>
          <cell r="C213">
            <v>321.42</v>
          </cell>
          <cell r="D213">
            <v>321.42</v>
          </cell>
        </row>
        <row r="214">
          <cell r="A214">
            <v>125099910156</v>
          </cell>
          <cell r="B214" t="str">
            <v>SERVICIO DE BANCA MOVIL</v>
          </cell>
          <cell r="C214">
            <v>308.36</v>
          </cell>
          <cell r="D214">
            <v>308.36</v>
          </cell>
        </row>
        <row r="215">
          <cell r="A215">
            <v>12509991015601</v>
          </cell>
          <cell r="B215" t="str">
            <v>SERVICIO DE BANCA MOVIL</v>
          </cell>
          <cell r="C215">
            <v>308.36</v>
          </cell>
          <cell r="D215">
            <v>308.36</v>
          </cell>
        </row>
        <row r="216">
          <cell r="A216">
            <v>125099910163</v>
          </cell>
          <cell r="B216" t="str">
            <v>COMISIONES POR SERVICIO</v>
          </cell>
          <cell r="C216">
            <v>62068</v>
          </cell>
          <cell r="D216">
            <v>62068</v>
          </cell>
        </row>
        <row r="217">
          <cell r="A217">
            <v>12509991016301</v>
          </cell>
          <cell r="B217" t="str">
            <v>COMISION POR COBRAR A COLECTORES</v>
          </cell>
          <cell r="C217">
            <v>37444.86</v>
          </cell>
          <cell r="D217">
            <v>37444.86</v>
          </cell>
        </row>
        <row r="218">
          <cell r="A218">
            <v>12509991016303</v>
          </cell>
          <cell r="B218" t="str">
            <v>COMISION POR SERVICIO DE COMERCIALIZACION DE SEGUROS</v>
          </cell>
          <cell r="C218">
            <v>24386.6</v>
          </cell>
          <cell r="D218">
            <v>24386.6</v>
          </cell>
        </row>
        <row r="219">
          <cell r="A219">
            <v>12509991016304</v>
          </cell>
          <cell r="B219" t="str">
            <v>COMISION POR SERVICIOS DE COMERCIALIZACION</v>
          </cell>
          <cell r="C219">
            <v>236.54</v>
          </cell>
          <cell r="D219">
            <v>236.54</v>
          </cell>
        </row>
        <row r="220">
          <cell r="A220">
            <v>1250999101630400</v>
          </cell>
          <cell r="B220" t="str">
            <v>COMISION POR COMERCIALIZACION DE SEGUROS REMESAS FAMILIARES</v>
          </cell>
          <cell r="C220">
            <v>236.54</v>
          </cell>
          <cell r="D220">
            <v>236.54</v>
          </cell>
        </row>
        <row r="221">
          <cell r="A221">
            <v>125099910166</v>
          </cell>
          <cell r="B221" t="str">
            <v>SERVICIOS DE COMERCIALIZACION</v>
          </cell>
          <cell r="C221">
            <v>715</v>
          </cell>
          <cell r="D221">
            <v>715</v>
          </cell>
        </row>
        <row r="222">
          <cell r="A222">
            <v>12509991016601</v>
          </cell>
          <cell r="B222" t="str">
            <v>INDEMNIZACION DE SEGURO REMESAS FAMILIARES</v>
          </cell>
          <cell r="C222">
            <v>715</v>
          </cell>
          <cell r="D222">
            <v>715</v>
          </cell>
        </row>
        <row r="223">
          <cell r="A223">
            <v>125099910199</v>
          </cell>
          <cell r="B223" t="str">
            <v>VARIAS</v>
          </cell>
          <cell r="C223">
            <v>376390.83</v>
          </cell>
          <cell r="D223">
            <v>376390.83</v>
          </cell>
        </row>
        <row r="224">
          <cell r="A224">
            <v>1259</v>
          </cell>
          <cell r="B224" t="str">
            <v>PROVISION DE INCOBRABILIDAD DE CUENTAS POR COBRAR</v>
          </cell>
          <cell r="C224">
            <v>-82992.039999999994</v>
          </cell>
          <cell r="D224">
            <v>-82992.039999999994</v>
          </cell>
        </row>
        <row r="225">
          <cell r="A225">
            <v>125900</v>
          </cell>
          <cell r="B225" t="str">
            <v>PROVISION DE INCOBRABILIDAD DE CUENTAS POR COBRAR</v>
          </cell>
          <cell r="C225">
            <v>-82992.039999999994</v>
          </cell>
          <cell r="D225">
            <v>-82992.039999999994</v>
          </cell>
        </row>
        <row r="226">
          <cell r="A226">
            <v>1259000001</v>
          </cell>
          <cell r="B226" t="str">
            <v>PROVISION POR INCOBRABILIDAD DE CUENTAS POR COBRAR</v>
          </cell>
          <cell r="C226">
            <v>-82992.039999999994</v>
          </cell>
          <cell r="D226">
            <v>-82992.039999999994</v>
          </cell>
        </row>
        <row r="227">
          <cell r="A227">
            <v>125900000101</v>
          </cell>
          <cell r="B227" t="str">
            <v>SALDOS POR COBRAR</v>
          </cell>
          <cell r="C227">
            <v>-82992.039999999994</v>
          </cell>
          <cell r="D227">
            <v>-82992.039999999994</v>
          </cell>
        </row>
        <row r="228">
          <cell r="A228">
            <v>126</v>
          </cell>
          <cell r="B228" t="str">
            <v>DERECHOS Y PARTICIPACIONES</v>
          </cell>
          <cell r="C228">
            <v>4326201.76</v>
          </cell>
          <cell r="D228">
            <v>4326201.76</v>
          </cell>
        </row>
        <row r="229">
          <cell r="A229">
            <v>1260</v>
          </cell>
          <cell r="B229" t="str">
            <v>DERECHOS Y PARTICIPACIONES</v>
          </cell>
          <cell r="C229">
            <v>4326201.76</v>
          </cell>
          <cell r="D229">
            <v>4326201.76</v>
          </cell>
        </row>
        <row r="230">
          <cell r="A230">
            <v>126001</v>
          </cell>
          <cell r="B230" t="str">
            <v>INVERSIONES CONJUNTAS</v>
          </cell>
          <cell r="C230">
            <v>4326201.76</v>
          </cell>
          <cell r="D230">
            <v>4326201.76</v>
          </cell>
        </row>
        <row r="231">
          <cell r="A231">
            <v>1260010101</v>
          </cell>
          <cell r="B231" t="str">
            <v>EN SOCIEDADES NACIONALES - VALOR DE ADQUISICION</v>
          </cell>
          <cell r="C231">
            <v>3032200</v>
          </cell>
          <cell r="D231">
            <v>3032200</v>
          </cell>
        </row>
        <row r="232">
          <cell r="A232">
            <v>126001010101</v>
          </cell>
          <cell r="B232" t="str">
            <v>COSTO DE ADQUISICION</v>
          </cell>
          <cell r="C232">
            <v>3032200</v>
          </cell>
          <cell r="D232">
            <v>3032200</v>
          </cell>
        </row>
        <row r="233">
          <cell r="A233">
            <v>1260019801</v>
          </cell>
          <cell r="B233" t="str">
            <v>EN SOCIEDADES NACIONALES - REVALUO</v>
          </cell>
          <cell r="C233">
            <v>1294001.76</v>
          </cell>
          <cell r="D233">
            <v>1294001.76</v>
          </cell>
        </row>
        <row r="234">
          <cell r="A234">
            <v>13</v>
          </cell>
          <cell r="B234" t="str">
            <v>ACTIVO FIJO</v>
          </cell>
          <cell r="C234">
            <v>15785131.439999999</v>
          </cell>
          <cell r="D234">
            <v>15785131.439999999</v>
          </cell>
        </row>
        <row r="235">
          <cell r="A235">
            <v>131</v>
          </cell>
          <cell r="B235" t="str">
            <v>NO DEPRECIABLES</v>
          </cell>
          <cell r="C235">
            <v>4206236.66</v>
          </cell>
          <cell r="D235">
            <v>4206236.66</v>
          </cell>
        </row>
        <row r="236">
          <cell r="A236">
            <v>1310</v>
          </cell>
          <cell r="B236" t="str">
            <v>NO DEPRECIABLES</v>
          </cell>
          <cell r="C236">
            <v>4206236.66</v>
          </cell>
          <cell r="D236">
            <v>4206236.66</v>
          </cell>
        </row>
        <row r="237">
          <cell r="A237">
            <v>131001</v>
          </cell>
          <cell r="B237" t="str">
            <v>TERRENOS</v>
          </cell>
          <cell r="C237">
            <v>2551157.89</v>
          </cell>
          <cell r="D237">
            <v>2551157.89</v>
          </cell>
        </row>
        <row r="238">
          <cell r="A238">
            <v>1310010100</v>
          </cell>
          <cell r="B238" t="str">
            <v>TERRENOS - VALOR DE ADQUISICION</v>
          </cell>
          <cell r="C238">
            <v>1046866.41</v>
          </cell>
          <cell r="D238">
            <v>1046866.41</v>
          </cell>
        </row>
        <row r="239">
          <cell r="A239">
            <v>1310019800</v>
          </cell>
          <cell r="B239" t="str">
            <v>TERRENOS ¨ REVALUO</v>
          </cell>
          <cell r="C239">
            <v>1504291.48</v>
          </cell>
          <cell r="D239">
            <v>1504291.48</v>
          </cell>
        </row>
        <row r="240">
          <cell r="A240">
            <v>131002</v>
          </cell>
          <cell r="B240" t="str">
            <v>CONSTRUCCIONES EN PROCESO</v>
          </cell>
          <cell r="C240">
            <v>892479.61</v>
          </cell>
          <cell r="D240">
            <v>892479.61</v>
          </cell>
        </row>
        <row r="241">
          <cell r="A241">
            <v>1310020100</v>
          </cell>
          <cell r="B241" t="str">
            <v>INMUEBLES</v>
          </cell>
          <cell r="C241">
            <v>892479.61</v>
          </cell>
          <cell r="D241">
            <v>892479.61</v>
          </cell>
        </row>
        <row r="242">
          <cell r="A242">
            <v>131003</v>
          </cell>
          <cell r="B242" t="str">
            <v>MOBILIARIO Y EQUIPO POR UTILIZAR</v>
          </cell>
          <cell r="C242">
            <v>762599.16</v>
          </cell>
          <cell r="D242">
            <v>762599.16</v>
          </cell>
        </row>
        <row r="243">
          <cell r="A243">
            <v>1310030200</v>
          </cell>
          <cell r="B243" t="str">
            <v>MOBILIARIO Y EQUIPO EN EXISTENCIA</v>
          </cell>
          <cell r="C243">
            <v>762599.16</v>
          </cell>
          <cell r="D243">
            <v>762599.16</v>
          </cell>
        </row>
        <row r="244">
          <cell r="A244">
            <v>132</v>
          </cell>
          <cell r="B244" t="str">
            <v>DEPRECIABLES</v>
          </cell>
          <cell r="C244">
            <v>11477695.539999999</v>
          </cell>
          <cell r="D244">
            <v>11477695.539999999</v>
          </cell>
        </row>
        <row r="245">
          <cell r="A245">
            <v>1320</v>
          </cell>
          <cell r="B245" t="str">
            <v>DEPRECIABLES</v>
          </cell>
          <cell r="C245">
            <v>27178823.23</v>
          </cell>
          <cell r="D245">
            <v>27178823.23</v>
          </cell>
        </row>
        <row r="246">
          <cell r="A246">
            <v>132001</v>
          </cell>
          <cell r="B246" t="str">
            <v>EDIFICACIONES</v>
          </cell>
          <cell r="C246">
            <v>13478173.65</v>
          </cell>
          <cell r="D246">
            <v>13478173.65</v>
          </cell>
        </row>
        <row r="247">
          <cell r="A247">
            <v>1320010100</v>
          </cell>
          <cell r="B247" t="str">
            <v>EDIFICACIONES - VALOR DE ADQUISICION</v>
          </cell>
          <cell r="C247">
            <v>10535134.630000001</v>
          </cell>
          <cell r="D247">
            <v>10535134.630000001</v>
          </cell>
        </row>
        <row r="248">
          <cell r="A248">
            <v>132001010001</v>
          </cell>
          <cell r="B248" t="str">
            <v>EDIFICACIONES PROPIAS</v>
          </cell>
          <cell r="C248">
            <v>10535134.630000001</v>
          </cell>
          <cell r="D248">
            <v>10535134.630000001</v>
          </cell>
        </row>
        <row r="249">
          <cell r="A249">
            <v>1320019800</v>
          </cell>
          <cell r="B249" t="str">
            <v>EDIFICACIONES ¨ REVALUO</v>
          </cell>
          <cell r="C249">
            <v>2943039.02</v>
          </cell>
          <cell r="D249">
            <v>2943039.02</v>
          </cell>
        </row>
        <row r="250">
          <cell r="A250">
            <v>132002</v>
          </cell>
          <cell r="B250" t="str">
            <v>EQUIPO DE COMPUTACION</v>
          </cell>
          <cell r="C250">
            <v>8387005.5099999998</v>
          </cell>
          <cell r="D250">
            <v>8387005.5099999998</v>
          </cell>
        </row>
        <row r="251">
          <cell r="A251">
            <v>1320020100</v>
          </cell>
          <cell r="B251" t="str">
            <v>EQUIPO DE COMPUTACION - VALOR DE ADQUISICION</v>
          </cell>
          <cell r="C251">
            <v>8387005.5099999998</v>
          </cell>
          <cell r="D251">
            <v>8387005.5099999998</v>
          </cell>
        </row>
        <row r="252">
          <cell r="A252">
            <v>132002010001</v>
          </cell>
          <cell r="B252" t="str">
            <v>EQUIPO DE COMPUTACION PROPIO</v>
          </cell>
          <cell r="C252">
            <v>8387005.5099999998</v>
          </cell>
          <cell r="D252">
            <v>8387005.5099999998</v>
          </cell>
        </row>
        <row r="253">
          <cell r="A253">
            <v>132003</v>
          </cell>
          <cell r="B253" t="str">
            <v>EQUIPO DE OFICINA</v>
          </cell>
          <cell r="C253">
            <v>272664.92</v>
          </cell>
          <cell r="D253">
            <v>272664.92</v>
          </cell>
        </row>
        <row r="254">
          <cell r="A254">
            <v>1320030100</v>
          </cell>
          <cell r="B254" t="str">
            <v>EQUIPO DE OFICINA - VALOR DE ADQUISICION</v>
          </cell>
          <cell r="C254">
            <v>272664.92</v>
          </cell>
          <cell r="D254">
            <v>272664.92</v>
          </cell>
        </row>
        <row r="255">
          <cell r="A255">
            <v>132003010001</v>
          </cell>
          <cell r="B255" t="str">
            <v>EQUIPO DE OFICINA PROPIO</v>
          </cell>
          <cell r="C255">
            <v>272664.92</v>
          </cell>
          <cell r="D255">
            <v>272664.92</v>
          </cell>
        </row>
        <row r="256">
          <cell r="A256">
            <v>132004</v>
          </cell>
          <cell r="B256" t="str">
            <v>MOBILIARIO</v>
          </cell>
          <cell r="C256">
            <v>470459.72</v>
          </cell>
          <cell r="D256">
            <v>470459.72</v>
          </cell>
        </row>
        <row r="257">
          <cell r="A257">
            <v>1320040100</v>
          </cell>
          <cell r="B257" t="str">
            <v>MOBILIARIO - VALOR DE ADQUISICION</v>
          </cell>
          <cell r="C257">
            <v>470459.72</v>
          </cell>
          <cell r="D257">
            <v>470459.72</v>
          </cell>
        </row>
        <row r="258">
          <cell r="A258">
            <v>132004010001</v>
          </cell>
          <cell r="B258" t="str">
            <v>MOBILIARIO PROPIO</v>
          </cell>
          <cell r="C258">
            <v>470459.72</v>
          </cell>
          <cell r="D258">
            <v>470459.72</v>
          </cell>
        </row>
        <row r="259">
          <cell r="A259">
            <v>132005</v>
          </cell>
          <cell r="B259" t="str">
            <v>VEHICULOS</v>
          </cell>
          <cell r="C259">
            <v>1103137.95</v>
          </cell>
          <cell r="D259">
            <v>1103137.95</v>
          </cell>
        </row>
        <row r="260">
          <cell r="A260">
            <v>1320050100</v>
          </cell>
          <cell r="B260" t="str">
            <v>VEHICULOS - VALOR DE ADQUISICION</v>
          </cell>
          <cell r="C260">
            <v>1103137.95</v>
          </cell>
          <cell r="D260">
            <v>1103137.95</v>
          </cell>
        </row>
        <row r="261">
          <cell r="A261">
            <v>132005010001</v>
          </cell>
          <cell r="B261" t="str">
            <v>VEHICULOS PROPIOS</v>
          </cell>
          <cell r="C261">
            <v>1103137.95</v>
          </cell>
          <cell r="D261">
            <v>1103137.95</v>
          </cell>
        </row>
        <row r="262">
          <cell r="A262">
            <v>132006</v>
          </cell>
          <cell r="B262" t="str">
            <v>MAQUINARIA, EQUIPO Y HERRAMIENTA</v>
          </cell>
          <cell r="C262">
            <v>3467381.48</v>
          </cell>
          <cell r="D262">
            <v>3467381.48</v>
          </cell>
        </row>
        <row r="263">
          <cell r="A263">
            <v>1320060100</v>
          </cell>
          <cell r="B263" t="str">
            <v>MAQUINARIA, EQUIPO Y HERRAMIENTA - VALOR DE ADQUISICION.</v>
          </cell>
          <cell r="C263">
            <v>3467381.48</v>
          </cell>
          <cell r="D263">
            <v>3467381.48</v>
          </cell>
        </row>
        <row r="264">
          <cell r="A264">
            <v>132006010001</v>
          </cell>
          <cell r="B264" t="str">
            <v>MAQUINARIA, EQUIPO Y HERRAMIENTA PROPIAS</v>
          </cell>
          <cell r="C264">
            <v>3467381.48</v>
          </cell>
          <cell r="D264">
            <v>3467381.48</v>
          </cell>
        </row>
        <row r="265">
          <cell r="A265">
            <v>1329</v>
          </cell>
          <cell r="B265" t="str">
            <v>DEPRECIACION Y DETERIORO ACUMULADO(0) (-)</v>
          </cell>
          <cell r="C265">
            <v>-15701127.689999999</v>
          </cell>
          <cell r="D265">
            <v>-15701127.689999999</v>
          </cell>
        </row>
        <row r="266">
          <cell r="A266">
            <v>132901</v>
          </cell>
          <cell r="B266" t="str">
            <v>VALOR HISTORICO</v>
          </cell>
          <cell r="C266">
            <v>-13644300.34</v>
          </cell>
          <cell r="D266">
            <v>-13644300.34</v>
          </cell>
        </row>
        <row r="267">
          <cell r="A267">
            <v>1329010100</v>
          </cell>
          <cell r="B267" t="str">
            <v>EDIFICACIONES</v>
          </cell>
          <cell r="C267">
            <v>-3314251.19</v>
          </cell>
          <cell r="D267">
            <v>-3314251.19</v>
          </cell>
        </row>
        <row r="268">
          <cell r="A268">
            <v>1329010200</v>
          </cell>
          <cell r="B268" t="str">
            <v>EQUIPO DE COMPUTACION</v>
          </cell>
          <cell r="C268">
            <v>-6509388.4900000002</v>
          </cell>
          <cell r="D268">
            <v>-6509388.4900000002</v>
          </cell>
        </row>
        <row r="269">
          <cell r="A269">
            <v>1329010300</v>
          </cell>
          <cell r="B269" t="str">
            <v>EQUIPO DE OFICINA</v>
          </cell>
          <cell r="C269">
            <v>-202583.17</v>
          </cell>
          <cell r="D269">
            <v>-202583.17</v>
          </cell>
        </row>
        <row r="270">
          <cell r="A270">
            <v>1329010400</v>
          </cell>
          <cell r="B270" t="str">
            <v>MOBILIARIO</v>
          </cell>
          <cell r="C270">
            <v>-310771.40000000002</v>
          </cell>
          <cell r="D270">
            <v>-310771.40000000002</v>
          </cell>
        </row>
        <row r="271">
          <cell r="A271">
            <v>1329010500</v>
          </cell>
          <cell r="B271" t="str">
            <v>VEHICULOS</v>
          </cell>
          <cell r="C271">
            <v>-1007557.93</v>
          </cell>
          <cell r="D271">
            <v>-1007557.93</v>
          </cell>
        </row>
        <row r="272">
          <cell r="A272">
            <v>1329010600</v>
          </cell>
          <cell r="B272" t="str">
            <v>MAQUINARIA, EQUIPO Y HERRAMIENTA</v>
          </cell>
          <cell r="C272">
            <v>-2299748.16</v>
          </cell>
          <cell r="D272">
            <v>-2299748.16</v>
          </cell>
        </row>
        <row r="273">
          <cell r="A273">
            <v>132902</v>
          </cell>
          <cell r="B273" t="str">
            <v>REVALUOS</v>
          </cell>
          <cell r="C273">
            <v>-2056827.35</v>
          </cell>
          <cell r="D273">
            <v>-2056827.35</v>
          </cell>
        </row>
        <row r="274">
          <cell r="A274">
            <v>1329020100</v>
          </cell>
          <cell r="B274" t="str">
            <v>EDIFICACIONES</v>
          </cell>
          <cell r="C274">
            <v>-2056827.35</v>
          </cell>
          <cell r="D274">
            <v>-2056827.35</v>
          </cell>
        </row>
        <row r="275">
          <cell r="A275">
            <v>133</v>
          </cell>
          <cell r="B275" t="str">
            <v>AMORTIZABLES</v>
          </cell>
          <cell r="C275">
            <v>101199.24</v>
          </cell>
          <cell r="D275">
            <v>101199.24</v>
          </cell>
        </row>
        <row r="276">
          <cell r="A276">
            <v>1330</v>
          </cell>
          <cell r="B276" t="str">
            <v>AMORTIZABLES</v>
          </cell>
          <cell r="C276">
            <v>101199.24</v>
          </cell>
          <cell r="D276">
            <v>101199.24</v>
          </cell>
        </row>
        <row r="277">
          <cell r="A277">
            <v>133002</v>
          </cell>
          <cell r="B277" t="str">
            <v>REMODELACIONES Y READECUACIONES</v>
          </cell>
          <cell r="C277">
            <v>101199.24</v>
          </cell>
          <cell r="D277">
            <v>101199.24</v>
          </cell>
        </row>
        <row r="278">
          <cell r="A278">
            <v>1330020100</v>
          </cell>
          <cell r="B278" t="str">
            <v>INMUEBLES PROPIOS</v>
          </cell>
          <cell r="C278">
            <v>101199.24</v>
          </cell>
          <cell r="D278">
            <v>101199.24</v>
          </cell>
        </row>
        <row r="279">
          <cell r="C279"/>
          <cell r="D279"/>
        </row>
        <row r="280">
          <cell r="B280" t="str">
            <v>TOTAL ACTIVO</v>
          </cell>
          <cell r="C280">
            <v>608032183.29999995</v>
          </cell>
          <cell r="D280">
            <v>608032183.29999995</v>
          </cell>
        </row>
        <row r="281">
          <cell r="C281"/>
          <cell r="D281"/>
        </row>
        <row r="282">
          <cell r="A282">
            <v>71</v>
          </cell>
          <cell r="B282" t="str">
            <v>COSTOS DE OPERACIONES DE INTERMEDIACION</v>
          </cell>
          <cell r="C282">
            <v>10355430.17</v>
          </cell>
          <cell r="D282">
            <v>10355430.17</v>
          </cell>
        </row>
        <row r="283">
          <cell r="A283">
            <v>711</v>
          </cell>
          <cell r="B283" t="str">
            <v>CAPTACION DE RECURSOS</v>
          </cell>
          <cell r="C283">
            <v>10003639.779999999</v>
          </cell>
          <cell r="D283">
            <v>10003639.779999999</v>
          </cell>
        </row>
        <row r="284">
          <cell r="A284">
            <v>7110</v>
          </cell>
          <cell r="B284" t="str">
            <v>CAPTACION DE RECURSOS</v>
          </cell>
          <cell r="C284">
            <v>10003639.779999999</v>
          </cell>
          <cell r="D284">
            <v>10003639.779999999</v>
          </cell>
        </row>
        <row r="285">
          <cell r="A285">
            <v>711001</v>
          </cell>
          <cell r="B285" t="str">
            <v>DEPOSITOS</v>
          </cell>
          <cell r="C285">
            <v>177897.28</v>
          </cell>
          <cell r="D285">
            <v>177897.28</v>
          </cell>
        </row>
        <row r="286">
          <cell r="A286">
            <v>7110010200</v>
          </cell>
          <cell r="B286" t="str">
            <v>INTERESES DE DEPOSITOS A PLAZO</v>
          </cell>
          <cell r="C286">
            <v>177897.28</v>
          </cell>
          <cell r="D286">
            <v>177897.28</v>
          </cell>
        </row>
        <row r="287">
          <cell r="A287">
            <v>711001020001</v>
          </cell>
          <cell r="B287" t="str">
            <v>PACTADOS HASTA UN AÑO PLAZO</v>
          </cell>
          <cell r="C287">
            <v>177897.28</v>
          </cell>
          <cell r="D287">
            <v>177897.28</v>
          </cell>
        </row>
        <row r="288">
          <cell r="A288">
            <v>71100102000102</v>
          </cell>
          <cell r="B288" t="str">
            <v>A 30 DIAS PLAZO</v>
          </cell>
          <cell r="C288">
            <v>177897.28</v>
          </cell>
          <cell r="D288">
            <v>177897.28</v>
          </cell>
        </row>
        <row r="289">
          <cell r="A289">
            <v>711002</v>
          </cell>
          <cell r="B289" t="str">
            <v>PRESTAMOS PARA TERCEROS</v>
          </cell>
          <cell r="C289">
            <v>9721229.4499999993</v>
          </cell>
          <cell r="D289">
            <v>9721229.4499999993</v>
          </cell>
        </row>
        <row r="290">
          <cell r="A290">
            <v>7110020100</v>
          </cell>
          <cell r="B290" t="str">
            <v>INTERESES</v>
          </cell>
          <cell r="C290">
            <v>8892617.5399999991</v>
          </cell>
          <cell r="D290">
            <v>8892617.5399999991</v>
          </cell>
        </row>
        <row r="291">
          <cell r="A291">
            <v>711002010001</v>
          </cell>
          <cell r="B291" t="str">
            <v>PACTADOS HASTA UN AÑO PLAZO</v>
          </cell>
          <cell r="C291">
            <v>759977.38</v>
          </cell>
          <cell r="D291">
            <v>759977.38</v>
          </cell>
        </row>
        <row r="292">
          <cell r="A292">
            <v>711002010002</v>
          </cell>
          <cell r="B292" t="str">
            <v>PACTADOS A MAS DE UN AÑO PLAZO</v>
          </cell>
          <cell r="C292">
            <v>5623.81</v>
          </cell>
          <cell r="D292">
            <v>5623.81</v>
          </cell>
        </row>
        <row r="293">
          <cell r="A293">
            <v>711002010003</v>
          </cell>
          <cell r="B293" t="str">
            <v>PACTADOS A CINCO O MAS AÑOS PLAZO</v>
          </cell>
          <cell r="C293">
            <v>8127016.3499999996</v>
          </cell>
          <cell r="D293">
            <v>8127016.3499999996</v>
          </cell>
        </row>
        <row r="294">
          <cell r="A294">
            <v>7110020200</v>
          </cell>
          <cell r="B294" t="str">
            <v>COMISIONES</v>
          </cell>
          <cell r="C294">
            <v>828611.91</v>
          </cell>
          <cell r="D294">
            <v>828611.91</v>
          </cell>
        </row>
        <row r="295">
          <cell r="A295">
            <v>711002020001</v>
          </cell>
          <cell r="B295" t="str">
            <v>PACTADOS HASTA UN AÑO PLAZO</v>
          </cell>
          <cell r="C295">
            <v>70328.05</v>
          </cell>
          <cell r="D295">
            <v>70328.05</v>
          </cell>
        </row>
        <row r="296">
          <cell r="A296">
            <v>711002020003</v>
          </cell>
          <cell r="B296" t="str">
            <v>PACTADOS A CINCO O MAS AÑOS PLAZO</v>
          </cell>
          <cell r="C296">
            <v>758283.86</v>
          </cell>
          <cell r="D296">
            <v>758283.86</v>
          </cell>
        </row>
        <row r="297">
          <cell r="A297">
            <v>711004</v>
          </cell>
          <cell r="B297" t="str">
            <v>TITULOS DE EMISION PROPIA</v>
          </cell>
          <cell r="C297">
            <v>7512.88</v>
          </cell>
          <cell r="D297">
            <v>7512.88</v>
          </cell>
        </row>
        <row r="298">
          <cell r="A298">
            <v>7110040200</v>
          </cell>
          <cell r="B298" t="str">
            <v>OTROS COSTOS DE EMISION</v>
          </cell>
          <cell r="C298">
            <v>7512.88</v>
          </cell>
          <cell r="D298">
            <v>7512.88</v>
          </cell>
        </row>
        <row r="299">
          <cell r="A299">
            <v>711004020003</v>
          </cell>
          <cell r="B299" t="str">
            <v>PACTADOS A CINCO O MAS AÑOS PLAZO</v>
          </cell>
          <cell r="C299">
            <v>7512.88</v>
          </cell>
          <cell r="D299">
            <v>7512.88</v>
          </cell>
        </row>
        <row r="300">
          <cell r="A300">
            <v>71100402000302</v>
          </cell>
          <cell r="B300" t="str">
            <v>TITULOS VALORES SIN GARANTIA HIPOTECARIA</v>
          </cell>
          <cell r="C300">
            <v>7512.88</v>
          </cell>
          <cell r="D300">
            <v>7512.88</v>
          </cell>
        </row>
        <row r="301">
          <cell r="A301">
            <v>711005</v>
          </cell>
          <cell r="B301" t="str">
            <v>PERDIDA POR DIFERENCIA DE PRECIOS</v>
          </cell>
          <cell r="C301">
            <v>26039.66</v>
          </cell>
          <cell r="D301">
            <v>26039.66</v>
          </cell>
        </row>
        <row r="302">
          <cell r="A302">
            <v>7110050100</v>
          </cell>
          <cell r="B302" t="str">
            <v>PERDIDA POR VENTA DE TITULOSVALORES</v>
          </cell>
          <cell r="C302">
            <v>26039.66</v>
          </cell>
          <cell r="D302">
            <v>26039.66</v>
          </cell>
        </row>
        <row r="303">
          <cell r="A303">
            <v>711005010001</v>
          </cell>
          <cell r="B303" t="str">
            <v>DOCUMENTOS TRANSADOS HASTA UN AÑO PLAZO</v>
          </cell>
          <cell r="C303">
            <v>26039.66</v>
          </cell>
          <cell r="D303">
            <v>26039.66</v>
          </cell>
        </row>
        <row r="304">
          <cell r="A304">
            <v>711007</v>
          </cell>
          <cell r="B304" t="str">
            <v>OTROS COSTOS DE INTERMEDIACION</v>
          </cell>
          <cell r="C304">
            <v>70960.509999999995</v>
          </cell>
          <cell r="D304">
            <v>70960.509999999995</v>
          </cell>
        </row>
        <row r="305">
          <cell r="A305">
            <v>7110070300</v>
          </cell>
          <cell r="B305" t="str">
            <v>COMISIONES PAGADAS POR ADQUISICION DE TITULOS VALORES</v>
          </cell>
          <cell r="C305">
            <v>70960.509999999995</v>
          </cell>
          <cell r="D305">
            <v>70960.509999999995</v>
          </cell>
        </row>
        <row r="306">
          <cell r="A306">
            <v>712</v>
          </cell>
          <cell r="B306" t="str">
            <v>SANEAMIENTO DE ACTIVOS DE INTERMEDIACION</v>
          </cell>
          <cell r="C306">
            <v>351790.39</v>
          </cell>
          <cell r="D306">
            <v>351790.39</v>
          </cell>
        </row>
        <row r="307">
          <cell r="A307">
            <v>7120</v>
          </cell>
          <cell r="B307" t="str">
            <v>SANEAMIENTO DE ACTIVOS DE INTERMEDIACION</v>
          </cell>
          <cell r="C307">
            <v>351790.39</v>
          </cell>
          <cell r="D307">
            <v>351790.39</v>
          </cell>
        </row>
        <row r="308">
          <cell r="A308">
            <v>712000</v>
          </cell>
          <cell r="B308" t="str">
            <v>SANEAMIENTO DE ACTIVOS DE INTERMEDIACION</v>
          </cell>
          <cell r="C308">
            <v>351790.39</v>
          </cell>
          <cell r="D308">
            <v>351790.39</v>
          </cell>
        </row>
        <row r="309">
          <cell r="A309">
            <v>7120000200</v>
          </cell>
          <cell r="B309" t="str">
            <v>SANEAMIENTO DE PRESTAMOS E INTERESES</v>
          </cell>
          <cell r="C309">
            <v>351790.39</v>
          </cell>
          <cell r="D309">
            <v>351790.39</v>
          </cell>
        </row>
        <row r="310">
          <cell r="A310">
            <v>712000020001</v>
          </cell>
          <cell r="B310" t="str">
            <v>CAPITAL</v>
          </cell>
          <cell r="C310">
            <v>76398.61</v>
          </cell>
          <cell r="D310">
            <v>76398.61</v>
          </cell>
        </row>
        <row r="311">
          <cell r="A311">
            <v>71200002000101</v>
          </cell>
          <cell r="B311" t="str">
            <v>RESERVA PRESTAMOS CATEGORIA A2 Y B</v>
          </cell>
          <cell r="C311">
            <v>76398.61</v>
          </cell>
          <cell r="D311">
            <v>76398.61</v>
          </cell>
        </row>
        <row r="312">
          <cell r="A312">
            <v>712000020002</v>
          </cell>
          <cell r="B312" t="str">
            <v>INTERESES</v>
          </cell>
          <cell r="C312">
            <v>269.13</v>
          </cell>
          <cell r="D312">
            <v>269.13</v>
          </cell>
        </row>
        <row r="313">
          <cell r="A313">
            <v>71200002000201</v>
          </cell>
          <cell r="B313" t="str">
            <v>RESERVA PRESTAMOS CATEGORIA A2 Y B</v>
          </cell>
          <cell r="C313">
            <v>269.13</v>
          </cell>
          <cell r="D313">
            <v>269.13</v>
          </cell>
        </row>
        <row r="314">
          <cell r="A314">
            <v>712000020003</v>
          </cell>
          <cell r="B314" t="str">
            <v>RESERVA VOLUNTARIA DE PRESTAMOS</v>
          </cell>
          <cell r="C314">
            <v>275122.65000000002</v>
          </cell>
          <cell r="D314">
            <v>275122.65000000002</v>
          </cell>
        </row>
        <row r="315">
          <cell r="A315">
            <v>72</v>
          </cell>
          <cell r="B315" t="str">
            <v>COSTOS DE OTRAS OPERACIONES</v>
          </cell>
          <cell r="C315">
            <v>7602935.8099999996</v>
          </cell>
          <cell r="D315">
            <v>7602935.8099999996</v>
          </cell>
        </row>
        <row r="316">
          <cell r="A316">
            <v>722</v>
          </cell>
          <cell r="B316" t="str">
            <v>PRESTACION DE SERVICIOS</v>
          </cell>
          <cell r="C316">
            <v>7602935.8099999996</v>
          </cell>
          <cell r="D316">
            <v>7602935.8099999996</v>
          </cell>
        </row>
        <row r="317">
          <cell r="A317">
            <v>7220</v>
          </cell>
          <cell r="B317" t="str">
            <v>PRESTACION DE SERVICIOS</v>
          </cell>
          <cell r="C317">
            <v>7602935.8099999996</v>
          </cell>
          <cell r="D317">
            <v>7602935.8099999996</v>
          </cell>
        </row>
        <row r="318">
          <cell r="A318">
            <v>722001</v>
          </cell>
          <cell r="B318" t="str">
            <v>PRESTACION DE SERVICIOS FINANCIEROS</v>
          </cell>
          <cell r="C318">
            <v>7189189.25</v>
          </cell>
          <cell r="D318">
            <v>7189189.25</v>
          </cell>
        </row>
        <row r="319">
          <cell r="A319">
            <v>7220010000</v>
          </cell>
          <cell r="B319" t="str">
            <v>PRESTACION DE SERVICIOS FINANCIEROS</v>
          </cell>
          <cell r="C319">
            <v>7189189.25</v>
          </cell>
          <cell r="D319">
            <v>7189189.25</v>
          </cell>
        </row>
        <row r="320">
          <cell r="A320">
            <v>722001000006</v>
          </cell>
          <cell r="B320" t="str">
            <v>UNIDAD PYME</v>
          </cell>
          <cell r="C320">
            <v>230755.69</v>
          </cell>
          <cell r="D320">
            <v>230755.69</v>
          </cell>
        </row>
        <row r="321">
          <cell r="A321">
            <v>722001000010</v>
          </cell>
          <cell r="B321" t="str">
            <v>RESGUARDO Y CUSTODIA DE DOCUMENTOS</v>
          </cell>
          <cell r="C321">
            <v>819.14</v>
          </cell>
          <cell r="D321">
            <v>819.14</v>
          </cell>
        </row>
        <row r="322">
          <cell r="A322">
            <v>722001000013</v>
          </cell>
          <cell r="B322" t="str">
            <v>SERVICIOS POR PAGO DE REMESAS FAMILIARES</v>
          </cell>
          <cell r="C322">
            <v>229119.9</v>
          </cell>
          <cell r="D322">
            <v>229119.9</v>
          </cell>
        </row>
        <row r="323">
          <cell r="A323">
            <v>722001000015</v>
          </cell>
          <cell r="B323" t="str">
            <v>TARJETAS</v>
          </cell>
          <cell r="C323">
            <v>4392331.25</v>
          </cell>
          <cell r="D323">
            <v>4392331.25</v>
          </cell>
        </row>
        <row r="324">
          <cell r="A324">
            <v>72200100001501</v>
          </cell>
          <cell r="B324" t="str">
            <v>TARJETA DE CREDITO</v>
          </cell>
          <cell r="C324">
            <v>2837376.92</v>
          </cell>
          <cell r="D324">
            <v>2837376.92</v>
          </cell>
        </row>
        <row r="325">
          <cell r="A325">
            <v>72200100001502</v>
          </cell>
          <cell r="B325" t="str">
            <v>TARJETA DE DEBITO</v>
          </cell>
          <cell r="C325">
            <v>1554954.33</v>
          </cell>
          <cell r="D325">
            <v>1554954.33</v>
          </cell>
        </row>
        <row r="326">
          <cell r="A326">
            <v>722001000024</v>
          </cell>
          <cell r="B326" t="str">
            <v>SERVICIO SARO</v>
          </cell>
          <cell r="C326">
            <v>75338.05</v>
          </cell>
          <cell r="D326">
            <v>75338.05</v>
          </cell>
        </row>
        <row r="327">
          <cell r="A327">
            <v>722001000025</v>
          </cell>
          <cell r="B327" t="str">
            <v>SERVICIO CREDIT SCORING</v>
          </cell>
          <cell r="C327">
            <v>111961.18</v>
          </cell>
          <cell r="D327">
            <v>111961.18</v>
          </cell>
        </row>
        <row r="328">
          <cell r="A328">
            <v>722001000041</v>
          </cell>
          <cell r="B328" t="str">
            <v>SERVICIO DE SALUD A TU ALCANCE</v>
          </cell>
          <cell r="C328">
            <v>1099.6199999999999</v>
          </cell>
          <cell r="D328">
            <v>1099.6199999999999</v>
          </cell>
        </row>
        <row r="329">
          <cell r="A329">
            <v>722001000042</v>
          </cell>
          <cell r="B329" t="str">
            <v>COMISIONES ATM´S</v>
          </cell>
          <cell r="C329">
            <v>82.6</v>
          </cell>
          <cell r="D329">
            <v>82.6</v>
          </cell>
        </row>
        <row r="330">
          <cell r="A330">
            <v>72200100004203</v>
          </cell>
          <cell r="B330" t="str">
            <v>COMISION A ATH POR OPERACIONES DE OTROS BANCOS EN ATM DE FCB</v>
          </cell>
          <cell r="C330">
            <v>82.6</v>
          </cell>
          <cell r="D330">
            <v>82.6</v>
          </cell>
        </row>
        <row r="331">
          <cell r="A331">
            <v>722001000043</v>
          </cell>
          <cell r="B331" t="str">
            <v>ADMINISTRACION Y OTROS COSTOS POR SERVICIO EN ATM´S</v>
          </cell>
          <cell r="C331">
            <v>1169234.82</v>
          </cell>
          <cell r="D331">
            <v>1169234.82</v>
          </cell>
        </row>
        <row r="332">
          <cell r="A332">
            <v>722001000046</v>
          </cell>
          <cell r="B332" t="str">
            <v>CORRESPONSALES NO BANCARIOS</v>
          </cell>
          <cell r="C332">
            <v>1756.57</v>
          </cell>
          <cell r="D332">
            <v>1756.57</v>
          </cell>
        </row>
        <row r="333">
          <cell r="A333">
            <v>72200100004601</v>
          </cell>
          <cell r="B333" t="str">
            <v>COMISION POR SERVICIOS DE RED DE CNB</v>
          </cell>
          <cell r="C333">
            <v>1756.57</v>
          </cell>
          <cell r="D333">
            <v>1756.57</v>
          </cell>
        </row>
        <row r="334">
          <cell r="A334">
            <v>722001000048</v>
          </cell>
          <cell r="B334" t="str">
            <v>ADMINISTRACION Y OTROS COSTOS POR SERVICIOS DE CNB</v>
          </cell>
          <cell r="C334">
            <v>117361.17</v>
          </cell>
          <cell r="D334">
            <v>117361.17</v>
          </cell>
        </row>
        <row r="335">
          <cell r="A335">
            <v>722001000056</v>
          </cell>
          <cell r="B335" t="str">
            <v>BANCA MOVIL</v>
          </cell>
          <cell r="C335">
            <v>212116.54</v>
          </cell>
          <cell r="D335">
            <v>212116.54</v>
          </cell>
        </row>
        <row r="336">
          <cell r="A336">
            <v>72200100005601</v>
          </cell>
          <cell r="B336" t="str">
            <v>COMISION POR SERVICIO DE BANCA MOVIL</v>
          </cell>
          <cell r="C336">
            <v>34998.639999999999</v>
          </cell>
          <cell r="D336">
            <v>34998.639999999999</v>
          </cell>
        </row>
        <row r="337">
          <cell r="A337">
            <v>72200100005602</v>
          </cell>
          <cell r="B337" t="str">
            <v>ADMINISTRACION Y OTROS COSTOS POR SERVICIO DE BANCA MOVIL</v>
          </cell>
          <cell r="C337">
            <v>177117.9</v>
          </cell>
          <cell r="D337">
            <v>177117.9</v>
          </cell>
        </row>
        <row r="338">
          <cell r="A338">
            <v>722001000060</v>
          </cell>
          <cell r="B338" t="str">
            <v>CALL CENTER TARJETAS</v>
          </cell>
          <cell r="C338">
            <v>571999.69999999995</v>
          </cell>
          <cell r="D338">
            <v>571999.69999999995</v>
          </cell>
        </row>
        <row r="339">
          <cell r="A339">
            <v>722001000066</v>
          </cell>
          <cell r="B339" t="str">
            <v>SERVICIO DE KIOSKOS FINANCIEROS</v>
          </cell>
          <cell r="C339">
            <v>25159.85</v>
          </cell>
          <cell r="D339">
            <v>25159.85</v>
          </cell>
        </row>
        <row r="340">
          <cell r="A340">
            <v>72200100006601</v>
          </cell>
          <cell r="B340" t="str">
            <v>COMISION POR USO DE KIOSKOS</v>
          </cell>
          <cell r="C340">
            <v>1320</v>
          </cell>
          <cell r="D340">
            <v>1320</v>
          </cell>
        </row>
        <row r="341">
          <cell r="A341">
            <v>72200100006603</v>
          </cell>
          <cell r="B341" t="str">
            <v>COMISION POR SERVICIO DE ADMINISTRACION DE KIOSKOS</v>
          </cell>
          <cell r="C341">
            <v>23839.85</v>
          </cell>
          <cell r="D341">
            <v>23839.85</v>
          </cell>
        </row>
        <row r="342">
          <cell r="A342">
            <v>722001000099</v>
          </cell>
          <cell r="B342" t="str">
            <v>OTROS</v>
          </cell>
          <cell r="C342">
            <v>50053.17</v>
          </cell>
          <cell r="D342">
            <v>50053.17</v>
          </cell>
        </row>
        <row r="343">
          <cell r="A343">
            <v>722002</v>
          </cell>
          <cell r="B343" t="str">
            <v>PRESTACION DE SERVICIOS TECNICOS</v>
          </cell>
          <cell r="C343">
            <v>413746.56</v>
          </cell>
          <cell r="D343">
            <v>413746.56</v>
          </cell>
        </row>
        <row r="344">
          <cell r="A344">
            <v>7220020300</v>
          </cell>
          <cell r="B344" t="str">
            <v>SERVICIOS DE CAPACITACION</v>
          </cell>
          <cell r="C344">
            <v>237739.07</v>
          </cell>
          <cell r="D344">
            <v>237739.07</v>
          </cell>
        </row>
        <row r="345">
          <cell r="A345">
            <v>7220020700</v>
          </cell>
          <cell r="B345" t="str">
            <v>ASESORIA</v>
          </cell>
          <cell r="C345">
            <v>76954.89</v>
          </cell>
          <cell r="D345">
            <v>76954.89</v>
          </cell>
        </row>
        <row r="346">
          <cell r="A346">
            <v>7220029100</v>
          </cell>
          <cell r="B346" t="str">
            <v>OTROS</v>
          </cell>
          <cell r="C346">
            <v>99052.6</v>
          </cell>
          <cell r="D346">
            <v>99052.6</v>
          </cell>
        </row>
        <row r="347">
          <cell r="A347">
            <v>722002910002</v>
          </cell>
          <cell r="B347" t="str">
            <v>SERVICIO DE ORGANIZACION Y METODO</v>
          </cell>
          <cell r="C347">
            <v>989.01</v>
          </cell>
          <cell r="D347">
            <v>989.01</v>
          </cell>
        </row>
        <row r="348">
          <cell r="A348">
            <v>722002910003</v>
          </cell>
          <cell r="B348" t="str">
            <v>SERVICIO DE SELECCION Y EVALUACION DE RECURSOS HUMANOS</v>
          </cell>
          <cell r="C348">
            <v>22380.91</v>
          </cell>
          <cell r="D348">
            <v>22380.91</v>
          </cell>
        </row>
        <row r="349">
          <cell r="A349">
            <v>722002910004</v>
          </cell>
          <cell r="B349" t="str">
            <v>SERVICIO DE CIERRE CENTRALIZADO EN CADI</v>
          </cell>
          <cell r="C349">
            <v>75682.679999999993</v>
          </cell>
          <cell r="D349">
            <v>75682.679999999993</v>
          </cell>
        </row>
        <row r="350">
          <cell r="C350"/>
          <cell r="D350"/>
        </row>
        <row r="351">
          <cell r="B351" t="str">
            <v>TOTAL COSTOS</v>
          </cell>
          <cell r="C351">
            <v>17958365.98</v>
          </cell>
          <cell r="D351">
            <v>17958365.98</v>
          </cell>
        </row>
        <row r="352">
          <cell r="C352"/>
          <cell r="D352"/>
        </row>
        <row r="353">
          <cell r="A353">
            <v>81</v>
          </cell>
          <cell r="B353" t="str">
            <v>GASTOS DE OPERACION</v>
          </cell>
          <cell r="C353">
            <v>7664367.4299999997</v>
          </cell>
          <cell r="D353">
            <v>7664367.4299999997</v>
          </cell>
        </row>
        <row r="354">
          <cell r="A354">
            <v>811</v>
          </cell>
          <cell r="B354" t="str">
            <v>GASTOS DE FUNCIONARIOS Y EMPLEADOS</v>
          </cell>
          <cell r="C354">
            <v>3998605.64</v>
          </cell>
          <cell r="D354">
            <v>3998605.64</v>
          </cell>
        </row>
        <row r="355">
          <cell r="A355">
            <v>8110</v>
          </cell>
          <cell r="B355" t="str">
            <v>GASTOS DE FUNCIONARIOS Y EMPLEADOS</v>
          </cell>
          <cell r="C355">
            <v>3998605.64</v>
          </cell>
          <cell r="D355">
            <v>3998605.64</v>
          </cell>
        </row>
        <row r="356">
          <cell r="A356">
            <v>811001</v>
          </cell>
          <cell r="B356" t="str">
            <v>REMUNERACIONES</v>
          </cell>
          <cell r="C356">
            <v>1707640.18</v>
          </cell>
          <cell r="D356">
            <v>1707640.18</v>
          </cell>
        </row>
        <row r="357">
          <cell r="A357">
            <v>8110010100</v>
          </cell>
          <cell r="B357" t="str">
            <v>SALARIOS ORDINARIOS</v>
          </cell>
          <cell r="C357">
            <v>1679350.1</v>
          </cell>
          <cell r="D357">
            <v>1679350.1</v>
          </cell>
        </row>
        <row r="358">
          <cell r="A358">
            <v>8110010200</v>
          </cell>
          <cell r="B358" t="str">
            <v>SALARIOS EXTRAORDINARIOS</v>
          </cell>
          <cell r="C358">
            <v>28290.080000000002</v>
          </cell>
          <cell r="D358">
            <v>28290.080000000002</v>
          </cell>
        </row>
        <row r="359">
          <cell r="A359">
            <v>811002</v>
          </cell>
          <cell r="B359" t="str">
            <v>PRESTACIONES AL PERSONAL</v>
          </cell>
          <cell r="C359">
            <v>1252448.76</v>
          </cell>
          <cell r="D359">
            <v>1252448.76</v>
          </cell>
        </row>
        <row r="360">
          <cell r="A360">
            <v>8110020100</v>
          </cell>
          <cell r="B360" t="str">
            <v>AGUINALDOS Y BONIFICACIONES</v>
          </cell>
          <cell r="C360">
            <v>523758.85</v>
          </cell>
          <cell r="D360">
            <v>523758.85</v>
          </cell>
        </row>
        <row r="361">
          <cell r="A361">
            <v>811002010001</v>
          </cell>
          <cell r="B361" t="str">
            <v>AGUINALDO</v>
          </cell>
          <cell r="C361">
            <v>152666.45000000001</v>
          </cell>
          <cell r="D361">
            <v>152666.45000000001</v>
          </cell>
        </row>
        <row r="362">
          <cell r="A362">
            <v>811002010002</v>
          </cell>
          <cell r="B362" t="str">
            <v>BONIFICACIONES</v>
          </cell>
          <cell r="C362">
            <v>371092.4</v>
          </cell>
          <cell r="D362">
            <v>371092.4</v>
          </cell>
        </row>
        <row r="363">
          <cell r="A363">
            <v>8110020200</v>
          </cell>
          <cell r="B363" t="str">
            <v>VACACIONES</v>
          </cell>
          <cell r="C363">
            <v>163071.82999999999</v>
          </cell>
          <cell r="D363">
            <v>163071.82999999999</v>
          </cell>
        </row>
        <row r="364">
          <cell r="A364">
            <v>811002020001</v>
          </cell>
          <cell r="B364" t="str">
            <v>ORDINARIAS</v>
          </cell>
          <cell r="C364">
            <v>163071.82999999999</v>
          </cell>
          <cell r="D364">
            <v>163071.82999999999</v>
          </cell>
        </row>
        <row r="365">
          <cell r="A365">
            <v>8110020300</v>
          </cell>
          <cell r="B365" t="str">
            <v>UNIFORMES</v>
          </cell>
          <cell r="C365">
            <v>23561.78</v>
          </cell>
          <cell r="D365">
            <v>23561.78</v>
          </cell>
        </row>
        <row r="366">
          <cell r="A366">
            <v>8110020400</v>
          </cell>
          <cell r="B366" t="str">
            <v>SEGURO SOCIAL Y F.S.V.</v>
          </cell>
          <cell r="C366">
            <v>57364.37</v>
          </cell>
          <cell r="D366">
            <v>57364.37</v>
          </cell>
        </row>
        <row r="367">
          <cell r="A367">
            <v>811002040001</v>
          </cell>
          <cell r="B367" t="str">
            <v>SALUD</v>
          </cell>
          <cell r="C367">
            <v>57364.37</v>
          </cell>
          <cell r="D367">
            <v>57364.37</v>
          </cell>
        </row>
        <row r="368">
          <cell r="A368">
            <v>8110020500</v>
          </cell>
          <cell r="B368" t="str">
            <v>INSAFOR</v>
          </cell>
          <cell r="C368">
            <v>8023.39</v>
          </cell>
          <cell r="D368">
            <v>8023.39</v>
          </cell>
        </row>
        <row r="369">
          <cell r="A369">
            <v>8110020600</v>
          </cell>
          <cell r="B369" t="str">
            <v>GASTOS MEDICOS</v>
          </cell>
          <cell r="C369">
            <v>19360.759999999998</v>
          </cell>
          <cell r="D369">
            <v>19360.759999999998</v>
          </cell>
        </row>
        <row r="370">
          <cell r="A370">
            <v>8110020800</v>
          </cell>
          <cell r="B370" t="str">
            <v>ATENCIONES Y RECREACIONES</v>
          </cell>
          <cell r="C370">
            <v>70644.55</v>
          </cell>
          <cell r="D370">
            <v>70644.55</v>
          </cell>
        </row>
        <row r="371">
          <cell r="A371">
            <v>811002080001</v>
          </cell>
          <cell r="B371" t="str">
            <v>ATENCIONES SOCIALES</v>
          </cell>
          <cell r="C371">
            <v>43363.1</v>
          </cell>
          <cell r="D371">
            <v>43363.1</v>
          </cell>
        </row>
        <row r="372">
          <cell r="A372">
            <v>811002080002</v>
          </cell>
          <cell r="B372" t="str">
            <v>ACTIVIDADES DEPORTIVAS, CULTURALES Y OTRAS</v>
          </cell>
          <cell r="C372">
            <v>27281.45</v>
          </cell>
          <cell r="D372">
            <v>27281.45</v>
          </cell>
        </row>
        <row r="373">
          <cell r="A373">
            <v>8110020900</v>
          </cell>
          <cell r="B373" t="str">
            <v>OTROS SEGUROS</v>
          </cell>
          <cell r="C373">
            <v>120326.66</v>
          </cell>
          <cell r="D373">
            <v>120326.66</v>
          </cell>
        </row>
        <row r="374">
          <cell r="A374">
            <v>811002090001</v>
          </cell>
          <cell r="B374" t="str">
            <v>DE VIDA</v>
          </cell>
          <cell r="C374">
            <v>38829.370000000003</v>
          </cell>
          <cell r="D374">
            <v>38829.370000000003</v>
          </cell>
        </row>
        <row r="375">
          <cell r="A375">
            <v>811002090002</v>
          </cell>
          <cell r="B375" t="str">
            <v>DE FIDELIDAD</v>
          </cell>
          <cell r="C375">
            <v>13023.26</v>
          </cell>
          <cell r="D375">
            <v>13023.26</v>
          </cell>
        </row>
        <row r="376">
          <cell r="A376">
            <v>811002090003</v>
          </cell>
          <cell r="B376" t="str">
            <v>MEDICO HOSPITALARIO</v>
          </cell>
          <cell r="C376">
            <v>68474.03</v>
          </cell>
          <cell r="D376">
            <v>68474.03</v>
          </cell>
        </row>
        <row r="377">
          <cell r="A377">
            <v>8110021000</v>
          </cell>
          <cell r="B377" t="str">
            <v>AFP'S</v>
          </cell>
          <cell r="C377">
            <v>159026.57</v>
          </cell>
          <cell r="D377">
            <v>159026.57</v>
          </cell>
        </row>
        <row r="378">
          <cell r="A378">
            <v>811002100001</v>
          </cell>
          <cell r="B378" t="str">
            <v>CONFIA</v>
          </cell>
          <cell r="C378">
            <v>90165.38</v>
          </cell>
          <cell r="D378">
            <v>90165.38</v>
          </cell>
        </row>
        <row r="379">
          <cell r="A379">
            <v>811002100002</v>
          </cell>
          <cell r="B379" t="str">
            <v>CRECER</v>
          </cell>
          <cell r="C379">
            <v>68861.19</v>
          </cell>
          <cell r="D379">
            <v>68861.19</v>
          </cell>
        </row>
        <row r="380">
          <cell r="A380">
            <v>8110029100</v>
          </cell>
          <cell r="B380" t="str">
            <v>OTRAS PRESTACIONES AL PERSONAL</v>
          </cell>
          <cell r="C380">
            <v>107310</v>
          </cell>
          <cell r="D380">
            <v>107310</v>
          </cell>
        </row>
        <row r="381">
          <cell r="A381">
            <v>811002910001</v>
          </cell>
          <cell r="B381" t="str">
            <v>PRESTACION ALIMENTARIA</v>
          </cell>
          <cell r="C381">
            <v>45148.19</v>
          </cell>
          <cell r="D381">
            <v>45148.19</v>
          </cell>
        </row>
        <row r="382">
          <cell r="A382">
            <v>811002910002</v>
          </cell>
          <cell r="B382" t="str">
            <v>CAFE, AZUCAR Y ALIMENTACION</v>
          </cell>
          <cell r="C382">
            <v>19124.080000000002</v>
          </cell>
          <cell r="D382">
            <v>19124.080000000002</v>
          </cell>
        </row>
        <row r="383">
          <cell r="A383">
            <v>811002910003</v>
          </cell>
          <cell r="B383" t="str">
            <v>PRESTACION 25% I.S.S.S.</v>
          </cell>
          <cell r="C383">
            <v>26359.360000000001</v>
          </cell>
          <cell r="D383">
            <v>26359.360000000001</v>
          </cell>
        </row>
        <row r="384">
          <cell r="A384">
            <v>811002910006</v>
          </cell>
          <cell r="B384" t="str">
            <v>IPSFA</v>
          </cell>
          <cell r="C384">
            <v>535.5</v>
          </cell>
          <cell r="D384">
            <v>535.5</v>
          </cell>
        </row>
        <row r="385">
          <cell r="A385">
            <v>811002910099</v>
          </cell>
          <cell r="B385" t="str">
            <v>OTRAS</v>
          </cell>
          <cell r="C385">
            <v>16142.87</v>
          </cell>
          <cell r="D385">
            <v>16142.87</v>
          </cell>
        </row>
        <row r="386">
          <cell r="A386">
            <v>811003</v>
          </cell>
          <cell r="B386" t="str">
            <v>INDEMNIZACIONES AL PERSONAL</v>
          </cell>
          <cell r="C386">
            <v>183559.28</v>
          </cell>
          <cell r="D386">
            <v>183559.28</v>
          </cell>
        </row>
        <row r="387">
          <cell r="A387">
            <v>8110030100</v>
          </cell>
          <cell r="B387" t="str">
            <v>POR DESPIDO</v>
          </cell>
          <cell r="C387">
            <v>183559.28</v>
          </cell>
          <cell r="D387">
            <v>183559.28</v>
          </cell>
        </row>
        <row r="388">
          <cell r="A388">
            <v>811004</v>
          </cell>
          <cell r="B388" t="str">
            <v>GASTOS DEL DIRECTORIO</v>
          </cell>
          <cell r="C388">
            <v>518582</v>
          </cell>
          <cell r="D388">
            <v>518582</v>
          </cell>
        </row>
        <row r="389">
          <cell r="A389">
            <v>8110040100</v>
          </cell>
          <cell r="B389" t="str">
            <v>DIETAS</v>
          </cell>
          <cell r="C389">
            <v>388898.42</v>
          </cell>
          <cell r="D389">
            <v>388898.42</v>
          </cell>
        </row>
        <row r="390">
          <cell r="A390">
            <v>811004010001</v>
          </cell>
          <cell r="B390" t="str">
            <v>CONSEJO DIRECTIVO O JUNTA DIRECTIVA</v>
          </cell>
          <cell r="C390">
            <v>388898.42</v>
          </cell>
          <cell r="D390">
            <v>388898.42</v>
          </cell>
        </row>
        <row r="391">
          <cell r="A391">
            <v>8110049100</v>
          </cell>
          <cell r="B391" t="str">
            <v>OTRAS PRESTACIONES</v>
          </cell>
          <cell r="C391">
            <v>129683.58</v>
          </cell>
          <cell r="D391">
            <v>129683.58</v>
          </cell>
        </row>
        <row r="392">
          <cell r="A392">
            <v>811004910001</v>
          </cell>
          <cell r="B392" t="str">
            <v>ALIMENTACION</v>
          </cell>
          <cell r="C392">
            <v>7538.7</v>
          </cell>
          <cell r="D392">
            <v>7538.7</v>
          </cell>
        </row>
        <row r="393">
          <cell r="A393">
            <v>811004910002</v>
          </cell>
          <cell r="B393" t="str">
            <v>SEGURO MEDICO HOSPITALARIO</v>
          </cell>
          <cell r="C393">
            <v>51081.85</v>
          </cell>
          <cell r="D393">
            <v>51081.85</v>
          </cell>
        </row>
        <row r="394">
          <cell r="A394">
            <v>811004910003</v>
          </cell>
          <cell r="B394" t="str">
            <v>SEGURO DE VIDA</v>
          </cell>
          <cell r="C394">
            <v>31837.07</v>
          </cell>
          <cell r="D394">
            <v>31837.07</v>
          </cell>
        </row>
        <row r="395">
          <cell r="A395">
            <v>811004910005</v>
          </cell>
          <cell r="B395" t="str">
            <v>GASTOS DE VIAJE</v>
          </cell>
          <cell r="C395">
            <v>35528.31</v>
          </cell>
          <cell r="D395">
            <v>35528.31</v>
          </cell>
        </row>
        <row r="396">
          <cell r="A396">
            <v>811004910099</v>
          </cell>
          <cell r="B396" t="str">
            <v>OTRAS</v>
          </cell>
          <cell r="C396">
            <v>3697.65</v>
          </cell>
          <cell r="D396">
            <v>3697.65</v>
          </cell>
        </row>
        <row r="397">
          <cell r="A397">
            <v>811005</v>
          </cell>
          <cell r="B397" t="str">
            <v>OTROS GASTOS DEL PERSONAL</v>
          </cell>
          <cell r="C397">
            <v>336375.42</v>
          </cell>
          <cell r="D397">
            <v>336375.42</v>
          </cell>
        </row>
        <row r="398">
          <cell r="A398">
            <v>8110050100</v>
          </cell>
          <cell r="B398" t="str">
            <v>CAPACITACION</v>
          </cell>
          <cell r="C398">
            <v>119796.16</v>
          </cell>
          <cell r="D398">
            <v>119796.16</v>
          </cell>
        </row>
        <row r="399">
          <cell r="A399">
            <v>811005010001</v>
          </cell>
          <cell r="B399" t="str">
            <v>INSTITUTOCIONAL</v>
          </cell>
          <cell r="C399">
            <v>101256.65</v>
          </cell>
          <cell r="D399">
            <v>101256.65</v>
          </cell>
        </row>
        <row r="400">
          <cell r="A400">
            <v>811005010002</v>
          </cell>
          <cell r="B400" t="str">
            <v>PROGRAMA DE BECAS A EMPLEADOS</v>
          </cell>
          <cell r="C400">
            <v>18539.509999999998</v>
          </cell>
          <cell r="D400">
            <v>18539.509999999998</v>
          </cell>
        </row>
        <row r="401">
          <cell r="A401">
            <v>8110050200</v>
          </cell>
          <cell r="B401" t="str">
            <v>GASTOS DE VIAJE</v>
          </cell>
          <cell r="C401">
            <v>27578.93</v>
          </cell>
          <cell r="D401">
            <v>27578.93</v>
          </cell>
        </row>
        <row r="402">
          <cell r="A402">
            <v>8110050300</v>
          </cell>
          <cell r="B402" t="str">
            <v>COMBUSTIBLE Y LUBRICANTES</v>
          </cell>
          <cell r="C402">
            <v>312.41000000000003</v>
          </cell>
          <cell r="D402">
            <v>312.41000000000003</v>
          </cell>
        </row>
        <row r="403">
          <cell r="A403">
            <v>8110050400</v>
          </cell>
          <cell r="B403" t="str">
            <v>VI TICOS Y TRANSPORTE</v>
          </cell>
          <cell r="C403">
            <v>188687.92</v>
          </cell>
          <cell r="D403">
            <v>188687.92</v>
          </cell>
        </row>
        <row r="404">
          <cell r="A404">
            <v>811005040001</v>
          </cell>
          <cell r="B404" t="str">
            <v>VIATICOS</v>
          </cell>
          <cell r="C404">
            <v>76393.55</v>
          </cell>
          <cell r="D404">
            <v>76393.55</v>
          </cell>
        </row>
        <row r="405">
          <cell r="A405">
            <v>811005040002</v>
          </cell>
          <cell r="B405" t="str">
            <v>TRANSPORTE</v>
          </cell>
          <cell r="C405">
            <v>40650.129999999997</v>
          </cell>
          <cell r="D405">
            <v>40650.129999999997</v>
          </cell>
        </row>
        <row r="406">
          <cell r="A406">
            <v>811005040003</v>
          </cell>
          <cell r="B406" t="str">
            <v>KILOMETRAJE</v>
          </cell>
          <cell r="C406">
            <v>71644.240000000005</v>
          </cell>
          <cell r="D406">
            <v>71644.240000000005</v>
          </cell>
        </row>
        <row r="407">
          <cell r="A407">
            <v>812</v>
          </cell>
          <cell r="B407" t="str">
            <v>GASTOS GENERALES</v>
          </cell>
          <cell r="C407">
            <v>3049621.5</v>
          </cell>
          <cell r="D407">
            <v>3049621.5</v>
          </cell>
        </row>
        <row r="408">
          <cell r="A408">
            <v>8120</v>
          </cell>
          <cell r="B408" t="str">
            <v>GASTOS GENERALES</v>
          </cell>
          <cell r="C408">
            <v>3049621.5</v>
          </cell>
          <cell r="D408">
            <v>3049621.5</v>
          </cell>
        </row>
        <row r="409">
          <cell r="A409">
            <v>812001</v>
          </cell>
          <cell r="B409" t="str">
            <v>CONSUMO DE MATERIALES</v>
          </cell>
          <cell r="C409">
            <v>90021.8</v>
          </cell>
          <cell r="D409">
            <v>90021.8</v>
          </cell>
        </row>
        <row r="410">
          <cell r="A410">
            <v>8120010100</v>
          </cell>
          <cell r="B410" t="str">
            <v>COMBUSTIBLE Y LUBRICANTES</v>
          </cell>
          <cell r="C410">
            <v>12843.64</v>
          </cell>
          <cell r="D410">
            <v>12843.64</v>
          </cell>
        </row>
        <row r="411">
          <cell r="A411">
            <v>8120010200</v>
          </cell>
          <cell r="B411" t="str">
            <v>PAPELERIA Y UTILES</v>
          </cell>
          <cell r="C411">
            <v>40379.15</v>
          </cell>
          <cell r="D411">
            <v>40379.15</v>
          </cell>
        </row>
        <row r="412">
          <cell r="A412">
            <v>8120010300</v>
          </cell>
          <cell r="B412" t="str">
            <v>MATERIALES DE LIMPIEZA</v>
          </cell>
          <cell r="C412">
            <v>36799.01</v>
          </cell>
          <cell r="D412">
            <v>36799.01</v>
          </cell>
        </row>
        <row r="413">
          <cell r="A413">
            <v>812002</v>
          </cell>
          <cell r="B413" t="str">
            <v>REPARACION Y MANTENIMIENTO DE ACTIVO FIJO</v>
          </cell>
          <cell r="C413">
            <v>205029.97</v>
          </cell>
          <cell r="D413">
            <v>205029.97</v>
          </cell>
        </row>
        <row r="414">
          <cell r="A414">
            <v>8120020100</v>
          </cell>
          <cell r="B414" t="str">
            <v>EDIFICIOS PROPIOS</v>
          </cell>
          <cell r="C414">
            <v>126841.39</v>
          </cell>
          <cell r="D414">
            <v>126841.39</v>
          </cell>
        </row>
        <row r="415">
          <cell r="A415">
            <v>812002010001</v>
          </cell>
          <cell r="B415" t="str">
            <v>OFICINA CENTRAL</v>
          </cell>
          <cell r="C415">
            <v>63184.86</v>
          </cell>
          <cell r="D415">
            <v>63184.86</v>
          </cell>
        </row>
        <row r="416">
          <cell r="A416">
            <v>812002010002</v>
          </cell>
          <cell r="B416" t="str">
            <v>CENTRO RECREATIVO</v>
          </cell>
          <cell r="C416">
            <v>33736.44</v>
          </cell>
          <cell r="D416">
            <v>33736.44</v>
          </cell>
        </row>
        <row r="417">
          <cell r="A417">
            <v>812002010003</v>
          </cell>
          <cell r="B417" t="str">
            <v>AGENCIAS</v>
          </cell>
          <cell r="C417">
            <v>29920.09</v>
          </cell>
          <cell r="D417">
            <v>29920.09</v>
          </cell>
        </row>
        <row r="418">
          <cell r="A418">
            <v>8120020200</v>
          </cell>
          <cell r="B418" t="str">
            <v>EQUIPO DE COMPUTACION</v>
          </cell>
          <cell r="C418">
            <v>24973.4</v>
          </cell>
          <cell r="D418">
            <v>24973.4</v>
          </cell>
        </row>
        <row r="419">
          <cell r="A419">
            <v>8120020300</v>
          </cell>
          <cell r="B419" t="str">
            <v>VEHICULOS</v>
          </cell>
          <cell r="C419">
            <v>28353.61</v>
          </cell>
          <cell r="D419">
            <v>28353.61</v>
          </cell>
        </row>
        <row r="420">
          <cell r="A420">
            <v>8120020400</v>
          </cell>
          <cell r="B420" t="str">
            <v>MOBILIARIO Y EQUIPO DE OFICINA</v>
          </cell>
          <cell r="C420">
            <v>24861.57</v>
          </cell>
          <cell r="D420">
            <v>24861.57</v>
          </cell>
        </row>
        <row r="421">
          <cell r="A421">
            <v>812002040001</v>
          </cell>
          <cell r="B421" t="str">
            <v>MOBILIARIO</v>
          </cell>
          <cell r="C421">
            <v>2527.4</v>
          </cell>
          <cell r="D421">
            <v>2527.4</v>
          </cell>
        </row>
        <row r="422">
          <cell r="A422">
            <v>812002040002</v>
          </cell>
          <cell r="B422" t="str">
            <v>EQUIPO</v>
          </cell>
          <cell r="C422">
            <v>22334.17</v>
          </cell>
          <cell r="D422">
            <v>22334.17</v>
          </cell>
        </row>
        <row r="423">
          <cell r="A423">
            <v>81200204000201</v>
          </cell>
          <cell r="B423" t="str">
            <v>EQUIPO DE OFICINA</v>
          </cell>
          <cell r="C423">
            <v>2762.49</v>
          </cell>
          <cell r="D423">
            <v>2762.49</v>
          </cell>
        </row>
        <row r="424">
          <cell r="A424">
            <v>81200204000202</v>
          </cell>
          <cell r="B424" t="str">
            <v>AIRE ACONDICIONADO</v>
          </cell>
          <cell r="C424">
            <v>16322.34</v>
          </cell>
          <cell r="D424">
            <v>16322.34</v>
          </cell>
        </row>
        <row r="425">
          <cell r="A425">
            <v>81200204000203</v>
          </cell>
          <cell r="B425" t="str">
            <v>PLANTA DE EMERGENCIA</v>
          </cell>
          <cell r="C425">
            <v>3249.34</v>
          </cell>
          <cell r="D425">
            <v>3249.34</v>
          </cell>
        </row>
        <row r="426">
          <cell r="A426">
            <v>812003</v>
          </cell>
          <cell r="B426" t="str">
            <v>SERVICIOS PUBLICOS E IMPUESTOS</v>
          </cell>
          <cell r="C426">
            <v>571022.76</v>
          </cell>
          <cell r="D426">
            <v>571022.76</v>
          </cell>
        </row>
        <row r="427">
          <cell r="A427">
            <v>8120030100</v>
          </cell>
          <cell r="B427" t="str">
            <v>COMUNICACIONES</v>
          </cell>
          <cell r="C427">
            <v>62926.559999999998</v>
          </cell>
          <cell r="D427">
            <v>62926.559999999998</v>
          </cell>
        </row>
        <row r="428">
          <cell r="A428">
            <v>8120030200</v>
          </cell>
          <cell r="B428" t="str">
            <v>ENERGIA ELECTRICA</v>
          </cell>
          <cell r="C428">
            <v>120957.04</v>
          </cell>
          <cell r="D428">
            <v>120957.04</v>
          </cell>
        </row>
        <row r="429">
          <cell r="A429">
            <v>8120030300</v>
          </cell>
          <cell r="B429" t="str">
            <v>AGUA POTABLE</v>
          </cell>
          <cell r="C429">
            <v>26128.6</v>
          </cell>
          <cell r="D429">
            <v>26128.6</v>
          </cell>
        </row>
        <row r="430">
          <cell r="A430">
            <v>8120030400</v>
          </cell>
          <cell r="B430" t="str">
            <v>IMPUESTOS FISCALES</v>
          </cell>
          <cell r="C430">
            <v>293821.14</v>
          </cell>
          <cell r="D430">
            <v>293821.14</v>
          </cell>
        </row>
        <row r="431">
          <cell r="A431">
            <v>812003040001</v>
          </cell>
          <cell r="B431" t="str">
            <v>REMANENTE DE IVA</v>
          </cell>
          <cell r="C431">
            <v>271221.06</v>
          </cell>
          <cell r="D431">
            <v>271221.06</v>
          </cell>
        </row>
        <row r="432">
          <cell r="A432">
            <v>812003040002</v>
          </cell>
          <cell r="B432" t="str">
            <v>FOVIAL</v>
          </cell>
          <cell r="C432">
            <v>2640.47</v>
          </cell>
          <cell r="D432">
            <v>2640.47</v>
          </cell>
        </row>
        <row r="433">
          <cell r="A433">
            <v>812003040003</v>
          </cell>
          <cell r="B433" t="str">
            <v>DERECHOS DE REGISTRO DE COMERCIO</v>
          </cell>
          <cell r="C433">
            <v>11082.29</v>
          </cell>
          <cell r="D433">
            <v>11082.29</v>
          </cell>
        </row>
        <row r="434">
          <cell r="A434">
            <v>812003040004</v>
          </cell>
          <cell r="B434" t="str">
            <v>TARJETA DE CIRCULACION DE VEHICULOS</v>
          </cell>
          <cell r="C434">
            <v>1062.19</v>
          </cell>
          <cell r="D434">
            <v>1062.19</v>
          </cell>
        </row>
        <row r="435">
          <cell r="A435">
            <v>812003040099</v>
          </cell>
          <cell r="B435" t="str">
            <v>OTROS</v>
          </cell>
          <cell r="C435">
            <v>7815.13</v>
          </cell>
          <cell r="D435">
            <v>7815.13</v>
          </cell>
        </row>
        <row r="436">
          <cell r="A436">
            <v>8120030500</v>
          </cell>
          <cell r="B436" t="str">
            <v>IMPUESTOS MUNICIPALES</v>
          </cell>
          <cell r="C436">
            <v>53575.29</v>
          </cell>
          <cell r="D436">
            <v>53575.29</v>
          </cell>
        </row>
        <row r="437">
          <cell r="A437">
            <v>8120030600</v>
          </cell>
          <cell r="B437" t="str">
            <v>MULTAS</v>
          </cell>
          <cell r="C437">
            <v>13614.13</v>
          </cell>
          <cell r="D437">
            <v>13614.13</v>
          </cell>
        </row>
        <row r="438">
          <cell r="A438">
            <v>812003060001</v>
          </cell>
          <cell r="B438" t="str">
            <v>POR SERVICIOS PUBLICOS</v>
          </cell>
          <cell r="C438">
            <v>8760</v>
          </cell>
          <cell r="D438">
            <v>8760</v>
          </cell>
        </row>
        <row r="439">
          <cell r="A439">
            <v>812003060002</v>
          </cell>
          <cell r="B439" t="str">
            <v>POR IMPUESTOS</v>
          </cell>
          <cell r="C439">
            <v>4854.13</v>
          </cell>
          <cell r="D439">
            <v>4854.13</v>
          </cell>
        </row>
        <row r="440">
          <cell r="A440">
            <v>812004</v>
          </cell>
          <cell r="B440" t="str">
            <v>PUBLICIDAD Y PROMOCION</v>
          </cell>
          <cell r="C440">
            <v>201936.93</v>
          </cell>
          <cell r="D440">
            <v>201936.93</v>
          </cell>
        </row>
        <row r="441">
          <cell r="A441">
            <v>8120040100</v>
          </cell>
          <cell r="B441" t="str">
            <v>TELEVISION</v>
          </cell>
          <cell r="C441">
            <v>33520</v>
          </cell>
          <cell r="D441">
            <v>33520</v>
          </cell>
        </row>
        <row r="442">
          <cell r="A442">
            <v>8120040200</v>
          </cell>
          <cell r="B442" t="str">
            <v>RADIO</v>
          </cell>
          <cell r="C442">
            <v>10852.8</v>
          </cell>
          <cell r="D442">
            <v>10852.8</v>
          </cell>
        </row>
        <row r="443">
          <cell r="A443">
            <v>8120040300</v>
          </cell>
          <cell r="B443" t="str">
            <v>PRENSA ESCRITA</v>
          </cell>
          <cell r="C443">
            <v>58434.16</v>
          </cell>
          <cell r="D443">
            <v>58434.16</v>
          </cell>
        </row>
        <row r="444">
          <cell r="A444">
            <v>8120040400</v>
          </cell>
          <cell r="B444" t="str">
            <v>OTROS MEDIOS</v>
          </cell>
          <cell r="C444">
            <v>65559.97</v>
          </cell>
          <cell r="D444">
            <v>65559.97</v>
          </cell>
        </row>
        <row r="445">
          <cell r="A445">
            <v>812004040001</v>
          </cell>
          <cell r="B445" t="str">
            <v>OTTROS MEDIOS</v>
          </cell>
          <cell r="C445">
            <v>65559.97</v>
          </cell>
          <cell r="D445">
            <v>65559.97</v>
          </cell>
        </row>
        <row r="446">
          <cell r="A446">
            <v>8120040500</v>
          </cell>
          <cell r="B446" t="str">
            <v>ARTICULOS PROMOCIONALES</v>
          </cell>
          <cell r="C446">
            <v>6570</v>
          </cell>
          <cell r="D446">
            <v>6570</v>
          </cell>
        </row>
        <row r="447">
          <cell r="A447">
            <v>8120040600</v>
          </cell>
          <cell r="B447" t="str">
            <v>GASTOS DE REPRESENTACIION</v>
          </cell>
          <cell r="C447">
            <v>27000</v>
          </cell>
          <cell r="D447">
            <v>27000</v>
          </cell>
        </row>
        <row r="448">
          <cell r="A448">
            <v>812006</v>
          </cell>
          <cell r="B448" t="str">
            <v>SEGUROS SOBRE BIENES</v>
          </cell>
          <cell r="C448">
            <v>73415.25</v>
          </cell>
          <cell r="D448">
            <v>73415.25</v>
          </cell>
        </row>
        <row r="449">
          <cell r="A449">
            <v>8120060100</v>
          </cell>
          <cell r="B449" t="str">
            <v>SOBRE ACTIVOS FIJOS</v>
          </cell>
          <cell r="C449">
            <v>66670.259999999995</v>
          </cell>
          <cell r="D449">
            <v>66670.259999999995</v>
          </cell>
        </row>
        <row r="450">
          <cell r="A450">
            <v>812006010001</v>
          </cell>
          <cell r="B450" t="str">
            <v>EDIFICIOS</v>
          </cell>
          <cell r="C450">
            <v>35861.42</v>
          </cell>
          <cell r="D450">
            <v>35861.42</v>
          </cell>
        </row>
        <row r="451">
          <cell r="A451">
            <v>812006010002</v>
          </cell>
          <cell r="B451" t="str">
            <v>MOBILIARIO</v>
          </cell>
          <cell r="C451">
            <v>4547.8599999999997</v>
          </cell>
          <cell r="D451">
            <v>4547.8599999999997</v>
          </cell>
        </row>
        <row r="452">
          <cell r="A452">
            <v>812006010003</v>
          </cell>
          <cell r="B452" t="str">
            <v>EQUIPO DE OFICINA</v>
          </cell>
          <cell r="C452">
            <v>4480.13</v>
          </cell>
          <cell r="D452">
            <v>4480.13</v>
          </cell>
        </row>
        <row r="453">
          <cell r="A453">
            <v>812006010004</v>
          </cell>
          <cell r="B453" t="str">
            <v>VEHICULOS</v>
          </cell>
          <cell r="C453">
            <v>19043.400000000001</v>
          </cell>
          <cell r="D453">
            <v>19043.400000000001</v>
          </cell>
        </row>
        <row r="454">
          <cell r="A454">
            <v>812006010005</v>
          </cell>
          <cell r="B454" t="str">
            <v>MAQUINARIA, EQUIPO Y HERRAMIENTAS</v>
          </cell>
          <cell r="C454">
            <v>2737.45</v>
          </cell>
          <cell r="D454">
            <v>2737.45</v>
          </cell>
        </row>
        <row r="455">
          <cell r="A455">
            <v>8120060200</v>
          </cell>
          <cell r="B455" t="str">
            <v>SOBRE RIESGOS BANCARIOS</v>
          </cell>
          <cell r="C455">
            <v>6744.99</v>
          </cell>
          <cell r="D455">
            <v>6744.99</v>
          </cell>
        </row>
        <row r="456">
          <cell r="A456">
            <v>812007</v>
          </cell>
          <cell r="B456" t="str">
            <v>HONORARIOS PROFESIONALES</v>
          </cell>
          <cell r="C456">
            <v>152647.54999999999</v>
          </cell>
          <cell r="D456">
            <v>152647.54999999999</v>
          </cell>
        </row>
        <row r="457">
          <cell r="A457">
            <v>8120070100</v>
          </cell>
          <cell r="B457" t="str">
            <v>AUDITORES</v>
          </cell>
          <cell r="C457">
            <v>38049.97</v>
          </cell>
          <cell r="D457">
            <v>38049.97</v>
          </cell>
        </row>
        <row r="458">
          <cell r="A458">
            <v>812007010001</v>
          </cell>
          <cell r="B458" t="str">
            <v>AUDITORIA EXTERNA</v>
          </cell>
          <cell r="C458">
            <v>30550</v>
          </cell>
          <cell r="D458">
            <v>30550</v>
          </cell>
        </row>
        <row r="459">
          <cell r="A459">
            <v>812007010002</v>
          </cell>
          <cell r="B459" t="str">
            <v>AUDITORIA FISCAL</v>
          </cell>
          <cell r="C459">
            <v>7499.97</v>
          </cell>
          <cell r="D459">
            <v>7499.97</v>
          </cell>
        </row>
        <row r="460">
          <cell r="A460">
            <v>8120070200</v>
          </cell>
          <cell r="B460" t="str">
            <v>ABOGADOS</v>
          </cell>
          <cell r="C460">
            <v>56600</v>
          </cell>
          <cell r="D460">
            <v>56600</v>
          </cell>
        </row>
        <row r="461">
          <cell r="A461">
            <v>8120070300</v>
          </cell>
          <cell r="B461" t="str">
            <v>EMPRESAS CONSULTORAS</v>
          </cell>
          <cell r="C461">
            <v>662</v>
          </cell>
          <cell r="D461">
            <v>662</v>
          </cell>
        </row>
        <row r="462">
          <cell r="A462">
            <v>8120070400</v>
          </cell>
          <cell r="B462" t="str">
            <v>ASESORES INDEPENDIENTES</v>
          </cell>
          <cell r="C462">
            <v>1200</v>
          </cell>
          <cell r="D462">
            <v>1200</v>
          </cell>
        </row>
        <row r="463">
          <cell r="A463">
            <v>8120070900</v>
          </cell>
          <cell r="B463" t="str">
            <v>OTROS</v>
          </cell>
          <cell r="C463">
            <v>56135.58</v>
          </cell>
          <cell r="D463">
            <v>56135.58</v>
          </cell>
        </row>
        <row r="464">
          <cell r="A464">
            <v>812008</v>
          </cell>
          <cell r="B464" t="str">
            <v>SUPERINTENDENCIA DEL SISTEMA FINANCIERO</v>
          </cell>
          <cell r="C464">
            <v>195185.79</v>
          </cell>
          <cell r="D464">
            <v>195185.79</v>
          </cell>
        </row>
        <row r="465">
          <cell r="A465">
            <v>8120080100</v>
          </cell>
          <cell r="B465" t="str">
            <v>CUOTA OBLIGATORIA</v>
          </cell>
          <cell r="C465">
            <v>195185.79</v>
          </cell>
          <cell r="D465">
            <v>195185.79</v>
          </cell>
        </row>
        <row r="466">
          <cell r="A466">
            <v>812011</v>
          </cell>
          <cell r="B466" t="str">
            <v>SERVICIOS TECNICOS</v>
          </cell>
          <cell r="C466">
            <v>305996.32</v>
          </cell>
          <cell r="D466">
            <v>305996.32</v>
          </cell>
        </row>
        <row r="467">
          <cell r="A467">
            <v>8120110800</v>
          </cell>
          <cell r="B467" t="str">
            <v>INFORM TICA</v>
          </cell>
          <cell r="C467">
            <v>305996.32</v>
          </cell>
          <cell r="D467">
            <v>305996.32</v>
          </cell>
        </row>
        <row r="468">
          <cell r="A468">
            <v>812099</v>
          </cell>
          <cell r="B468" t="str">
            <v>OTROS</v>
          </cell>
          <cell r="C468">
            <v>1254365.1299999999</v>
          </cell>
          <cell r="D468">
            <v>1254365.1299999999</v>
          </cell>
        </row>
        <row r="469">
          <cell r="A469">
            <v>8120990100</v>
          </cell>
          <cell r="B469" t="str">
            <v>SERVICIOS DE SEGURIDAD</v>
          </cell>
          <cell r="C469">
            <v>191364.86</v>
          </cell>
          <cell r="D469">
            <v>191364.86</v>
          </cell>
        </row>
        <row r="470">
          <cell r="A470">
            <v>8120990200</v>
          </cell>
          <cell r="B470" t="str">
            <v>SUSCRIPCIONES</v>
          </cell>
          <cell r="C470">
            <v>6125.44</v>
          </cell>
          <cell r="D470">
            <v>6125.44</v>
          </cell>
        </row>
        <row r="471">
          <cell r="A471">
            <v>8120990300</v>
          </cell>
          <cell r="B471" t="str">
            <v>CONTRIBUCIONES</v>
          </cell>
          <cell r="C471">
            <v>207078.41</v>
          </cell>
          <cell r="D471">
            <v>207078.41</v>
          </cell>
        </row>
        <row r="472">
          <cell r="A472">
            <v>812099030099</v>
          </cell>
          <cell r="B472" t="str">
            <v>OTRAS INSTITUCIONES</v>
          </cell>
          <cell r="C472">
            <v>207078.41</v>
          </cell>
          <cell r="D472">
            <v>207078.41</v>
          </cell>
        </row>
        <row r="473">
          <cell r="A473">
            <v>8120990400</v>
          </cell>
          <cell r="B473" t="str">
            <v>PUBLICACIONES Y CONVOCATORIAS</v>
          </cell>
          <cell r="C473">
            <v>31395.48</v>
          </cell>
          <cell r="D473">
            <v>31395.48</v>
          </cell>
        </row>
        <row r="474">
          <cell r="A474">
            <v>8120999100</v>
          </cell>
          <cell r="B474" t="str">
            <v>OTROS</v>
          </cell>
          <cell r="C474">
            <v>818400.94</v>
          </cell>
          <cell r="D474">
            <v>818400.94</v>
          </cell>
        </row>
        <row r="475">
          <cell r="A475">
            <v>812099910001</v>
          </cell>
          <cell r="B475" t="str">
            <v>SERVICIOS DE LIMPIEZA Y MENSAJERIA</v>
          </cell>
          <cell r="C475">
            <v>115080.81</v>
          </cell>
          <cell r="D475">
            <v>115080.81</v>
          </cell>
        </row>
        <row r="476">
          <cell r="A476">
            <v>812099910003</v>
          </cell>
          <cell r="B476" t="str">
            <v>MEMBRESIA</v>
          </cell>
          <cell r="C476">
            <v>24031.43</v>
          </cell>
          <cell r="D476">
            <v>24031.43</v>
          </cell>
        </row>
        <row r="477">
          <cell r="A477">
            <v>812099910004</v>
          </cell>
          <cell r="B477" t="str">
            <v>ASAMBLEA GENERAL DE ACCIONISTAS</v>
          </cell>
          <cell r="C477">
            <v>5507.87</v>
          </cell>
          <cell r="D477">
            <v>5507.87</v>
          </cell>
        </row>
        <row r="478">
          <cell r="A478">
            <v>812099910006</v>
          </cell>
          <cell r="B478" t="str">
            <v>ATENCION A COOPERATIVAS SOCIAS</v>
          </cell>
          <cell r="C478">
            <v>8257.0300000000007</v>
          </cell>
          <cell r="D478">
            <v>8257.0300000000007</v>
          </cell>
        </row>
        <row r="479">
          <cell r="A479">
            <v>812099910007</v>
          </cell>
          <cell r="B479" t="str">
            <v>EVENTOS INSTITUCIONALES</v>
          </cell>
          <cell r="C479">
            <v>180432.35</v>
          </cell>
          <cell r="D479">
            <v>180432.35</v>
          </cell>
        </row>
        <row r="480">
          <cell r="A480">
            <v>812099910008</v>
          </cell>
          <cell r="B480" t="str">
            <v>DIETAS A COMITES DE APOYO AL CONSEJO DIRECTIVO</v>
          </cell>
          <cell r="C480">
            <v>18850</v>
          </cell>
          <cell r="D480">
            <v>18850</v>
          </cell>
        </row>
        <row r="481">
          <cell r="A481">
            <v>812099910012</v>
          </cell>
          <cell r="B481" t="str">
            <v>CUENTA CORRIENTE</v>
          </cell>
          <cell r="C481">
            <v>385454.47</v>
          </cell>
          <cell r="D481">
            <v>385454.47</v>
          </cell>
        </row>
        <row r="482">
          <cell r="A482">
            <v>812099910099</v>
          </cell>
          <cell r="B482" t="str">
            <v>OTROS</v>
          </cell>
          <cell r="C482">
            <v>80786.98</v>
          </cell>
          <cell r="D482">
            <v>80786.98</v>
          </cell>
        </row>
        <row r="483">
          <cell r="A483">
            <v>813</v>
          </cell>
          <cell r="B483" t="str">
            <v>DEPRECIACIONES Y AMORTIZACIONES</v>
          </cell>
          <cell r="C483">
            <v>616140.29</v>
          </cell>
          <cell r="D483">
            <v>616140.29</v>
          </cell>
        </row>
        <row r="484">
          <cell r="A484">
            <v>8130</v>
          </cell>
          <cell r="B484" t="str">
            <v>DEPRECIACIONES Y AMORTIZACIONES</v>
          </cell>
          <cell r="C484">
            <v>616140.29</v>
          </cell>
          <cell r="D484">
            <v>616140.29</v>
          </cell>
        </row>
        <row r="485">
          <cell r="A485">
            <v>813001</v>
          </cell>
          <cell r="B485" t="str">
            <v>DEPRECIACIONES</v>
          </cell>
          <cell r="C485">
            <v>414822.84</v>
          </cell>
          <cell r="D485">
            <v>414822.84</v>
          </cell>
        </row>
        <row r="486">
          <cell r="A486">
            <v>8130010100</v>
          </cell>
          <cell r="B486" t="str">
            <v>BIENES MUEBLES</v>
          </cell>
          <cell r="C486">
            <v>220100.94</v>
          </cell>
          <cell r="D486">
            <v>220100.94</v>
          </cell>
        </row>
        <row r="487">
          <cell r="A487">
            <v>813001010001</v>
          </cell>
          <cell r="B487" t="str">
            <v>VALOR HISTORICO</v>
          </cell>
          <cell r="C487">
            <v>220100.94</v>
          </cell>
          <cell r="D487">
            <v>220100.94</v>
          </cell>
        </row>
        <row r="488">
          <cell r="A488">
            <v>81300101000102</v>
          </cell>
          <cell r="B488" t="str">
            <v>EQUIPO DE COMPUTACION</v>
          </cell>
          <cell r="C488">
            <v>98343.54</v>
          </cell>
          <cell r="D488">
            <v>98343.54</v>
          </cell>
        </row>
        <row r="489">
          <cell r="A489">
            <v>81300101000103</v>
          </cell>
          <cell r="B489" t="str">
            <v>EQUIPO DE OFICINA</v>
          </cell>
          <cell r="C489">
            <v>6572.2</v>
          </cell>
          <cell r="D489">
            <v>6572.2</v>
          </cell>
        </row>
        <row r="490">
          <cell r="A490">
            <v>81300101000104</v>
          </cell>
          <cell r="B490" t="str">
            <v>MOBILIARIO</v>
          </cell>
          <cell r="C490">
            <v>39973.379999999997</v>
          </cell>
          <cell r="D490">
            <v>39973.379999999997</v>
          </cell>
        </row>
        <row r="491">
          <cell r="A491">
            <v>81300101000105</v>
          </cell>
          <cell r="B491" t="str">
            <v>VEHICULOS</v>
          </cell>
          <cell r="C491">
            <v>29632.07</v>
          </cell>
          <cell r="D491">
            <v>29632.07</v>
          </cell>
        </row>
        <row r="492">
          <cell r="A492">
            <v>81300101000106</v>
          </cell>
          <cell r="B492" t="str">
            <v>MAQUINARIA, EQUIPO Y HERRAMIENTAS</v>
          </cell>
          <cell r="C492">
            <v>45579.75</v>
          </cell>
          <cell r="D492">
            <v>45579.75</v>
          </cell>
        </row>
        <row r="493">
          <cell r="A493">
            <v>8130010200</v>
          </cell>
          <cell r="B493" t="str">
            <v>BIENES INMUEBLES</v>
          </cell>
          <cell r="C493">
            <v>194721.9</v>
          </cell>
          <cell r="D493">
            <v>194721.9</v>
          </cell>
        </row>
        <row r="494">
          <cell r="A494">
            <v>813001020001</v>
          </cell>
          <cell r="B494" t="str">
            <v>VALOR HISTORICO</v>
          </cell>
          <cell r="C494">
            <v>165474.32999999999</v>
          </cell>
          <cell r="D494">
            <v>165474.32999999999</v>
          </cell>
        </row>
        <row r="495">
          <cell r="A495">
            <v>81300102000101</v>
          </cell>
          <cell r="B495" t="str">
            <v>EDIFICACIONES</v>
          </cell>
          <cell r="C495">
            <v>165474.32999999999</v>
          </cell>
          <cell r="D495">
            <v>165474.32999999999</v>
          </cell>
        </row>
        <row r="496">
          <cell r="A496">
            <v>813001020002</v>
          </cell>
          <cell r="B496" t="str">
            <v>REVALUOS</v>
          </cell>
          <cell r="C496">
            <v>29247.57</v>
          </cell>
          <cell r="D496">
            <v>29247.57</v>
          </cell>
        </row>
        <row r="497">
          <cell r="A497">
            <v>81300102000201</v>
          </cell>
          <cell r="B497" t="str">
            <v>EDIFICACIONES</v>
          </cell>
          <cell r="C497">
            <v>29247.57</v>
          </cell>
          <cell r="D497">
            <v>29247.57</v>
          </cell>
        </row>
        <row r="498">
          <cell r="A498">
            <v>813002</v>
          </cell>
          <cell r="B498" t="str">
            <v>AMORTIZACIONES</v>
          </cell>
          <cell r="C498">
            <v>201317.45</v>
          </cell>
          <cell r="D498">
            <v>201317.45</v>
          </cell>
        </row>
        <row r="499">
          <cell r="A499">
            <v>8130020200</v>
          </cell>
          <cell r="B499" t="str">
            <v>REMODELACIONES Y READECUACIONES EN LOCALES PROPIOS</v>
          </cell>
          <cell r="C499">
            <v>12581.82</v>
          </cell>
          <cell r="D499">
            <v>12581.82</v>
          </cell>
        </row>
        <row r="500">
          <cell r="A500">
            <v>813002020002</v>
          </cell>
          <cell r="B500" t="str">
            <v>INMUEBLES</v>
          </cell>
          <cell r="C500">
            <v>12581.82</v>
          </cell>
          <cell r="D500">
            <v>12581.82</v>
          </cell>
        </row>
        <row r="501">
          <cell r="A501">
            <v>8130020300</v>
          </cell>
          <cell r="B501" t="str">
            <v>PROGRAMAS COMPUTACIONALES</v>
          </cell>
          <cell r="C501">
            <v>188735.63</v>
          </cell>
          <cell r="D501">
            <v>188735.63</v>
          </cell>
        </row>
        <row r="502">
          <cell r="A502">
            <v>82</v>
          </cell>
          <cell r="B502" t="str">
            <v>GASTOS NO OPERACIONALES</v>
          </cell>
          <cell r="C502">
            <v>491117.59</v>
          </cell>
          <cell r="D502">
            <v>491117.59</v>
          </cell>
        </row>
        <row r="503">
          <cell r="A503">
            <v>821</v>
          </cell>
          <cell r="B503" t="str">
            <v>GASTOS DE EJERCICIOS ANTERIORES</v>
          </cell>
          <cell r="C503">
            <v>67322.48</v>
          </cell>
          <cell r="D503">
            <v>67322.48</v>
          </cell>
        </row>
        <row r="504">
          <cell r="A504">
            <v>8210</v>
          </cell>
          <cell r="B504" t="str">
            <v>GASTOS DE EJERCICIOS ANTERIORES</v>
          </cell>
          <cell r="C504">
            <v>67322.48</v>
          </cell>
          <cell r="D504">
            <v>67322.48</v>
          </cell>
        </row>
        <row r="505">
          <cell r="A505">
            <v>821099</v>
          </cell>
          <cell r="B505" t="str">
            <v>OTROS</v>
          </cell>
          <cell r="C505">
            <v>67322.48</v>
          </cell>
          <cell r="D505">
            <v>67322.48</v>
          </cell>
        </row>
        <row r="506">
          <cell r="A506">
            <v>8210990000</v>
          </cell>
          <cell r="B506" t="str">
            <v>OTROS</v>
          </cell>
          <cell r="C506">
            <v>67322.48</v>
          </cell>
          <cell r="D506">
            <v>67322.48</v>
          </cell>
        </row>
        <row r="507">
          <cell r="A507">
            <v>827</v>
          </cell>
          <cell r="B507" t="str">
            <v>OTROS</v>
          </cell>
          <cell r="C507">
            <v>423795.11</v>
          </cell>
          <cell r="D507">
            <v>423795.11</v>
          </cell>
        </row>
        <row r="508">
          <cell r="A508">
            <v>8270</v>
          </cell>
          <cell r="B508" t="str">
            <v>OTROS</v>
          </cell>
          <cell r="C508">
            <v>423795.11</v>
          </cell>
          <cell r="D508">
            <v>423795.11</v>
          </cell>
        </row>
        <row r="509">
          <cell r="A509">
            <v>827000</v>
          </cell>
          <cell r="B509" t="str">
            <v>OTROS</v>
          </cell>
          <cell r="C509">
            <v>423795.11</v>
          </cell>
          <cell r="D509">
            <v>423795.11</v>
          </cell>
        </row>
        <row r="510">
          <cell r="A510">
            <v>8270000000</v>
          </cell>
          <cell r="B510" t="str">
            <v>OTROS</v>
          </cell>
          <cell r="C510">
            <v>423795.11</v>
          </cell>
          <cell r="D510">
            <v>423795.11</v>
          </cell>
        </row>
        <row r="511">
          <cell r="A511">
            <v>827000000002</v>
          </cell>
          <cell r="B511" t="str">
            <v>REMUNERACION ENCAJE ENTIDADES SOCIAS NO SUPERVISADAS S.</v>
          </cell>
          <cell r="C511">
            <v>10696.49</v>
          </cell>
          <cell r="D511">
            <v>10696.49</v>
          </cell>
        </row>
        <row r="512">
          <cell r="A512">
            <v>827000000003</v>
          </cell>
          <cell r="B512" t="str">
            <v>REMUNERACION DISPONIBLE DE ENTIDADES SOCIAS</v>
          </cell>
          <cell r="C512">
            <v>35261.33</v>
          </cell>
          <cell r="D512">
            <v>35261.33</v>
          </cell>
        </row>
        <row r="513">
          <cell r="A513">
            <v>827000000004</v>
          </cell>
          <cell r="B513" t="str">
            <v>PROVISION PARA INCOBRABILIDAD DE CUENTAS POR COBRAR</v>
          </cell>
          <cell r="C513">
            <v>81603.47</v>
          </cell>
          <cell r="D513">
            <v>81603.47</v>
          </cell>
        </row>
        <row r="514">
          <cell r="A514">
            <v>827000000008</v>
          </cell>
          <cell r="B514" t="str">
            <v>ASISTENCIA MEDICA</v>
          </cell>
          <cell r="C514">
            <v>466.74</v>
          </cell>
          <cell r="D514">
            <v>466.74</v>
          </cell>
        </row>
        <row r="515">
          <cell r="A515">
            <v>827000000099</v>
          </cell>
          <cell r="B515" t="str">
            <v>OTROS</v>
          </cell>
          <cell r="C515">
            <v>295767.08</v>
          </cell>
          <cell r="D515">
            <v>295767.08</v>
          </cell>
        </row>
        <row r="516">
          <cell r="A516">
            <v>83</v>
          </cell>
          <cell r="B516" t="str">
            <v>IMPUESTOS DIRECTOS</v>
          </cell>
          <cell r="C516">
            <v>2849496.65</v>
          </cell>
          <cell r="D516">
            <v>2849496.65</v>
          </cell>
        </row>
        <row r="517">
          <cell r="A517">
            <v>831</v>
          </cell>
          <cell r="B517" t="str">
            <v>IMPUESTO SOBRE LA RENTA</v>
          </cell>
          <cell r="C517">
            <v>2849496.65</v>
          </cell>
          <cell r="D517">
            <v>2849496.65</v>
          </cell>
        </row>
        <row r="518">
          <cell r="A518">
            <v>8310</v>
          </cell>
          <cell r="B518" t="str">
            <v>IMPUESTO SOBRE LA RENTA</v>
          </cell>
          <cell r="C518">
            <v>2849496.65</v>
          </cell>
          <cell r="D518">
            <v>2849496.65</v>
          </cell>
        </row>
        <row r="519">
          <cell r="A519">
            <v>831000</v>
          </cell>
          <cell r="B519" t="str">
            <v>IMPUESTO SOBRE LA RENTA</v>
          </cell>
          <cell r="C519">
            <v>2849496.65</v>
          </cell>
          <cell r="D519">
            <v>2849496.65</v>
          </cell>
        </row>
        <row r="520">
          <cell r="A520">
            <v>8310000000</v>
          </cell>
          <cell r="B520" t="str">
            <v>IMPUESTO SOBRE LA RENTA</v>
          </cell>
          <cell r="C520">
            <v>2849496.65</v>
          </cell>
          <cell r="D520">
            <v>2849496.65</v>
          </cell>
        </row>
        <row r="521">
          <cell r="A521">
            <v>831000000001</v>
          </cell>
          <cell r="B521" t="str">
            <v>IMPUESTO SOBRE LA RENTA</v>
          </cell>
          <cell r="C521">
            <v>2849496.65</v>
          </cell>
          <cell r="D521">
            <v>2849496.65</v>
          </cell>
        </row>
        <row r="522">
          <cell r="C522"/>
          <cell r="D522"/>
        </row>
        <row r="523">
          <cell r="B523" t="str">
            <v>TOTAL GASTOS</v>
          </cell>
          <cell r="C523">
            <v>11004981.67</v>
          </cell>
          <cell r="D523">
            <v>11004981.67</v>
          </cell>
        </row>
        <row r="524">
          <cell r="C524"/>
          <cell r="D524"/>
        </row>
        <row r="525">
          <cell r="B525" t="str">
            <v>TOTAL CUENTAS DEUDORAS</v>
          </cell>
          <cell r="C525">
            <v>636995530.95000005</v>
          </cell>
          <cell r="D525">
            <v>636995530.95000005</v>
          </cell>
        </row>
        <row r="526">
          <cell r="C526"/>
          <cell r="D526"/>
        </row>
        <row r="527">
          <cell r="B527" t="str">
            <v>CUENTAS ACREEDORAS</v>
          </cell>
          <cell r="C527">
            <v>0</v>
          </cell>
          <cell r="D527">
            <v>0</v>
          </cell>
        </row>
        <row r="528">
          <cell r="A528">
            <v>21</v>
          </cell>
          <cell r="B528" t="str">
            <v>PASIVOS DE INTERMEDIACION</v>
          </cell>
          <cell r="C528">
            <v>-174630987.75999999</v>
          </cell>
          <cell r="D528">
            <v>-174630987.75999999</v>
          </cell>
        </row>
        <row r="529">
          <cell r="A529">
            <v>211</v>
          </cell>
          <cell r="B529" t="str">
            <v>DEPOSITOS</v>
          </cell>
          <cell r="C529">
            <v>-32468211.629999999</v>
          </cell>
          <cell r="D529">
            <v>-32468211.629999999</v>
          </cell>
        </row>
        <row r="530">
          <cell r="A530">
            <v>2110</v>
          </cell>
          <cell r="B530" t="str">
            <v>DEPOSITOS A LA VISTA</v>
          </cell>
          <cell r="C530">
            <v>-27454026.699999999</v>
          </cell>
          <cell r="D530">
            <v>-27454026.699999999</v>
          </cell>
        </row>
        <row r="531">
          <cell r="A531">
            <v>211001</v>
          </cell>
          <cell r="B531" t="str">
            <v>DEPOSITOS EN CUENTA CORRIENTE</v>
          </cell>
          <cell r="C531">
            <v>-27454026.699999999</v>
          </cell>
          <cell r="D531">
            <v>-27454026.699999999</v>
          </cell>
        </row>
        <row r="532">
          <cell r="A532">
            <v>2110010601</v>
          </cell>
          <cell r="B532" t="str">
            <v>OTRAS ENTIDADES DEL SISTEMA FINANCIERO</v>
          </cell>
          <cell r="C532">
            <v>-27454026.699999999</v>
          </cell>
          <cell r="D532">
            <v>-27454026.699999999</v>
          </cell>
        </row>
        <row r="533">
          <cell r="A533">
            <v>2111</v>
          </cell>
          <cell r="B533" t="str">
            <v>DEPOSITOS PACTADOS HASTA UN AÑO PLAZO</v>
          </cell>
          <cell r="C533">
            <v>-5014184.93</v>
          </cell>
          <cell r="D533">
            <v>-5014184.93</v>
          </cell>
        </row>
        <row r="534">
          <cell r="A534">
            <v>211102</v>
          </cell>
          <cell r="B534" t="str">
            <v>DEPOSITOS A 30 DIAS PLAZO</v>
          </cell>
          <cell r="C534">
            <v>-5014184.93</v>
          </cell>
          <cell r="D534">
            <v>-5014184.93</v>
          </cell>
        </row>
        <row r="535">
          <cell r="A535">
            <v>2111020601</v>
          </cell>
          <cell r="B535" t="str">
            <v>OTRAS ENTIDADES DEL SISTEMA FINANCIERO</v>
          </cell>
          <cell r="C535">
            <v>-5000000</v>
          </cell>
          <cell r="D535">
            <v>-5000000</v>
          </cell>
        </row>
        <row r="536">
          <cell r="A536">
            <v>2111029901</v>
          </cell>
          <cell r="B536" t="str">
            <v>INTERESES Y OTROS POR PAGAR</v>
          </cell>
          <cell r="C536">
            <v>-14184.93</v>
          </cell>
          <cell r="D536">
            <v>-14184.93</v>
          </cell>
        </row>
        <row r="537">
          <cell r="A537">
            <v>211102990106</v>
          </cell>
          <cell r="B537" t="str">
            <v>OTRAS ENTIDADES DEL SISTEMA FINANCIERO</v>
          </cell>
          <cell r="C537">
            <v>-14184.93</v>
          </cell>
          <cell r="D537">
            <v>-14184.93</v>
          </cell>
        </row>
        <row r="538">
          <cell r="A538">
            <v>212</v>
          </cell>
          <cell r="B538" t="str">
            <v>PRESTAMOS</v>
          </cell>
          <cell r="C538">
            <v>-142157107.53</v>
          </cell>
          <cell r="D538">
            <v>-142157107.53</v>
          </cell>
        </row>
        <row r="539">
          <cell r="A539">
            <v>2121</v>
          </cell>
          <cell r="B539" t="str">
            <v>PRESTAMOS PACTADOS HASTA UN AÑO PLAZO</v>
          </cell>
          <cell r="C539">
            <v>-17472327.100000001</v>
          </cell>
          <cell r="D539">
            <v>-17472327.100000001</v>
          </cell>
        </row>
        <row r="540">
          <cell r="A540">
            <v>212106</v>
          </cell>
          <cell r="B540" t="str">
            <v>ADEUDADO A OTRAS ENTIDADES DEL SISTEMA FINANCIERO</v>
          </cell>
          <cell r="C540">
            <v>-17472327.100000001</v>
          </cell>
          <cell r="D540">
            <v>-17472327.100000001</v>
          </cell>
        </row>
        <row r="541">
          <cell r="A541">
            <v>2121060701</v>
          </cell>
          <cell r="B541" t="str">
            <v>BANCOS</v>
          </cell>
          <cell r="C541">
            <v>-17425000</v>
          </cell>
          <cell r="D541">
            <v>-17425000</v>
          </cell>
        </row>
        <row r="542">
          <cell r="A542">
            <v>2121069901</v>
          </cell>
          <cell r="B542" t="str">
            <v>INTERESES Y OTROS POR PAGAR</v>
          </cell>
          <cell r="C542">
            <v>-47327.1</v>
          </cell>
          <cell r="D542">
            <v>-47327.1</v>
          </cell>
        </row>
        <row r="543">
          <cell r="A543">
            <v>212106990107</v>
          </cell>
          <cell r="B543" t="str">
            <v>A BANCOS</v>
          </cell>
          <cell r="C543">
            <v>-47327.1</v>
          </cell>
          <cell r="D543">
            <v>-47327.1</v>
          </cell>
        </row>
        <row r="544">
          <cell r="A544">
            <v>2122</v>
          </cell>
          <cell r="B544" t="str">
            <v>PRESTAMOS PACTADOS A MAS DE UN AÑO PLAZO</v>
          </cell>
          <cell r="C544">
            <v>-84882.39</v>
          </cell>
          <cell r="D544">
            <v>-84882.39</v>
          </cell>
        </row>
        <row r="545">
          <cell r="A545">
            <v>212207</v>
          </cell>
          <cell r="B545" t="str">
            <v>ADEUDADO AL BMI PARA PRESTAR A TERCEROS</v>
          </cell>
          <cell r="C545">
            <v>-84882.39</v>
          </cell>
          <cell r="D545">
            <v>-84882.39</v>
          </cell>
        </row>
        <row r="546">
          <cell r="A546">
            <v>2122070101</v>
          </cell>
          <cell r="B546" t="str">
            <v>PARA PRESTAR A TERCEROS</v>
          </cell>
          <cell r="C546">
            <v>-84427.34</v>
          </cell>
          <cell r="D546">
            <v>-84427.34</v>
          </cell>
        </row>
        <row r="547">
          <cell r="A547">
            <v>2122079901</v>
          </cell>
          <cell r="B547" t="str">
            <v>INTERESES Y OTROS POR PAGAR</v>
          </cell>
          <cell r="C547">
            <v>-455.05</v>
          </cell>
          <cell r="D547">
            <v>-455.05</v>
          </cell>
        </row>
        <row r="548">
          <cell r="A548">
            <v>2123</v>
          </cell>
          <cell r="B548" t="str">
            <v>PRESTAMOS PACTADOS A CINCO O MAS ANIOS PLAZO</v>
          </cell>
          <cell r="C548">
            <v>-124599898.04000001</v>
          </cell>
          <cell r="D548">
            <v>-124599898.04000001</v>
          </cell>
        </row>
        <row r="549">
          <cell r="A549">
            <v>212306</v>
          </cell>
          <cell r="B549" t="str">
            <v>ADEUDADO A ENTIDADES EXTRANJERAS</v>
          </cell>
          <cell r="C549">
            <v>-118070593.31999999</v>
          </cell>
          <cell r="D549">
            <v>-118070593.31999999</v>
          </cell>
        </row>
        <row r="550">
          <cell r="A550">
            <v>2123060201</v>
          </cell>
          <cell r="B550" t="str">
            <v>ADEUDADO A BANCOS EXTRANJEROS POR LINEAS DE CREDITO</v>
          </cell>
          <cell r="C550">
            <v>-78932371.900000006</v>
          </cell>
          <cell r="D550">
            <v>-78932371.900000006</v>
          </cell>
        </row>
        <row r="551">
          <cell r="A551">
            <v>2123060301</v>
          </cell>
          <cell r="B551" t="str">
            <v>ADEUDADO A BANCOS EXTRANJEROS - OTROS</v>
          </cell>
          <cell r="C551">
            <v>-37416029.909999996</v>
          </cell>
          <cell r="D551">
            <v>-37416029.909999996</v>
          </cell>
        </row>
        <row r="552">
          <cell r="A552">
            <v>2123069901</v>
          </cell>
          <cell r="B552" t="str">
            <v>INTERESES Y OTROS POR PAGAR</v>
          </cell>
          <cell r="C552">
            <v>-1722191.51</v>
          </cell>
          <cell r="D552">
            <v>-1722191.51</v>
          </cell>
        </row>
        <row r="553">
          <cell r="A553">
            <v>212306990102</v>
          </cell>
          <cell r="B553" t="str">
            <v>ADEUDADO A BANCOS EXTRANJEROS POR LINEAS DE CREDITO</v>
          </cell>
          <cell r="C553">
            <v>-1313505</v>
          </cell>
          <cell r="D553">
            <v>-1313505</v>
          </cell>
        </row>
        <row r="554">
          <cell r="A554">
            <v>212306990103</v>
          </cell>
          <cell r="B554" t="str">
            <v>ADEUDADO A BANCOS EXTRANJEROS - OTROS</v>
          </cell>
          <cell r="C554">
            <v>-408686.51</v>
          </cell>
          <cell r="D554">
            <v>-408686.51</v>
          </cell>
        </row>
        <row r="555">
          <cell r="A555">
            <v>212307</v>
          </cell>
          <cell r="B555" t="str">
            <v>OTROS PRESTAMOS</v>
          </cell>
          <cell r="C555">
            <v>-6529304.7199999997</v>
          </cell>
          <cell r="D555">
            <v>-6529304.7199999997</v>
          </cell>
        </row>
        <row r="556">
          <cell r="A556">
            <v>2123070101</v>
          </cell>
          <cell r="B556" t="str">
            <v>PARA PRESTAR A TERCEROS</v>
          </cell>
          <cell r="C556">
            <v>-6492744.7599999998</v>
          </cell>
          <cell r="D556">
            <v>-6492744.7599999998</v>
          </cell>
        </row>
        <row r="557">
          <cell r="A557">
            <v>2123079901</v>
          </cell>
          <cell r="B557" t="str">
            <v>INTERESES Y OTROS POR PAGAR</v>
          </cell>
          <cell r="C557">
            <v>-36559.96</v>
          </cell>
          <cell r="D557">
            <v>-36559.96</v>
          </cell>
        </row>
        <row r="558">
          <cell r="A558">
            <v>213</v>
          </cell>
          <cell r="B558" t="str">
            <v>OBLIGACIONES A LA VISTA</v>
          </cell>
          <cell r="C558">
            <v>-5668.6</v>
          </cell>
          <cell r="D558">
            <v>-5668.6</v>
          </cell>
        </row>
        <row r="559">
          <cell r="A559">
            <v>2130</v>
          </cell>
          <cell r="B559" t="str">
            <v>OBLIGACIONES A LA VISTA</v>
          </cell>
          <cell r="C559">
            <v>-5668.6</v>
          </cell>
          <cell r="D559">
            <v>-5668.6</v>
          </cell>
        </row>
        <row r="560">
          <cell r="A560">
            <v>213003</v>
          </cell>
          <cell r="B560" t="str">
            <v>COBROS POR CUENTA AJENA</v>
          </cell>
          <cell r="C560">
            <v>-5668.6</v>
          </cell>
          <cell r="D560">
            <v>-5668.6</v>
          </cell>
        </row>
        <row r="561">
          <cell r="A561">
            <v>2130030100</v>
          </cell>
          <cell r="B561" t="str">
            <v>COBRANZAS LOCALES</v>
          </cell>
          <cell r="C561">
            <v>-2553.52</v>
          </cell>
          <cell r="D561">
            <v>-2553.52</v>
          </cell>
        </row>
        <row r="562">
          <cell r="A562">
            <v>213003010004</v>
          </cell>
          <cell r="B562" t="str">
            <v>COLECTORES</v>
          </cell>
          <cell r="C562">
            <v>-2553.52</v>
          </cell>
          <cell r="D562">
            <v>-2553.52</v>
          </cell>
        </row>
        <row r="563">
          <cell r="A563">
            <v>21300301000401</v>
          </cell>
          <cell r="B563" t="str">
            <v>COLECTORES PROPIOS</v>
          </cell>
          <cell r="C563">
            <v>-42.98</v>
          </cell>
          <cell r="D563">
            <v>-42.98</v>
          </cell>
        </row>
        <row r="564">
          <cell r="A564">
            <v>21300301000402</v>
          </cell>
          <cell r="B564" t="str">
            <v>COLECTORES INTERENTIDADES</v>
          </cell>
          <cell r="C564">
            <v>-2510.54</v>
          </cell>
          <cell r="D564">
            <v>-2510.54</v>
          </cell>
        </row>
        <row r="565">
          <cell r="A565">
            <v>2130030300</v>
          </cell>
          <cell r="B565" t="str">
            <v>IMPUESTOS Y SERVICIOS PIBLICOS</v>
          </cell>
          <cell r="C565">
            <v>-3115.08</v>
          </cell>
          <cell r="D565">
            <v>-3115.08</v>
          </cell>
        </row>
        <row r="566">
          <cell r="A566">
            <v>213003030002</v>
          </cell>
          <cell r="B566" t="str">
            <v>SERVICIOS PUBLICOS</v>
          </cell>
          <cell r="C566">
            <v>-3115.08</v>
          </cell>
          <cell r="D566">
            <v>-3115.08</v>
          </cell>
        </row>
        <row r="567">
          <cell r="A567">
            <v>21300303000203</v>
          </cell>
          <cell r="B567" t="str">
            <v>SERVICIO TELEFONICO</v>
          </cell>
          <cell r="C567">
            <v>-3115.08</v>
          </cell>
          <cell r="D567">
            <v>-3115.08</v>
          </cell>
        </row>
        <row r="568">
          <cell r="A568">
            <v>22</v>
          </cell>
          <cell r="B568" t="str">
            <v>OTROS PASIVOS</v>
          </cell>
          <cell r="C568">
            <v>-274956572.42000002</v>
          </cell>
          <cell r="D568">
            <v>-274956572.42000002</v>
          </cell>
        </row>
        <row r="569">
          <cell r="A569">
            <v>222</v>
          </cell>
          <cell r="B569" t="str">
            <v>CUENTAS POR PAGAR</v>
          </cell>
          <cell r="C569">
            <v>-269065574.74000001</v>
          </cell>
          <cell r="D569">
            <v>-269065574.74000001</v>
          </cell>
        </row>
        <row r="570">
          <cell r="A570">
            <v>2220</v>
          </cell>
          <cell r="B570" t="str">
            <v>CUENTAS POR PAGAR</v>
          </cell>
          <cell r="C570">
            <v>-269065574.74000001</v>
          </cell>
          <cell r="D570">
            <v>-269065574.74000001</v>
          </cell>
        </row>
        <row r="571">
          <cell r="A571">
            <v>222005</v>
          </cell>
          <cell r="B571" t="str">
            <v>IMPUESTOS SERVICIOS PUBLICOS Y OTRAS OBLIGACIONES</v>
          </cell>
          <cell r="C571">
            <v>-1283460.17</v>
          </cell>
          <cell r="D571">
            <v>-1283460.17</v>
          </cell>
        </row>
        <row r="572">
          <cell r="A572">
            <v>2220050100</v>
          </cell>
          <cell r="B572" t="str">
            <v>IMPUESTOS</v>
          </cell>
          <cell r="C572">
            <v>-217176.23</v>
          </cell>
          <cell r="D572">
            <v>-217176.23</v>
          </cell>
        </row>
        <row r="573">
          <cell r="A573">
            <v>222005010001</v>
          </cell>
          <cell r="B573" t="str">
            <v>IVA POR PAGAR</v>
          </cell>
          <cell r="C573">
            <v>-217176.23</v>
          </cell>
          <cell r="D573">
            <v>-217176.23</v>
          </cell>
        </row>
        <row r="574">
          <cell r="A574">
            <v>2220050200</v>
          </cell>
          <cell r="B574" t="str">
            <v>SERVICIOS PUBLICOS</v>
          </cell>
          <cell r="C574">
            <v>-42491.62</v>
          </cell>
          <cell r="D574">
            <v>-42491.62</v>
          </cell>
        </row>
        <row r="575">
          <cell r="A575">
            <v>222005020001</v>
          </cell>
          <cell r="B575" t="str">
            <v>TELEFONO</v>
          </cell>
          <cell r="C575">
            <v>-19916.759999999998</v>
          </cell>
          <cell r="D575">
            <v>-19916.759999999998</v>
          </cell>
        </row>
        <row r="576">
          <cell r="A576">
            <v>222005020002</v>
          </cell>
          <cell r="B576" t="str">
            <v>AGUA</v>
          </cell>
          <cell r="C576">
            <v>-3676.28</v>
          </cell>
          <cell r="D576">
            <v>-3676.28</v>
          </cell>
        </row>
        <row r="577">
          <cell r="A577">
            <v>222005020003</v>
          </cell>
          <cell r="B577" t="str">
            <v>ENERGIA ELECTRICA</v>
          </cell>
          <cell r="C577">
            <v>-18898.580000000002</v>
          </cell>
          <cell r="D577">
            <v>-18898.580000000002</v>
          </cell>
        </row>
        <row r="578">
          <cell r="A578">
            <v>2220050300</v>
          </cell>
          <cell r="B578" t="str">
            <v>CUOTA PATRONAL ISSS</v>
          </cell>
          <cell r="C578">
            <v>-17650.38</v>
          </cell>
          <cell r="D578">
            <v>-17650.38</v>
          </cell>
        </row>
        <row r="579">
          <cell r="A579">
            <v>222005030001</v>
          </cell>
          <cell r="B579" t="str">
            <v>SALUD</v>
          </cell>
          <cell r="C579">
            <v>-15587.72</v>
          </cell>
          <cell r="D579">
            <v>-15587.72</v>
          </cell>
        </row>
        <row r="580">
          <cell r="A580">
            <v>222005030003</v>
          </cell>
          <cell r="B580" t="str">
            <v>INSTITUTO SALVADOREÑO DE FORMACION PROFESIONAL</v>
          </cell>
          <cell r="C580">
            <v>-2062.66</v>
          </cell>
          <cell r="D580">
            <v>-2062.66</v>
          </cell>
        </row>
        <row r="581">
          <cell r="A581">
            <v>2220050400</v>
          </cell>
          <cell r="B581" t="str">
            <v>PROVEEDORES</v>
          </cell>
          <cell r="C581">
            <v>-966679.75</v>
          </cell>
          <cell r="D581">
            <v>-966679.75</v>
          </cell>
        </row>
        <row r="582">
          <cell r="A582">
            <v>222005040001</v>
          </cell>
          <cell r="B582" t="str">
            <v>PROVEEDORES</v>
          </cell>
          <cell r="C582">
            <v>-928109.33</v>
          </cell>
          <cell r="D582">
            <v>-928109.33</v>
          </cell>
        </row>
        <row r="583">
          <cell r="A583">
            <v>222005040003</v>
          </cell>
          <cell r="B583" t="str">
            <v>PROVEEDORES - BANCA MOVIL</v>
          </cell>
          <cell r="C583">
            <v>-38570.42</v>
          </cell>
          <cell r="D583">
            <v>-38570.42</v>
          </cell>
        </row>
        <row r="584">
          <cell r="A584">
            <v>2220050700</v>
          </cell>
          <cell r="B584" t="str">
            <v>AFP</v>
          </cell>
          <cell r="C584">
            <v>-39462.19</v>
          </cell>
          <cell r="D584">
            <v>-39462.19</v>
          </cell>
        </row>
        <row r="585">
          <cell r="A585">
            <v>222005070001</v>
          </cell>
          <cell r="B585" t="str">
            <v>CONFIA</v>
          </cell>
          <cell r="C585">
            <v>-21770.639999999999</v>
          </cell>
          <cell r="D585">
            <v>-21770.639999999999</v>
          </cell>
        </row>
        <row r="586">
          <cell r="A586">
            <v>222005070002</v>
          </cell>
          <cell r="B586" t="str">
            <v>CRECER</v>
          </cell>
          <cell r="C586">
            <v>-17691.55</v>
          </cell>
          <cell r="D586">
            <v>-17691.55</v>
          </cell>
        </row>
        <row r="587">
          <cell r="A587">
            <v>222006</v>
          </cell>
          <cell r="B587" t="str">
            <v>IMPUESTO SOBRE LA RENTA</v>
          </cell>
          <cell r="C587">
            <v>-2849835.52</v>
          </cell>
          <cell r="D587">
            <v>-2849835.52</v>
          </cell>
        </row>
        <row r="588">
          <cell r="A588">
            <v>2220060000</v>
          </cell>
          <cell r="B588" t="str">
            <v>IMPUESTO SOBRE LA RENTA</v>
          </cell>
          <cell r="C588">
            <v>-2849835.52</v>
          </cell>
          <cell r="D588">
            <v>-2849835.52</v>
          </cell>
        </row>
        <row r="589">
          <cell r="A589">
            <v>222007</v>
          </cell>
          <cell r="B589" t="str">
            <v>PASIVOS TRANSITORIOS</v>
          </cell>
          <cell r="C589">
            <v>-6245.45</v>
          </cell>
          <cell r="D589">
            <v>-6245.45</v>
          </cell>
        </row>
        <row r="590">
          <cell r="A590">
            <v>2220070201</v>
          </cell>
          <cell r="B590" t="str">
            <v>COBROS POR CUENTA AJENA</v>
          </cell>
          <cell r="C590">
            <v>-6245.45</v>
          </cell>
          <cell r="D590">
            <v>-6245.45</v>
          </cell>
        </row>
        <row r="591">
          <cell r="A591">
            <v>222007020102</v>
          </cell>
          <cell r="B591" t="str">
            <v>SEGURO DE DEUDA</v>
          </cell>
          <cell r="C591">
            <v>-2912.19</v>
          </cell>
          <cell r="D591">
            <v>-2912.19</v>
          </cell>
        </row>
        <row r="592">
          <cell r="A592">
            <v>222007020104</v>
          </cell>
          <cell r="B592" t="str">
            <v>SEGUROS DE CESANTIA</v>
          </cell>
          <cell r="C592">
            <v>-2347.36</v>
          </cell>
          <cell r="D592">
            <v>-2347.36</v>
          </cell>
        </row>
        <row r="593">
          <cell r="A593">
            <v>222007020107</v>
          </cell>
          <cell r="B593" t="str">
            <v>SEGURO POR DAÑOS</v>
          </cell>
          <cell r="C593">
            <v>-985.9</v>
          </cell>
          <cell r="D593">
            <v>-985.9</v>
          </cell>
        </row>
        <row r="594">
          <cell r="A594">
            <v>222099</v>
          </cell>
          <cell r="B594" t="str">
            <v>OTRAS</v>
          </cell>
          <cell r="C594">
            <v>-264926033.59999999</v>
          </cell>
          <cell r="D594">
            <v>-264926033.59999999</v>
          </cell>
        </row>
        <row r="595">
          <cell r="A595">
            <v>2220990101</v>
          </cell>
          <cell r="B595" t="str">
            <v>SOBRANTES DE CAJA</v>
          </cell>
          <cell r="C595">
            <v>-12149.77</v>
          </cell>
          <cell r="D595">
            <v>-12149.77</v>
          </cell>
        </row>
        <row r="596">
          <cell r="A596">
            <v>222099010101</v>
          </cell>
          <cell r="B596" t="str">
            <v>OFICINA CENTRAL</v>
          </cell>
          <cell r="C596">
            <v>-20.91</v>
          </cell>
          <cell r="D596">
            <v>-20.91</v>
          </cell>
        </row>
        <row r="597">
          <cell r="A597">
            <v>222099010102</v>
          </cell>
          <cell r="B597" t="str">
            <v>AGENCIAS</v>
          </cell>
          <cell r="C597">
            <v>-1.86</v>
          </cell>
          <cell r="D597">
            <v>-1.86</v>
          </cell>
        </row>
        <row r="598">
          <cell r="A598">
            <v>222099010103</v>
          </cell>
          <cell r="B598" t="str">
            <v>SOBRANTE EN ATM´S</v>
          </cell>
          <cell r="C598">
            <v>-12127</v>
          </cell>
          <cell r="D598">
            <v>-12127</v>
          </cell>
        </row>
        <row r="599">
          <cell r="A599">
            <v>2220990201</v>
          </cell>
          <cell r="B599" t="str">
            <v>DEBITO FISCAL</v>
          </cell>
          <cell r="C599">
            <v>-28207.41</v>
          </cell>
          <cell r="D599">
            <v>-28207.41</v>
          </cell>
        </row>
        <row r="600">
          <cell r="A600">
            <v>222099020102</v>
          </cell>
          <cell r="B600" t="str">
            <v>RETENCION IVA 1 %</v>
          </cell>
          <cell r="C600">
            <v>-14573.32</v>
          </cell>
          <cell r="D600">
            <v>-14573.32</v>
          </cell>
        </row>
        <row r="601">
          <cell r="A601">
            <v>222099020103</v>
          </cell>
          <cell r="B601" t="str">
            <v>RETENCION IVA 13%</v>
          </cell>
          <cell r="C601">
            <v>-13634.09</v>
          </cell>
          <cell r="D601">
            <v>-13634.09</v>
          </cell>
        </row>
        <row r="602">
          <cell r="A602">
            <v>2220999101</v>
          </cell>
          <cell r="B602" t="str">
            <v>OTRAS</v>
          </cell>
          <cell r="C602">
            <v>-264885676.41999999</v>
          </cell>
          <cell r="D602">
            <v>-264885676.41999999</v>
          </cell>
        </row>
        <row r="603">
          <cell r="A603">
            <v>222099910102</v>
          </cell>
          <cell r="B603" t="str">
            <v>EXCEDENTES DE CUOTAS</v>
          </cell>
          <cell r="C603">
            <v>-571.72</v>
          </cell>
          <cell r="D603">
            <v>-571.72</v>
          </cell>
        </row>
        <row r="604">
          <cell r="A604">
            <v>222099910104</v>
          </cell>
          <cell r="B604" t="str">
            <v>SERVICIOS DE TARJETAS DE CREDITO Y DEBITO POR PAGAR</v>
          </cell>
          <cell r="C604">
            <v>-474758.28</v>
          </cell>
          <cell r="D604">
            <v>-474758.28</v>
          </cell>
        </row>
        <row r="605">
          <cell r="A605">
            <v>222099910105</v>
          </cell>
          <cell r="B605" t="str">
            <v>FONDO PARA GASTOS DE PUBLICIDAD DEL SISTEMA FEDECREDITO</v>
          </cell>
          <cell r="C605">
            <v>-1449118.89</v>
          </cell>
          <cell r="D605">
            <v>-1449118.89</v>
          </cell>
        </row>
        <row r="606">
          <cell r="A606">
            <v>222099910106</v>
          </cell>
          <cell r="B606" t="str">
            <v>VALORES PENDIENTES DE OPERACIONES TRANSFER365</v>
          </cell>
          <cell r="C606">
            <v>-14370.55</v>
          </cell>
          <cell r="D606">
            <v>-14370.55</v>
          </cell>
        </row>
        <row r="607">
          <cell r="A607">
            <v>222099910109</v>
          </cell>
          <cell r="B607" t="str">
            <v>RESERVA DE LIQUIDEZ</v>
          </cell>
          <cell r="C607">
            <v>-243563905.05000001</v>
          </cell>
          <cell r="D607">
            <v>-243563905.05000001</v>
          </cell>
        </row>
        <row r="608">
          <cell r="A608">
            <v>22209991010903</v>
          </cell>
          <cell r="B608" t="str">
            <v>ENTIDADES SOCIAS NO SUPERVISADAS POR SSF</v>
          </cell>
          <cell r="C608">
            <v>-243563905.05000001</v>
          </cell>
          <cell r="D608">
            <v>-243563905.05000001</v>
          </cell>
        </row>
        <row r="609">
          <cell r="A609">
            <v>2220999101090300</v>
          </cell>
          <cell r="B609" t="str">
            <v>CAJAS DE CREDITO</v>
          </cell>
          <cell r="C609">
            <v>-230311225.41</v>
          </cell>
          <cell r="D609">
            <v>-230311225.41</v>
          </cell>
        </row>
        <row r="610">
          <cell r="A610">
            <v>2220999101090300</v>
          </cell>
          <cell r="B610" t="str">
            <v>BANCOS DE LOS TRABAJADORES</v>
          </cell>
          <cell r="C610">
            <v>-13252679.640000001</v>
          </cell>
          <cell r="D610">
            <v>-13252679.640000001</v>
          </cell>
        </row>
        <row r="611">
          <cell r="A611">
            <v>222099910111</v>
          </cell>
          <cell r="B611" t="str">
            <v>DISPONIBLE DE ENTIDADES SOCIAS</v>
          </cell>
          <cell r="C611">
            <v>-8143495.7400000002</v>
          </cell>
          <cell r="D611">
            <v>-8143495.7400000002</v>
          </cell>
        </row>
        <row r="612">
          <cell r="A612">
            <v>22209991011101</v>
          </cell>
          <cell r="B612" t="str">
            <v>CAJAS DE CREDITO</v>
          </cell>
          <cell r="C612">
            <v>-7639253.71</v>
          </cell>
          <cell r="D612">
            <v>-7639253.71</v>
          </cell>
        </row>
        <row r="613">
          <cell r="A613">
            <v>22209991011102</v>
          </cell>
          <cell r="B613" t="str">
            <v>BANCOS DE LOS TRABAJADORES</v>
          </cell>
          <cell r="C613">
            <v>-444261.92</v>
          </cell>
          <cell r="D613">
            <v>-444261.92</v>
          </cell>
        </row>
        <row r="614">
          <cell r="A614">
            <v>22209991011103</v>
          </cell>
          <cell r="B614" t="str">
            <v>FEDESERVI</v>
          </cell>
          <cell r="C614">
            <v>-59980.11</v>
          </cell>
          <cell r="D614">
            <v>-59980.11</v>
          </cell>
        </row>
        <row r="615">
          <cell r="A615">
            <v>222099910113</v>
          </cell>
          <cell r="B615" t="str">
            <v>CUOTA PLAN DE MARKETING</v>
          </cell>
          <cell r="C615">
            <v>-17471.490000000002</v>
          </cell>
          <cell r="D615">
            <v>-17471.490000000002</v>
          </cell>
        </row>
        <row r="616">
          <cell r="A616">
            <v>222099910117</v>
          </cell>
          <cell r="B616" t="str">
            <v>FONDO BECAS</v>
          </cell>
          <cell r="C616">
            <v>-15230</v>
          </cell>
          <cell r="D616">
            <v>-15230</v>
          </cell>
        </row>
        <row r="617">
          <cell r="A617">
            <v>222099910118</v>
          </cell>
          <cell r="B617" t="str">
            <v>IPSFA</v>
          </cell>
          <cell r="C617">
            <v>-57.78</v>
          </cell>
          <cell r="D617">
            <v>-57.78</v>
          </cell>
        </row>
        <row r="618">
          <cell r="A618">
            <v>222099910121</v>
          </cell>
          <cell r="B618" t="str">
            <v>CUOTA CAMPAÑA PROMOCIONAL</v>
          </cell>
          <cell r="C618">
            <v>-18311.349999999999</v>
          </cell>
          <cell r="D618">
            <v>-18311.349999999999</v>
          </cell>
        </row>
        <row r="619">
          <cell r="A619">
            <v>222099910122</v>
          </cell>
          <cell r="B619" t="str">
            <v>CUOTAS GASTOS FUNCIONAMIENTO CADI</v>
          </cell>
          <cell r="C619">
            <v>-533026.12</v>
          </cell>
          <cell r="D619">
            <v>-533026.12</v>
          </cell>
        </row>
        <row r="620">
          <cell r="A620">
            <v>222099910132</v>
          </cell>
          <cell r="B620" t="str">
            <v>ADMINISTRACION DE VENTAS</v>
          </cell>
          <cell r="C620">
            <v>-5431.64</v>
          </cell>
          <cell r="D620">
            <v>-5431.64</v>
          </cell>
        </row>
        <row r="621">
          <cell r="A621">
            <v>22209991013202</v>
          </cell>
          <cell r="B621" t="str">
            <v>CONTRACARGOS</v>
          </cell>
          <cell r="C621">
            <v>-5431.64</v>
          </cell>
          <cell r="D621">
            <v>-5431.64</v>
          </cell>
        </row>
        <row r="622">
          <cell r="A622">
            <v>222099910133</v>
          </cell>
          <cell r="B622" t="str">
            <v>COMISIONES Y CARGOS DE TARJETA POR LIQUIDAR</v>
          </cell>
          <cell r="C622">
            <v>-643873.69999999995</v>
          </cell>
          <cell r="D622">
            <v>-643873.69999999995</v>
          </cell>
        </row>
        <row r="623">
          <cell r="A623">
            <v>222099910135</v>
          </cell>
          <cell r="B623" t="str">
            <v>FONDOS RECIBA NETWORKS</v>
          </cell>
          <cell r="C623">
            <v>-9969.99</v>
          </cell>
          <cell r="D623">
            <v>-9969.99</v>
          </cell>
        </row>
        <row r="624">
          <cell r="A624">
            <v>222099910137</v>
          </cell>
          <cell r="B624" t="str">
            <v>UNITELLER</v>
          </cell>
          <cell r="C624">
            <v>-24394.55</v>
          </cell>
          <cell r="D624">
            <v>-24394.55</v>
          </cell>
        </row>
        <row r="625">
          <cell r="A625">
            <v>222099910140</v>
          </cell>
          <cell r="B625" t="str">
            <v>EMPRESAS REMESADORAS</v>
          </cell>
          <cell r="C625">
            <v>-11111.49</v>
          </cell>
          <cell r="D625">
            <v>-11111.49</v>
          </cell>
        </row>
        <row r="626">
          <cell r="A626">
            <v>222099910141</v>
          </cell>
          <cell r="B626" t="str">
            <v>EMPRESA PROMOTORA DE SALUD</v>
          </cell>
          <cell r="C626">
            <v>-50.2</v>
          </cell>
          <cell r="D626">
            <v>-50.2</v>
          </cell>
        </row>
        <row r="627">
          <cell r="A627">
            <v>222099910143</v>
          </cell>
          <cell r="B627" t="str">
            <v>COLECTURIA DELSUR</v>
          </cell>
          <cell r="C627">
            <v>-56167.7</v>
          </cell>
          <cell r="D627">
            <v>-56167.7</v>
          </cell>
        </row>
        <row r="628">
          <cell r="A628">
            <v>222099910145</v>
          </cell>
          <cell r="B628" t="str">
            <v>OPERACIONES POR APLICAR</v>
          </cell>
          <cell r="C628">
            <v>-252753.09</v>
          </cell>
          <cell r="D628">
            <v>-252753.09</v>
          </cell>
        </row>
        <row r="629">
          <cell r="A629">
            <v>222099910146</v>
          </cell>
          <cell r="B629" t="str">
            <v>SERVICIO DE ATM´S</v>
          </cell>
          <cell r="C629">
            <v>-6.1</v>
          </cell>
          <cell r="D629">
            <v>-6.1</v>
          </cell>
        </row>
        <row r="630">
          <cell r="A630">
            <v>22209991014602</v>
          </cell>
          <cell r="B630" t="str">
            <v>COMISIONES POR SERVICIO DE RED ATM´S</v>
          </cell>
          <cell r="C630">
            <v>-6.1</v>
          </cell>
          <cell r="D630">
            <v>-6.1</v>
          </cell>
        </row>
        <row r="631">
          <cell r="A631">
            <v>2220999101460200</v>
          </cell>
          <cell r="B631" t="str">
            <v>COMISION A ATH POR OPERACIONES DE OTROS BANCOS EN ATM DE FCB</v>
          </cell>
          <cell r="C631">
            <v>-6.1</v>
          </cell>
          <cell r="D631">
            <v>-6.1</v>
          </cell>
        </row>
        <row r="632">
          <cell r="A632">
            <v>222099910147</v>
          </cell>
          <cell r="B632" t="str">
            <v>AES</v>
          </cell>
          <cell r="C632">
            <v>-173461.99</v>
          </cell>
          <cell r="D632">
            <v>-173461.99</v>
          </cell>
        </row>
        <row r="633">
          <cell r="A633">
            <v>22209991014701</v>
          </cell>
          <cell r="B633" t="str">
            <v>SERVICIO DE CAESS</v>
          </cell>
          <cell r="C633">
            <v>-50728.49</v>
          </cell>
          <cell r="D633">
            <v>-50728.49</v>
          </cell>
        </row>
        <row r="634">
          <cell r="A634">
            <v>22209991014702</v>
          </cell>
          <cell r="B634" t="str">
            <v>SERVICIO DE CLESA</v>
          </cell>
          <cell r="C634">
            <v>-75237.7</v>
          </cell>
          <cell r="D634">
            <v>-75237.7</v>
          </cell>
        </row>
        <row r="635">
          <cell r="A635">
            <v>22209991014703</v>
          </cell>
          <cell r="B635" t="str">
            <v>SERVICIO DE EEO</v>
          </cell>
          <cell r="C635">
            <v>-23605.200000000001</v>
          </cell>
          <cell r="D635">
            <v>-23605.200000000001</v>
          </cell>
        </row>
        <row r="636">
          <cell r="A636">
            <v>22209991014704</v>
          </cell>
          <cell r="B636" t="str">
            <v>SERVICIO DE DEUSEN</v>
          </cell>
          <cell r="C636">
            <v>-23890.6</v>
          </cell>
          <cell r="D636">
            <v>-23890.6</v>
          </cell>
        </row>
        <row r="637">
          <cell r="A637">
            <v>222099910148</v>
          </cell>
          <cell r="B637" t="str">
            <v>CORRESPONSALES NO BANCARIOS</v>
          </cell>
          <cell r="C637">
            <v>-92697.75</v>
          </cell>
          <cell r="D637">
            <v>-92697.75</v>
          </cell>
        </row>
        <row r="638">
          <cell r="A638">
            <v>22209991014801</v>
          </cell>
          <cell r="B638" t="str">
            <v>SERVICIO DE CNB</v>
          </cell>
          <cell r="C638">
            <v>-92697.75</v>
          </cell>
          <cell r="D638">
            <v>-92697.75</v>
          </cell>
        </row>
        <row r="639">
          <cell r="A639">
            <v>2220999101480100</v>
          </cell>
          <cell r="B639" t="str">
            <v>FEDESERVI</v>
          </cell>
          <cell r="C639">
            <v>-92697.75</v>
          </cell>
          <cell r="D639">
            <v>-92697.75</v>
          </cell>
        </row>
        <row r="640">
          <cell r="A640">
            <v>222099910149</v>
          </cell>
          <cell r="B640" t="str">
            <v>RECARGA DE SALDO EN CELULARES</v>
          </cell>
          <cell r="C640">
            <v>-16672.97</v>
          </cell>
          <cell r="D640">
            <v>-16672.97</v>
          </cell>
        </row>
        <row r="641">
          <cell r="A641">
            <v>22209991014901</v>
          </cell>
          <cell r="B641" t="str">
            <v>RECARGA DE SALDO CLARO</v>
          </cell>
          <cell r="C641">
            <v>-15989</v>
          </cell>
          <cell r="D641">
            <v>-15989</v>
          </cell>
        </row>
        <row r="642">
          <cell r="A642">
            <v>22209991014902</v>
          </cell>
          <cell r="B642" t="str">
            <v>DIGICEL</v>
          </cell>
          <cell r="C642">
            <v>-225.97</v>
          </cell>
          <cell r="D642">
            <v>-225.97</v>
          </cell>
        </row>
        <row r="643">
          <cell r="A643">
            <v>22209991014903</v>
          </cell>
          <cell r="B643" t="str">
            <v>TELEFONICA</v>
          </cell>
          <cell r="C643">
            <v>-458</v>
          </cell>
          <cell r="D643">
            <v>-458</v>
          </cell>
        </row>
        <row r="644">
          <cell r="A644">
            <v>222099910150</v>
          </cell>
          <cell r="B644" t="str">
            <v>COLECTURIA BELCORP</v>
          </cell>
          <cell r="C644">
            <v>-17617.349999999999</v>
          </cell>
          <cell r="D644">
            <v>-17617.349999999999</v>
          </cell>
        </row>
        <row r="645">
          <cell r="A645">
            <v>22209991015001</v>
          </cell>
          <cell r="B645" t="str">
            <v>SERVICIO DE COLECTURIA BELCORP</v>
          </cell>
          <cell r="C645">
            <v>-17617.349999999999</v>
          </cell>
          <cell r="D645">
            <v>-17617.349999999999</v>
          </cell>
        </row>
        <row r="646">
          <cell r="A646">
            <v>222099910151</v>
          </cell>
          <cell r="B646" t="str">
            <v>SERVICIO DE COLECTURIA</v>
          </cell>
          <cell r="C646">
            <v>-320309.93</v>
          </cell>
          <cell r="D646">
            <v>-320309.93</v>
          </cell>
        </row>
        <row r="647">
          <cell r="A647">
            <v>22209991015101</v>
          </cell>
          <cell r="B647" t="str">
            <v>SERVICIO DE ANDA</v>
          </cell>
          <cell r="C647">
            <v>-74073.14</v>
          </cell>
          <cell r="D647">
            <v>-74073.14</v>
          </cell>
        </row>
        <row r="648">
          <cell r="A648">
            <v>22209991015102</v>
          </cell>
          <cell r="B648" t="str">
            <v>SERVICIO DE TELEFONIA CLARO</v>
          </cell>
          <cell r="C648">
            <v>-28640.09</v>
          </cell>
          <cell r="D648">
            <v>-28640.09</v>
          </cell>
        </row>
        <row r="649">
          <cell r="A649">
            <v>22209991015103</v>
          </cell>
          <cell r="B649" t="str">
            <v>SERVICIO DE TELEFONIA TIGO</v>
          </cell>
          <cell r="C649">
            <v>-45035.16</v>
          </cell>
          <cell r="D649">
            <v>-45035.16</v>
          </cell>
        </row>
        <row r="650">
          <cell r="A650">
            <v>22209991015105</v>
          </cell>
          <cell r="B650" t="str">
            <v>DIGICEL</v>
          </cell>
          <cell r="C650">
            <v>-159.93</v>
          </cell>
          <cell r="D650">
            <v>-159.93</v>
          </cell>
        </row>
        <row r="651">
          <cell r="A651">
            <v>22209991015106</v>
          </cell>
          <cell r="B651" t="str">
            <v>TELEFONICA</v>
          </cell>
          <cell r="C651">
            <v>-13784.52</v>
          </cell>
          <cell r="D651">
            <v>-13784.52</v>
          </cell>
        </row>
        <row r="652">
          <cell r="A652">
            <v>22209991015107</v>
          </cell>
          <cell r="B652" t="str">
            <v>SEGUROS FEDECREDITO</v>
          </cell>
          <cell r="C652">
            <v>-2028.23</v>
          </cell>
          <cell r="D652">
            <v>-2028.23</v>
          </cell>
        </row>
        <row r="653">
          <cell r="A653">
            <v>2220999101510700</v>
          </cell>
          <cell r="B653" t="str">
            <v>FEDECREDITO VIDA, S.A., SEGUROS DE PERSONAS</v>
          </cell>
          <cell r="C653">
            <v>-2028.23</v>
          </cell>
          <cell r="D653">
            <v>-2028.23</v>
          </cell>
        </row>
        <row r="654">
          <cell r="A654">
            <v>22209991015108</v>
          </cell>
          <cell r="B654" t="str">
            <v>MULTINET</v>
          </cell>
          <cell r="C654">
            <v>-2366.34</v>
          </cell>
          <cell r="D654">
            <v>-2366.34</v>
          </cell>
        </row>
        <row r="655">
          <cell r="A655">
            <v>22209991015109</v>
          </cell>
          <cell r="B655" t="str">
            <v>ARABELA</v>
          </cell>
          <cell r="C655">
            <v>-466.56</v>
          </cell>
          <cell r="D655">
            <v>-466.56</v>
          </cell>
        </row>
        <row r="656">
          <cell r="A656">
            <v>22209991015110</v>
          </cell>
          <cell r="B656" t="str">
            <v>CREDI Q</v>
          </cell>
          <cell r="C656">
            <v>-8077.66</v>
          </cell>
          <cell r="D656">
            <v>-8077.66</v>
          </cell>
        </row>
        <row r="657">
          <cell r="A657">
            <v>22209991015111</v>
          </cell>
          <cell r="B657" t="str">
            <v>RENA WARE</v>
          </cell>
          <cell r="C657">
            <v>-588.17999999999995</v>
          </cell>
          <cell r="D657">
            <v>-588.17999999999995</v>
          </cell>
        </row>
        <row r="658">
          <cell r="A658">
            <v>22209991015112</v>
          </cell>
          <cell r="B658" t="str">
            <v>UNIVERSIDADES</v>
          </cell>
          <cell r="C658">
            <v>-5015.5200000000004</v>
          </cell>
          <cell r="D658">
            <v>-5015.5200000000004</v>
          </cell>
        </row>
        <row r="659">
          <cell r="A659">
            <v>2220999101511200</v>
          </cell>
          <cell r="B659" t="str">
            <v>UNIVERSIDAD FRANCISCO GAVIDIA</v>
          </cell>
          <cell r="C659">
            <v>-5015.5200000000004</v>
          </cell>
          <cell r="D659">
            <v>-5015.5200000000004</v>
          </cell>
        </row>
        <row r="660">
          <cell r="A660">
            <v>22209991015113</v>
          </cell>
          <cell r="B660" t="str">
            <v>DISTRIBUIDORAS AUTOMOTRIZ</v>
          </cell>
          <cell r="C660">
            <v>-419</v>
          </cell>
          <cell r="D660">
            <v>-419</v>
          </cell>
        </row>
        <row r="661">
          <cell r="A661">
            <v>2220999101511300</v>
          </cell>
          <cell r="B661" t="str">
            <v>YAMAHA</v>
          </cell>
          <cell r="C661">
            <v>-419</v>
          </cell>
          <cell r="D661">
            <v>-419</v>
          </cell>
        </row>
        <row r="662">
          <cell r="A662">
            <v>22209991015114</v>
          </cell>
          <cell r="B662" t="str">
            <v>ALMACENES PRADO</v>
          </cell>
          <cell r="C662">
            <v>-20.6</v>
          </cell>
          <cell r="D662">
            <v>-20.6</v>
          </cell>
        </row>
        <row r="663">
          <cell r="A663">
            <v>22209991015115</v>
          </cell>
          <cell r="B663" t="str">
            <v>FONDO SOCIAL PARA LA VIVIENDA</v>
          </cell>
          <cell r="C663">
            <v>-138504.34</v>
          </cell>
          <cell r="D663">
            <v>-138504.34</v>
          </cell>
        </row>
        <row r="664">
          <cell r="A664">
            <v>22209991015116</v>
          </cell>
          <cell r="B664" t="str">
            <v>AVON</v>
          </cell>
          <cell r="C664">
            <v>-1130.6600000000001</v>
          </cell>
          <cell r="D664">
            <v>-1130.6600000000001</v>
          </cell>
        </row>
        <row r="665">
          <cell r="A665">
            <v>222099910152</v>
          </cell>
          <cell r="B665" t="str">
            <v>SERVICIO DE COLECTURIA EXTERNA</v>
          </cell>
          <cell r="C665">
            <v>-29103.7</v>
          </cell>
          <cell r="D665">
            <v>-29103.7</v>
          </cell>
        </row>
        <row r="666">
          <cell r="A666">
            <v>22209991015201</v>
          </cell>
          <cell r="B666" t="str">
            <v>PAGOS COLECTADOS</v>
          </cell>
          <cell r="C666">
            <v>-29103.7</v>
          </cell>
          <cell r="D666">
            <v>-29103.7</v>
          </cell>
        </row>
        <row r="667">
          <cell r="A667">
            <v>2220999101520100</v>
          </cell>
          <cell r="B667" t="str">
            <v>FARMACIAS ECONOMICAS</v>
          </cell>
          <cell r="C667">
            <v>-29103.7</v>
          </cell>
          <cell r="D667">
            <v>-29103.7</v>
          </cell>
        </row>
        <row r="668">
          <cell r="A668">
            <v>222099910153</v>
          </cell>
          <cell r="B668" t="str">
            <v>COMERCIALIZACION DE SEGUROS</v>
          </cell>
          <cell r="C668">
            <v>-7816.18</v>
          </cell>
          <cell r="D668">
            <v>-7816.18</v>
          </cell>
        </row>
        <row r="669">
          <cell r="A669">
            <v>22209991015301</v>
          </cell>
          <cell r="B669" t="str">
            <v>FEDECREDITO VIDA, S.A., SEGUROS DE PERSONAS</v>
          </cell>
          <cell r="C669">
            <v>-4226.18</v>
          </cell>
          <cell r="D669">
            <v>-4226.18</v>
          </cell>
        </row>
        <row r="670">
          <cell r="A670">
            <v>22209991015303</v>
          </cell>
          <cell r="B670" t="str">
            <v>SERVICIO DE COMERCIALIZACION</v>
          </cell>
          <cell r="C670">
            <v>-3590</v>
          </cell>
          <cell r="D670">
            <v>-3590</v>
          </cell>
        </row>
        <row r="671">
          <cell r="A671">
            <v>2220999101530300</v>
          </cell>
          <cell r="B671" t="str">
            <v>SEGURO DE ASISTENCIA EXEQUIAL REPATRIACION</v>
          </cell>
          <cell r="C671">
            <v>-3522.5</v>
          </cell>
          <cell r="D671">
            <v>-3522.5</v>
          </cell>
        </row>
        <row r="672">
          <cell r="A672">
            <v>2220999101530300</v>
          </cell>
          <cell r="B672" t="str">
            <v>SEGURO DE MULTI ASISTENCIA</v>
          </cell>
          <cell r="C672">
            <v>-67.5</v>
          </cell>
          <cell r="D672">
            <v>-67.5</v>
          </cell>
        </row>
        <row r="673">
          <cell r="A673">
            <v>222099910156</v>
          </cell>
          <cell r="B673" t="str">
            <v>SERVICIO DE BANCA MOVIL</v>
          </cell>
          <cell r="C673">
            <v>-40305.51</v>
          </cell>
          <cell r="D673">
            <v>-40305.51</v>
          </cell>
        </row>
        <row r="674">
          <cell r="A674">
            <v>22209991015601</v>
          </cell>
          <cell r="B674" t="str">
            <v>SERVICIO DE BANCA MOVIL</v>
          </cell>
          <cell r="C674">
            <v>-40305.51</v>
          </cell>
          <cell r="D674">
            <v>-40305.51</v>
          </cell>
        </row>
        <row r="675">
          <cell r="A675">
            <v>222099910162</v>
          </cell>
          <cell r="B675" t="str">
            <v>COMISIONES POR SERVICIO</v>
          </cell>
          <cell r="C675">
            <v>-55200.62</v>
          </cell>
          <cell r="D675">
            <v>-55200.62</v>
          </cell>
        </row>
        <row r="676">
          <cell r="A676">
            <v>22209991016202</v>
          </cell>
          <cell r="B676" t="str">
            <v>COMISION POR SERVICIOS DE COLECTORES DE MESES ANTERIORES</v>
          </cell>
          <cell r="C676">
            <v>-29231.919999999998</v>
          </cell>
          <cell r="D676">
            <v>-29231.919999999998</v>
          </cell>
        </row>
        <row r="677">
          <cell r="A677">
            <v>22209991016205</v>
          </cell>
          <cell r="B677" t="str">
            <v>COMISION POR SERVICIO DE COMERCIALIZACION DE SEGUROS</v>
          </cell>
          <cell r="C677">
            <v>-7.17</v>
          </cell>
          <cell r="D677">
            <v>-7.17</v>
          </cell>
        </row>
        <row r="678">
          <cell r="A678">
            <v>22209991016206</v>
          </cell>
          <cell r="B678" t="str">
            <v>COMISION POR COMERCIALIZACION DE SEGUROS MESES ANTERIORES</v>
          </cell>
          <cell r="C678">
            <v>-25961.53</v>
          </cell>
          <cell r="D678">
            <v>-25961.53</v>
          </cell>
        </row>
        <row r="679">
          <cell r="A679">
            <v>222099910165</v>
          </cell>
          <cell r="B679" t="str">
            <v>REMESADORA RIA</v>
          </cell>
          <cell r="C679">
            <v>-67011.86</v>
          </cell>
          <cell r="D679">
            <v>-67011.86</v>
          </cell>
        </row>
        <row r="680">
          <cell r="A680">
            <v>222099910170</v>
          </cell>
          <cell r="B680" t="str">
            <v>SERVICIO COMERCIOS AFILIADOS</v>
          </cell>
          <cell r="C680">
            <v>-5.5</v>
          </cell>
          <cell r="D680">
            <v>-5.5</v>
          </cell>
        </row>
        <row r="681">
          <cell r="A681">
            <v>22209991017001</v>
          </cell>
          <cell r="B681" t="str">
            <v>COMPRAS A COMERCIOS AFILIADOS</v>
          </cell>
          <cell r="C681">
            <v>-0.14000000000000001</v>
          </cell>
          <cell r="D681">
            <v>-0.14000000000000001</v>
          </cell>
        </row>
        <row r="682">
          <cell r="A682">
            <v>2220999101700100</v>
          </cell>
          <cell r="B682" t="str">
            <v>COMPRAS CON TARJETAS EN BOTON LINK - POR LIQUIDAR</v>
          </cell>
          <cell r="C682">
            <v>-0.14000000000000001</v>
          </cell>
          <cell r="D682">
            <v>-0.14000000000000001</v>
          </cell>
        </row>
        <row r="683">
          <cell r="A683">
            <v>22209991017002</v>
          </cell>
          <cell r="B683" t="str">
            <v>TASA DE INTERCAMBIO FIJA</v>
          </cell>
          <cell r="C683">
            <v>-5.34</v>
          </cell>
          <cell r="D683">
            <v>-5.34</v>
          </cell>
        </row>
        <row r="684">
          <cell r="A684">
            <v>2220999101700200</v>
          </cell>
          <cell r="B684" t="str">
            <v>BANCOS EMISORES LOCALES</v>
          </cell>
          <cell r="C684">
            <v>-5.34</v>
          </cell>
          <cell r="D684">
            <v>-5.34</v>
          </cell>
        </row>
        <row r="685">
          <cell r="A685">
            <v>22209991017003</v>
          </cell>
          <cell r="B685" t="str">
            <v>TASA DE ADQUIRENCIA</v>
          </cell>
          <cell r="C685">
            <v>-0.02</v>
          </cell>
          <cell r="D685">
            <v>-0.02</v>
          </cell>
        </row>
        <row r="686">
          <cell r="A686">
            <v>2220999101700300</v>
          </cell>
          <cell r="B686" t="str">
            <v>ENTIDADES DEL SISTEMA FEDECREDITO - COMPRAS TC</v>
          </cell>
          <cell r="C686">
            <v>-0.02</v>
          </cell>
          <cell r="D686">
            <v>-0.02</v>
          </cell>
        </row>
        <row r="687">
          <cell r="A687">
            <v>222099910171</v>
          </cell>
          <cell r="B687" t="str">
            <v>FONDOS AUTORIZADOS POR ASAMBLEA GENERAL DE ACCIONISTAS</v>
          </cell>
          <cell r="C687">
            <v>-8537139</v>
          </cell>
          <cell r="D687">
            <v>-8537139</v>
          </cell>
        </row>
        <row r="688">
          <cell r="A688">
            <v>22209991017101</v>
          </cell>
          <cell r="B688" t="str">
            <v>FONDO PARA TRANSFORMACION DIGITAL</v>
          </cell>
          <cell r="C688">
            <v>-6650000</v>
          </cell>
          <cell r="D688">
            <v>-6650000</v>
          </cell>
        </row>
        <row r="689">
          <cell r="A689">
            <v>22209991017102</v>
          </cell>
          <cell r="B689" t="str">
            <v>FONDO PARA CONTINGENCIAS</v>
          </cell>
          <cell r="C689">
            <v>-1887139</v>
          </cell>
          <cell r="D689">
            <v>-1887139</v>
          </cell>
        </row>
        <row r="690">
          <cell r="A690">
            <v>222099910199</v>
          </cell>
          <cell r="B690" t="str">
            <v>OTRAS</v>
          </cell>
          <cell r="C690">
            <v>-294299.63</v>
          </cell>
          <cell r="D690">
            <v>-294299.63</v>
          </cell>
        </row>
        <row r="691">
          <cell r="A691">
            <v>223</v>
          </cell>
          <cell r="B691" t="str">
            <v>RETENCIONES</v>
          </cell>
          <cell r="C691">
            <v>-177560.09</v>
          </cell>
          <cell r="D691">
            <v>-177560.09</v>
          </cell>
        </row>
        <row r="692">
          <cell r="A692">
            <v>2230</v>
          </cell>
          <cell r="B692" t="str">
            <v>RETENCIONES</v>
          </cell>
          <cell r="C692">
            <v>-177560.09</v>
          </cell>
          <cell r="D692">
            <v>-177560.09</v>
          </cell>
        </row>
        <row r="693">
          <cell r="A693">
            <v>223000</v>
          </cell>
          <cell r="B693" t="str">
            <v>RETENCIONES</v>
          </cell>
          <cell r="C693">
            <v>-177560.09</v>
          </cell>
          <cell r="D693">
            <v>-177560.09</v>
          </cell>
        </row>
        <row r="694">
          <cell r="A694">
            <v>2230000100</v>
          </cell>
          <cell r="B694" t="str">
            <v>IMPUESTO SOBRE LA RENTA</v>
          </cell>
          <cell r="C694">
            <v>-122706.58</v>
          </cell>
          <cell r="D694">
            <v>-122706.58</v>
          </cell>
        </row>
        <row r="695">
          <cell r="A695">
            <v>223000010001</v>
          </cell>
          <cell r="B695" t="str">
            <v>EMPLEADOS</v>
          </cell>
          <cell r="C695">
            <v>-59891.62</v>
          </cell>
          <cell r="D695">
            <v>-59891.62</v>
          </cell>
        </row>
        <row r="696">
          <cell r="A696">
            <v>223000010003</v>
          </cell>
          <cell r="B696" t="str">
            <v>CAJAS DE CREDITO</v>
          </cell>
          <cell r="C696">
            <v>-2447.85</v>
          </cell>
          <cell r="D696">
            <v>-2447.85</v>
          </cell>
        </row>
        <row r="697">
          <cell r="A697">
            <v>223000010004</v>
          </cell>
          <cell r="B697" t="str">
            <v>BANCOS DE LOS TRABAJADORES</v>
          </cell>
          <cell r="C697">
            <v>-58.02</v>
          </cell>
          <cell r="D697">
            <v>-58.02</v>
          </cell>
        </row>
        <row r="698">
          <cell r="A698">
            <v>223000010005</v>
          </cell>
          <cell r="B698" t="str">
            <v>TERCERAS PERSONAS</v>
          </cell>
          <cell r="C698">
            <v>-60309.09</v>
          </cell>
          <cell r="D698">
            <v>-60309.09</v>
          </cell>
        </row>
        <row r="699">
          <cell r="A699">
            <v>22300001000501</v>
          </cell>
          <cell r="B699" t="str">
            <v>DOMICILIADAS</v>
          </cell>
          <cell r="C699">
            <v>-22015.39</v>
          </cell>
          <cell r="D699">
            <v>-22015.39</v>
          </cell>
        </row>
        <row r="700">
          <cell r="A700">
            <v>22300001000502</v>
          </cell>
          <cell r="B700" t="str">
            <v>NO DOMICILIADAS</v>
          </cell>
          <cell r="C700">
            <v>-38293.699999999997</v>
          </cell>
          <cell r="D700">
            <v>-38293.699999999997</v>
          </cell>
        </row>
        <row r="701">
          <cell r="A701">
            <v>2230000200</v>
          </cell>
          <cell r="B701" t="str">
            <v>ISSS</v>
          </cell>
          <cell r="C701">
            <v>-7823.75</v>
          </cell>
          <cell r="D701">
            <v>-7823.75</v>
          </cell>
        </row>
        <row r="702">
          <cell r="A702">
            <v>223000020001</v>
          </cell>
          <cell r="B702" t="str">
            <v>SALUD</v>
          </cell>
          <cell r="C702">
            <v>-7819.68</v>
          </cell>
          <cell r="D702">
            <v>-7819.68</v>
          </cell>
        </row>
        <row r="703">
          <cell r="A703">
            <v>223000020002</v>
          </cell>
          <cell r="B703" t="str">
            <v>INVALIDEZ, VEJEZ Y SOBREVIVIENCIA</v>
          </cell>
          <cell r="C703">
            <v>-4.07</v>
          </cell>
          <cell r="D703">
            <v>-4.07</v>
          </cell>
        </row>
        <row r="704">
          <cell r="A704">
            <v>2230000300</v>
          </cell>
          <cell r="B704" t="str">
            <v>AFPS</v>
          </cell>
          <cell r="C704">
            <v>-35010.89</v>
          </cell>
          <cell r="D704">
            <v>-35010.89</v>
          </cell>
        </row>
        <row r="705">
          <cell r="A705">
            <v>223000030001</v>
          </cell>
          <cell r="B705" t="str">
            <v>CONFIA</v>
          </cell>
          <cell r="C705">
            <v>-18369.490000000002</v>
          </cell>
          <cell r="D705">
            <v>-18369.490000000002</v>
          </cell>
        </row>
        <row r="706">
          <cell r="A706">
            <v>223000030002</v>
          </cell>
          <cell r="B706" t="str">
            <v>CRECER</v>
          </cell>
          <cell r="C706">
            <v>-16641.400000000001</v>
          </cell>
          <cell r="D706">
            <v>-16641.400000000001</v>
          </cell>
        </row>
        <row r="707">
          <cell r="A707">
            <v>2230000400</v>
          </cell>
          <cell r="B707" t="str">
            <v>BANCOS Y FINANCIERAS</v>
          </cell>
          <cell r="C707">
            <v>-5498.16</v>
          </cell>
          <cell r="D707">
            <v>-5498.16</v>
          </cell>
        </row>
        <row r="708">
          <cell r="A708">
            <v>223000040001</v>
          </cell>
          <cell r="B708" t="str">
            <v>BANCOS</v>
          </cell>
          <cell r="C708">
            <v>-2801.37</v>
          </cell>
          <cell r="D708">
            <v>-2801.37</v>
          </cell>
        </row>
        <row r="709">
          <cell r="A709">
            <v>22300004000101</v>
          </cell>
          <cell r="B709" t="str">
            <v>BANCO AGRICOLA S.A.</v>
          </cell>
          <cell r="C709">
            <v>-1741.3</v>
          </cell>
          <cell r="D709">
            <v>-1741.3</v>
          </cell>
        </row>
        <row r="710">
          <cell r="A710">
            <v>22300004000102</v>
          </cell>
          <cell r="B710" t="str">
            <v>BANCO CUSCATLAN SV, S.A.</v>
          </cell>
          <cell r="C710">
            <v>-390.82</v>
          </cell>
          <cell r="D710">
            <v>-390.82</v>
          </cell>
        </row>
        <row r="711">
          <cell r="A711">
            <v>22300004000103</v>
          </cell>
          <cell r="B711" t="str">
            <v>BANCO DE AMERICA CENTRAL</v>
          </cell>
          <cell r="C711">
            <v>-161.84</v>
          </cell>
          <cell r="D711">
            <v>-161.84</v>
          </cell>
        </row>
        <row r="712">
          <cell r="A712">
            <v>22300004000104</v>
          </cell>
          <cell r="B712" t="str">
            <v>BANCO CUSCATLAN, S.A.</v>
          </cell>
          <cell r="C712">
            <v>-235.23</v>
          </cell>
          <cell r="D712">
            <v>-235.23</v>
          </cell>
        </row>
        <row r="713">
          <cell r="A713">
            <v>22300004000111</v>
          </cell>
          <cell r="B713" t="str">
            <v>BANCO PROMERICA</v>
          </cell>
          <cell r="C713">
            <v>-138.04</v>
          </cell>
          <cell r="D713">
            <v>-138.04</v>
          </cell>
        </row>
        <row r="714">
          <cell r="A714">
            <v>22300004000112</v>
          </cell>
          <cell r="B714" t="str">
            <v>DAVIVIENDA</v>
          </cell>
          <cell r="C714">
            <v>-134.13999999999999</v>
          </cell>
          <cell r="D714">
            <v>-134.13999999999999</v>
          </cell>
        </row>
        <row r="715">
          <cell r="A715">
            <v>223000040005</v>
          </cell>
          <cell r="B715" t="str">
            <v>INTERMEDIARIOS FINANCIEROS NO BANCARIOS</v>
          </cell>
          <cell r="C715">
            <v>-715.37</v>
          </cell>
          <cell r="D715">
            <v>-715.37</v>
          </cell>
        </row>
        <row r="716">
          <cell r="A716">
            <v>22300004000501</v>
          </cell>
          <cell r="B716" t="str">
            <v>BANCOS DE LOS TRABAJADORES</v>
          </cell>
          <cell r="C716">
            <v>-143.29</v>
          </cell>
          <cell r="D716">
            <v>-143.29</v>
          </cell>
        </row>
        <row r="717">
          <cell r="A717">
            <v>22300004000502</v>
          </cell>
          <cell r="B717" t="str">
            <v>CAJAS DE CREDITO</v>
          </cell>
          <cell r="C717">
            <v>-572.08000000000004</v>
          </cell>
          <cell r="D717">
            <v>-572.08000000000004</v>
          </cell>
        </row>
        <row r="718">
          <cell r="A718">
            <v>223000040006</v>
          </cell>
          <cell r="B718" t="str">
            <v>FEDECREDITO</v>
          </cell>
          <cell r="C718">
            <v>-1981.42</v>
          </cell>
          <cell r="D718">
            <v>-1981.42</v>
          </cell>
        </row>
        <row r="719">
          <cell r="A719">
            <v>2230000500</v>
          </cell>
          <cell r="B719" t="str">
            <v>OTRAS RETENCIONES</v>
          </cell>
          <cell r="C719">
            <v>-6520.71</v>
          </cell>
          <cell r="D719">
            <v>-6520.71</v>
          </cell>
        </row>
        <row r="720">
          <cell r="A720">
            <v>223000050002</v>
          </cell>
          <cell r="B720" t="str">
            <v>EMBARGOS JUDICIALES</v>
          </cell>
          <cell r="C720">
            <v>-5309.77</v>
          </cell>
          <cell r="D720">
            <v>-5309.77</v>
          </cell>
        </row>
        <row r="721">
          <cell r="A721">
            <v>223000050003</v>
          </cell>
          <cell r="B721" t="str">
            <v>PROCURADURIA GENERAL DE LA REPUBLICA</v>
          </cell>
          <cell r="C721">
            <v>-197.28</v>
          </cell>
          <cell r="D721">
            <v>-197.28</v>
          </cell>
        </row>
        <row r="722">
          <cell r="A722">
            <v>223000050004</v>
          </cell>
          <cell r="B722" t="str">
            <v>FONDO SOCIAL PARA LA VIVIENDA</v>
          </cell>
          <cell r="C722">
            <v>-0.24</v>
          </cell>
          <cell r="D722">
            <v>-0.24</v>
          </cell>
        </row>
        <row r="723">
          <cell r="A723">
            <v>223000050005</v>
          </cell>
          <cell r="B723" t="str">
            <v>PAN AMERICAM LIFE</v>
          </cell>
          <cell r="C723">
            <v>-82.91</v>
          </cell>
          <cell r="D723">
            <v>-82.91</v>
          </cell>
        </row>
        <row r="724">
          <cell r="A724">
            <v>223000050009</v>
          </cell>
          <cell r="B724" t="str">
            <v>IPSFA</v>
          </cell>
          <cell r="C724">
            <v>-56.23</v>
          </cell>
          <cell r="D724">
            <v>-56.23</v>
          </cell>
        </row>
        <row r="725">
          <cell r="A725">
            <v>223000050099</v>
          </cell>
          <cell r="B725" t="str">
            <v>OTROS</v>
          </cell>
          <cell r="C725">
            <v>-874.28</v>
          </cell>
          <cell r="D725">
            <v>-874.28</v>
          </cell>
        </row>
        <row r="726">
          <cell r="A726">
            <v>224</v>
          </cell>
          <cell r="B726" t="str">
            <v>PROVISIONES</v>
          </cell>
          <cell r="C726">
            <v>-3461906.31</v>
          </cell>
          <cell r="D726">
            <v>-3461906.31</v>
          </cell>
        </row>
        <row r="727">
          <cell r="A727">
            <v>2240</v>
          </cell>
          <cell r="B727" t="str">
            <v>PROVISIONES</v>
          </cell>
          <cell r="C727">
            <v>-3461906.31</v>
          </cell>
          <cell r="D727">
            <v>-3461906.31</v>
          </cell>
        </row>
        <row r="728">
          <cell r="A728">
            <v>224001</v>
          </cell>
          <cell r="B728" t="str">
            <v>PROVISIONES LABORALES</v>
          </cell>
          <cell r="C728">
            <v>-1325775.57</v>
          </cell>
          <cell r="D728">
            <v>-1325775.57</v>
          </cell>
        </row>
        <row r="729">
          <cell r="A729">
            <v>2240010200</v>
          </cell>
          <cell r="B729" t="str">
            <v>VACACIONES</v>
          </cell>
          <cell r="C729">
            <v>-285019.37</v>
          </cell>
          <cell r="D729">
            <v>-285019.37</v>
          </cell>
        </row>
        <row r="730">
          <cell r="A730">
            <v>224001020001</v>
          </cell>
          <cell r="B730" t="str">
            <v>ORDINARIAS</v>
          </cell>
          <cell r="C730">
            <v>-285019.37</v>
          </cell>
          <cell r="D730">
            <v>-285019.37</v>
          </cell>
        </row>
        <row r="731">
          <cell r="A731">
            <v>2240010300</v>
          </cell>
          <cell r="B731" t="str">
            <v>GRATIFICACIONES</v>
          </cell>
          <cell r="C731">
            <v>-331128.01</v>
          </cell>
          <cell r="D731">
            <v>-331128.01</v>
          </cell>
        </row>
        <row r="732">
          <cell r="A732">
            <v>2240010400</v>
          </cell>
          <cell r="B732" t="str">
            <v>AGUINALDOS</v>
          </cell>
          <cell r="C732">
            <v>-321024.13</v>
          </cell>
          <cell r="D732">
            <v>-321024.13</v>
          </cell>
        </row>
        <row r="733">
          <cell r="A733">
            <v>2240010500</v>
          </cell>
          <cell r="B733" t="str">
            <v>INDEMNIZACIONES</v>
          </cell>
          <cell r="C733">
            <v>-388604.06</v>
          </cell>
          <cell r="D733">
            <v>-388604.06</v>
          </cell>
        </row>
        <row r="734">
          <cell r="A734">
            <v>224003</v>
          </cell>
          <cell r="B734" t="str">
            <v>OTRAS PROVISIONES</v>
          </cell>
          <cell r="C734">
            <v>-2136130.7400000002</v>
          </cell>
          <cell r="D734">
            <v>-2136130.7400000002</v>
          </cell>
        </row>
        <row r="735">
          <cell r="A735">
            <v>2240030001</v>
          </cell>
          <cell r="B735" t="str">
            <v>OTRAS PROVISIONES</v>
          </cell>
          <cell r="C735">
            <v>-2136130.7400000002</v>
          </cell>
          <cell r="D735">
            <v>-2136130.7400000002</v>
          </cell>
        </row>
        <row r="736">
          <cell r="A736">
            <v>224003000107</v>
          </cell>
          <cell r="B736" t="str">
            <v>PUBLICIDAD</v>
          </cell>
          <cell r="C736">
            <v>-139854.96</v>
          </cell>
          <cell r="D736">
            <v>-139854.96</v>
          </cell>
        </row>
        <row r="737">
          <cell r="A737">
            <v>224003000108</v>
          </cell>
          <cell r="B737" t="str">
            <v>AUDITORIA EXTERNA</v>
          </cell>
          <cell r="C737">
            <v>-7500</v>
          </cell>
          <cell r="D737">
            <v>-7500</v>
          </cell>
        </row>
        <row r="738">
          <cell r="A738">
            <v>224003000109</v>
          </cell>
          <cell r="B738" t="str">
            <v>AUDITORIA FISCAL</v>
          </cell>
          <cell r="C738">
            <v>-6249.89</v>
          </cell>
          <cell r="D738">
            <v>-6249.89</v>
          </cell>
        </row>
        <row r="739">
          <cell r="A739">
            <v>224003000116</v>
          </cell>
          <cell r="B739" t="str">
            <v>ADMINISTRACION PROGRAMA DE PROTECCION- TARJETA DE CREDITO</v>
          </cell>
          <cell r="C739">
            <v>-1982525.89</v>
          </cell>
          <cell r="D739">
            <v>-1982525.89</v>
          </cell>
        </row>
        <row r="740">
          <cell r="A740">
            <v>225</v>
          </cell>
          <cell r="B740" t="str">
            <v>CREDITOS DIFERIDOS</v>
          </cell>
          <cell r="C740">
            <v>-2251531.2799999998</v>
          </cell>
          <cell r="D740">
            <v>-2251531.2799999998</v>
          </cell>
        </row>
        <row r="741">
          <cell r="A741">
            <v>2250</v>
          </cell>
          <cell r="B741" t="str">
            <v>CREDITOS DIFERIDOS</v>
          </cell>
          <cell r="C741">
            <v>-2251531.2799999998</v>
          </cell>
          <cell r="D741">
            <v>-2251531.2799999998</v>
          </cell>
        </row>
        <row r="742">
          <cell r="A742">
            <v>225002</v>
          </cell>
          <cell r="B742" t="str">
            <v>DIFERENCIAS DE PRECIOS EN OPERACIONES CON TITULOS VALORES</v>
          </cell>
          <cell r="C742">
            <v>-2251531.2799999998</v>
          </cell>
          <cell r="D742">
            <v>-2251531.2799999998</v>
          </cell>
        </row>
        <row r="743">
          <cell r="A743">
            <v>2250020000</v>
          </cell>
          <cell r="B743" t="str">
            <v>DIFERENCIAS DE PRECIOS EN OPERACIONES CON TITULOS VALORES</v>
          </cell>
          <cell r="C743">
            <v>-2251531.2799999998</v>
          </cell>
          <cell r="D743">
            <v>-2251531.2799999998</v>
          </cell>
        </row>
        <row r="744">
          <cell r="A744">
            <v>225002000002</v>
          </cell>
          <cell r="B744" t="str">
            <v>DIFERENCIAS DE PRECIOS EN OPERACIONES CON ENTIDADES DEL ESTA</v>
          </cell>
          <cell r="C744">
            <v>-2251531.2799999998</v>
          </cell>
          <cell r="D744">
            <v>-2251531.2799999998</v>
          </cell>
        </row>
        <row r="745">
          <cell r="C745"/>
          <cell r="D745"/>
        </row>
        <row r="746">
          <cell r="B746" t="str">
            <v>TOTAL PASIVOS</v>
          </cell>
          <cell r="C746">
            <v>-449587560.18000001</v>
          </cell>
          <cell r="D746">
            <v>-449587560.18000001</v>
          </cell>
        </row>
        <row r="747">
          <cell r="C747"/>
          <cell r="D747"/>
        </row>
        <row r="748">
          <cell r="A748">
            <v>31</v>
          </cell>
          <cell r="B748" t="str">
            <v>PATRIMONIO</v>
          </cell>
          <cell r="C748">
            <v>-136535602.87</v>
          </cell>
          <cell r="D748">
            <v>-136535602.87</v>
          </cell>
        </row>
        <row r="749">
          <cell r="A749">
            <v>311</v>
          </cell>
          <cell r="B749" t="str">
            <v>CAPITAL SOCIAL</v>
          </cell>
          <cell r="C749">
            <v>-102689800</v>
          </cell>
          <cell r="D749">
            <v>-102689800</v>
          </cell>
        </row>
        <row r="750">
          <cell r="A750">
            <v>3110</v>
          </cell>
          <cell r="B750" t="str">
            <v>CAPITAL SOCIAL FIJO</v>
          </cell>
          <cell r="C750">
            <v>-5714300</v>
          </cell>
          <cell r="D750">
            <v>-5714300</v>
          </cell>
        </row>
        <row r="751">
          <cell r="A751">
            <v>311001</v>
          </cell>
          <cell r="B751" t="str">
            <v>CAPITAL SUSCRITO PAGADO</v>
          </cell>
          <cell r="C751">
            <v>-5714300</v>
          </cell>
          <cell r="D751">
            <v>-5714300</v>
          </cell>
        </row>
        <row r="752">
          <cell r="A752">
            <v>3110010200</v>
          </cell>
          <cell r="B752" t="str">
            <v>ACCIONES</v>
          </cell>
          <cell r="C752">
            <v>-5714300</v>
          </cell>
          <cell r="D752">
            <v>-5714300</v>
          </cell>
        </row>
        <row r="753">
          <cell r="A753">
            <v>311001020001</v>
          </cell>
          <cell r="B753" t="str">
            <v>CAPITAL FIJO</v>
          </cell>
          <cell r="C753">
            <v>-5714300</v>
          </cell>
          <cell r="D753">
            <v>-5714300</v>
          </cell>
        </row>
        <row r="754">
          <cell r="A754">
            <v>3111</v>
          </cell>
          <cell r="B754" t="str">
            <v>CAPITAL SOCIAL VARIABLE</v>
          </cell>
          <cell r="C754">
            <v>-96975500</v>
          </cell>
          <cell r="D754">
            <v>-96975500</v>
          </cell>
        </row>
        <row r="755">
          <cell r="A755">
            <v>311101</v>
          </cell>
          <cell r="B755" t="str">
            <v>CAPITAL SUSCRITO PAGADO</v>
          </cell>
          <cell r="C755">
            <v>-97456500</v>
          </cell>
          <cell r="D755">
            <v>-97456500</v>
          </cell>
        </row>
        <row r="756">
          <cell r="A756">
            <v>3111010200</v>
          </cell>
          <cell r="B756" t="str">
            <v>ACCIONES</v>
          </cell>
          <cell r="C756">
            <v>-97456500</v>
          </cell>
          <cell r="D756">
            <v>-97456500</v>
          </cell>
        </row>
        <row r="757">
          <cell r="A757">
            <v>311102</v>
          </cell>
          <cell r="B757" t="str">
            <v>CAPITAL SUSCRITO NO PAGADO</v>
          </cell>
          <cell r="C757">
            <v>481000</v>
          </cell>
          <cell r="D757">
            <v>481000</v>
          </cell>
        </row>
        <row r="758">
          <cell r="A758">
            <v>3111020200</v>
          </cell>
          <cell r="B758" t="str">
            <v>ACCIONES</v>
          </cell>
          <cell r="C758">
            <v>481000</v>
          </cell>
          <cell r="D758">
            <v>481000</v>
          </cell>
        </row>
        <row r="759">
          <cell r="A759">
            <v>313</v>
          </cell>
          <cell r="B759" t="str">
            <v>RESERVAS DE CAPITAL</v>
          </cell>
          <cell r="C759">
            <v>-33845802.869999997</v>
          </cell>
          <cell r="D759">
            <v>-33845802.869999997</v>
          </cell>
        </row>
        <row r="760">
          <cell r="A760">
            <v>3130</v>
          </cell>
          <cell r="B760" t="str">
            <v>RESERVAS DE CAPITAL</v>
          </cell>
          <cell r="C760">
            <v>-33845802.869999997</v>
          </cell>
          <cell r="D760">
            <v>-33845802.869999997</v>
          </cell>
        </row>
        <row r="761">
          <cell r="A761">
            <v>313000</v>
          </cell>
          <cell r="B761" t="str">
            <v>RESERVAS DE CAPITAL</v>
          </cell>
          <cell r="C761">
            <v>-33845802.869999997</v>
          </cell>
          <cell r="D761">
            <v>-33845802.869999997</v>
          </cell>
        </row>
        <row r="762">
          <cell r="A762">
            <v>3130000100</v>
          </cell>
          <cell r="B762" t="str">
            <v>RESERVA LEGAL</v>
          </cell>
          <cell r="C762">
            <v>-33834438.479999997</v>
          </cell>
          <cell r="D762">
            <v>-33834438.479999997</v>
          </cell>
        </row>
        <row r="763">
          <cell r="A763">
            <v>3130000300</v>
          </cell>
          <cell r="B763" t="str">
            <v>RESERVAS VOLUNTARIAS</v>
          </cell>
          <cell r="C763">
            <v>-11364.39</v>
          </cell>
          <cell r="D763">
            <v>-11364.39</v>
          </cell>
        </row>
        <row r="764">
          <cell r="A764">
            <v>32</v>
          </cell>
          <cell r="B764" t="str">
            <v>PATRIMONIO RESTRINGIDO</v>
          </cell>
          <cell r="C764">
            <v>-4458839.63</v>
          </cell>
          <cell r="D764">
            <v>-4458839.63</v>
          </cell>
        </row>
        <row r="765">
          <cell r="A765">
            <v>321</v>
          </cell>
          <cell r="B765" t="str">
            <v>UTILIDADES NO DISTRIBUIBLES</v>
          </cell>
          <cell r="C765">
            <v>-1174413.6000000001</v>
          </cell>
          <cell r="D765">
            <v>-1174413.6000000001</v>
          </cell>
        </row>
        <row r="766">
          <cell r="A766">
            <v>3210</v>
          </cell>
          <cell r="B766" t="str">
            <v>UTILIDADES NO DISTRIBUIBLES</v>
          </cell>
          <cell r="C766">
            <v>-1174413.6000000001</v>
          </cell>
          <cell r="D766">
            <v>-1174413.6000000001</v>
          </cell>
        </row>
        <row r="767">
          <cell r="A767">
            <v>321000</v>
          </cell>
          <cell r="B767" t="str">
            <v>UTILIDADES NO DISTRIBUIBLES</v>
          </cell>
          <cell r="C767">
            <v>-1174413.6000000001</v>
          </cell>
          <cell r="D767">
            <v>-1174413.6000000001</v>
          </cell>
        </row>
        <row r="768">
          <cell r="A768">
            <v>3210000000</v>
          </cell>
          <cell r="B768" t="str">
            <v>UTILIDADES NO DISTRIBUIBLES</v>
          </cell>
          <cell r="C768">
            <v>-1174413.6000000001</v>
          </cell>
          <cell r="D768">
            <v>-1174413.6000000001</v>
          </cell>
        </row>
        <row r="769">
          <cell r="A769">
            <v>322</v>
          </cell>
          <cell r="B769" t="str">
            <v>REVALUACIONES</v>
          </cell>
          <cell r="C769">
            <v>-3283546.68</v>
          </cell>
          <cell r="D769">
            <v>-3283546.68</v>
          </cell>
        </row>
        <row r="770">
          <cell r="A770">
            <v>3220</v>
          </cell>
          <cell r="B770" t="str">
            <v>REVALUACIONES</v>
          </cell>
          <cell r="C770">
            <v>-3283546.68</v>
          </cell>
          <cell r="D770">
            <v>-3283546.68</v>
          </cell>
        </row>
        <row r="771">
          <cell r="A771">
            <v>322000</v>
          </cell>
          <cell r="B771" t="str">
            <v>REVALUACIONES</v>
          </cell>
          <cell r="C771">
            <v>-3283546.68</v>
          </cell>
          <cell r="D771">
            <v>-3283546.68</v>
          </cell>
        </row>
        <row r="772">
          <cell r="A772">
            <v>3220000100</v>
          </cell>
          <cell r="B772" t="str">
            <v>REVALUO DE INMUEBLES DEL ACTIVO FIJO</v>
          </cell>
          <cell r="C772">
            <v>-3283546.68</v>
          </cell>
          <cell r="D772">
            <v>-3283546.68</v>
          </cell>
        </row>
        <row r="773">
          <cell r="A773">
            <v>322000010001</v>
          </cell>
          <cell r="B773" t="str">
            <v>TERRENOS</v>
          </cell>
          <cell r="C773">
            <v>-1504291.48</v>
          </cell>
          <cell r="D773">
            <v>-1504291.48</v>
          </cell>
        </row>
        <row r="774">
          <cell r="A774">
            <v>322000010002</v>
          </cell>
          <cell r="B774" t="str">
            <v>EDIFICACIONES</v>
          </cell>
          <cell r="C774">
            <v>-1779255.2</v>
          </cell>
          <cell r="D774">
            <v>-1779255.2</v>
          </cell>
        </row>
        <row r="775">
          <cell r="A775">
            <v>324</v>
          </cell>
          <cell r="B775" t="str">
            <v>DONACIONES</v>
          </cell>
          <cell r="C775">
            <v>-879.35</v>
          </cell>
          <cell r="D775">
            <v>-879.35</v>
          </cell>
        </row>
        <row r="776">
          <cell r="A776">
            <v>3240</v>
          </cell>
          <cell r="B776" t="str">
            <v>DONACIONES</v>
          </cell>
          <cell r="C776">
            <v>-879.35</v>
          </cell>
          <cell r="D776">
            <v>-879.35</v>
          </cell>
        </row>
        <row r="777">
          <cell r="A777">
            <v>324002</v>
          </cell>
          <cell r="B777" t="str">
            <v>OTRAS DONACIONES</v>
          </cell>
          <cell r="C777">
            <v>-879.35</v>
          </cell>
          <cell r="D777">
            <v>-879.35</v>
          </cell>
        </row>
        <row r="778">
          <cell r="A778">
            <v>3240020300</v>
          </cell>
          <cell r="B778" t="str">
            <v>MUEBLES</v>
          </cell>
          <cell r="C778">
            <v>-879.35</v>
          </cell>
          <cell r="D778">
            <v>-879.35</v>
          </cell>
        </row>
        <row r="779">
          <cell r="C779"/>
          <cell r="D779"/>
        </row>
        <row r="780">
          <cell r="B780" t="str">
            <v>TOTAL PATRIMONIO</v>
          </cell>
          <cell r="C780">
            <v>-140994442.5</v>
          </cell>
          <cell r="D780">
            <v>-140994442.5</v>
          </cell>
        </row>
        <row r="781">
          <cell r="C781"/>
          <cell r="D781"/>
        </row>
        <row r="782">
          <cell r="A782">
            <v>61</v>
          </cell>
          <cell r="B782" t="str">
            <v>INGRESOS DE OPERACIONES DE INTERMEDIACION</v>
          </cell>
          <cell r="C782">
            <v>-31489925.050000001</v>
          </cell>
          <cell r="D782">
            <v>-31489925.050000001</v>
          </cell>
        </row>
        <row r="783">
          <cell r="A783">
            <v>611</v>
          </cell>
          <cell r="B783" t="str">
            <v>INGRESOS DE OPERACIONES DE INTERMEDIACION</v>
          </cell>
          <cell r="C783">
            <v>-31489925.050000001</v>
          </cell>
          <cell r="D783">
            <v>-31489925.050000001</v>
          </cell>
        </row>
        <row r="784">
          <cell r="A784">
            <v>6110</v>
          </cell>
          <cell r="B784" t="str">
            <v>INGRESOS DE OPERACIONES DE INTERMEDIACION</v>
          </cell>
          <cell r="C784">
            <v>-31489925.050000001</v>
          </cell>
          <cell r="D784">
            <v>-31489925.050000001</v>
          </cell>
        </row>
        <row r="785">
          <cell r="A785">
            <v>611001</v>
          </cell>
          <cell r="B785" t="str">
            <v>CARTERA DE PRESTAMOS</v>
          </cell>
          <cell r="C785">
            <v>-23342124.710000001</v>
          </cell>
          <cell r="D785">
            <v>-23342124.710000001</v>
          </cell>
        </row>
        <row r="786">
          <cell r="A786">
            <v>6110010100</v>
          </cell>
          <cell r="B786" t="str">
            <v>INTERESES</v>
          </cell>
          <cell r="C786">
            <v>-23342124.710000001</v>
          </cell>
          <cell r="D786">
            <v>-23342124.710000001</v>
          </cell>
        </row>
        <row r="787">
          <cell r="A787">
            <v>611001010001</v>
          </cell>
          <cell r="B787" t="str">
            <v>PACTADOS HASTA UN AÑO PLAZO</v>
          </cell>
          <cell r="C787">
            <v>-436304.7</v>
          </cell>
          <cell r="D787">
            <v>-436304.7</v>
          </cell>
        </row>
        <row r="788">
          <cell r="A788">
            <v>61100101000101</v>
          </cell>
          <cell r="B788" t="str">
            <v>OTORGAMIENTOS ORIGINALES</v>
          </cell>
          <cell r="C788">
            <v>-436298.92</v>
          </cell>
          <cell r="D788">
            <v>-436298.92</v>
          </cell>
        </row>
        <row r="789">
          <cell r="A789">
            <v>61100101000103</v>
          </cell>
          <cell r="B789" t="str">
            <v>INTERESES MORATORIOS</v>
          </cell>
          <cell r="C789">
            <v>-5.78</v>
          </cell>
          <cell r="D789">
            <v>-5.78</v>
          </cell>
        </row>
        <row r="790">
          <cell r="A790">
            <v>611001010002</v>
          </cell>
          <cell r="B790" t="str">
            <v>PACTADOS A MAS DE UN AÑO PLAZO</v>
          </cell>
          <cell r="C790">
            <v>-22905820.010000002</v>
          </cell>
          <cell r="D790">
            <v>-22905820.010000002</v>
          </cell>
        </row>
        <row r="791">
          <cell r="A791">
            <v>61100101000201</v>
          </cell>
          <cell r="B791" t="str">
            <v>OTORGAMIENTOS ORIGINALES</v>
          </cell>
          <cell r="C791">
            <v>-22905785.210000001</v>
          </cell>
          <cell r="D791">
            <v>-22905785.210000001</v>
          </cell>
        </row>
        <row r="792">
          <cell r="A792">
            <v>61100101000203</v>
          </cell>
          <cell r="B792" t="str">
            <v>INTERESES MORATORIOS</v>
          </cell>
          <cell r="C792">
            <v>-34.799999999999997</v>
          </cell>
          <cell r="D792">
            <v>-34.799999999999997</v>
          </cell>
        </row>
        <row r="793">
          <cell r="A793">
            <v>611002</v>
          </cell>
          <cell r="B793" t="str">
            <v>CARTERA DE INVERSIONES</v>
          </cell>
          <cell r="C793">
            <v>-7406519.21</v>
          </cell>
          <cell r="D793">
            <v>-7406519.21</v>
          </cell>
        </row>
        <row r="794">
          <cell r="A794">
            <v>6110020100</v>
          </cell>
          <cell r="B794" t="str">
            <v>INTERESES</v>
          </cell>
          <cell r="C794">
            <v>-7406519.21</v>
          </cell>
          <cell r="D794">
            <v>-7406519.21</v>
          </cell>
        </row>
        <row r="795">
          <cell r="A795">
            <v>611002010001</v>
          </cell>
          <cell r="B795" t="str">
            <v>TITULOS VALORES CONSERVADOS PARA NEGOCIACION</v>
          </cell>
          <cell r="C795">
            <v>-7406519.21</v>
          </cell>
          <cell r="D795">
            <v>-7406519.21</v>
          </cell>
        </row>
        <row r="796">
          <cell r="A796">
            <v>61100201000102</v>
          </cell>
          <cell r="B796" t="str">
            <v>TITULOS VALORES TRANSFERIDOS</v>
          </cell>
          <cell r="C796">
            <v>-7406519.21</v>
          </cell>
          <cell r="D796">
            <v>-7406519.21</v>
          </cell>
        </row>
        <row r="797">
          <cell r="A797">
            <v>611003</v>
          </cell>
          <cell r="B797" t="str">
            <v>OPERACIONES TEMPORALES CON DOCUMENTOS</v>
          </cell>
          <cell r="C797">
            <v>-8465.76</v>
          </cell>
          <cell r="D797">
            <v>-8465.76</v>
          </cell>
        </row>
        <row r="798">
          <cell r="A798">
            <v>6110030100</v>
          </cell>
          <cell r="B798" t="str">
            <v>PRIMAS</v>
          </cell>
          <cell r="C798">
            <v>-8465.76</v>
          </cell>
          <cell r="D798">
            <v>-8465.76</v>
          </cell>
        </row>
        <row r="799">
          <cell r="A799">
            <v>611003010001</v>
          </cell>
          <cell r="B799" t="str">
            <v>DOCUMENTOS ADQUIRIDOS HASTA UN AÑO PLAZO</v>
          </cell>
          <cell r="C799">
            <v>-8465.76</v>
          </cell>
          <cell r="D799">
            <v>-8465.76</v>
          </cell>
        </row>
        <row r="800">
          <cell r="A800">
            <v>611004</v>
          </cell>
          <cell r="B800" t="str">
            <v>INTERESES SOBRE DEPOSITOS</v>
          </cell>
          <cell r="C800">
            <v>-732815.37</v>
          </cell>
          <cell r="D800">
            <v>-732815.37</v>
          </cell>
        </row>
        <row r="801">
          <cell r="A801">
            <v>6110040100</v>
          </cell>
          <cell r="B801" t="str">
            <v>EN EL BCR</v>
          </cell>
          <cell r="C801">
            <v>-27592.26</v>
          </cell>
          <cell r="D801">
            <v>-27592.26</v>
          </cell>
        </row>
        <row r="802">
          <cell r="A802">
            <v>611004010001</v>
          </cell>
          <cell r="B802" t="str">
            <v>DEPOSITOS PARA RESERVA DE LIQUDEZ</v>
          </cell>
          <cell r="C802">
            <v>-27592.26</v>
          </cell>
          <cell r="D802">
            <v>-27592.26</v>
          </cell>
        </row>
        <row r="803">
          <cell r="A803">
            <v>6110040200</v>
          </cell>
          <cell r="B803" t="str">
            <v>EN OTRAS INSTITUCIONES FINANCIERAS</v>
          </cell>
          <cell r="C803">
            <v>-705223.11</v>
          </cell>
          <cell r="D803">
            <v>-705223.11</v>
          </cell>
        </row>
        <row r="804">
          <cell r="A804">
            <v>611004020001</v>
          </cell>
          <cell r="B804" t="str">
            <v>OTRAS ENTIDADES DEL SISTEMA FIANCIERO</v>
          </cell>
          <cell r="C804">
            <v>-705223.11</v>
          </cell>
          <cell r="D804">
            <v>-705223.11</v>
          </cell>
        </row>
        <row r="805">
          <cell r="A805">
            <v>61100402000101</v>
          </cell>
          <cell r="B805" t="str">
            <v>DEPOSITOS A LA VISTA</v>
          </cell>
          <cell r="C805">
            <v>-697168.32</v>
          </cell>
          <cell r="D805">
            <v>-697168.32</v>
          </cell>
        </row>
        <row r="806">
          <cell r="A806">
            <v>6110040200010100</v>
          </cell>
          <cell r="B806" t="str">
            <v>BANCOS</v>
          </cell>
          <cell r="C806">
            <v>-697168.32</v>
          </cell>
          <cell r="D806">
            <v>-697168.32</v>
          </cell>
        </row>
        <row r="807">
          <cell r="A807">
            <v>61100402000103</v>
          </cell>
          <cell r="B807" t="str">
            <v>DEPOSITOS A PLAZO</v>
          </cell>
          <cell r="C807">
            <v>-8054.79</v>
          </cell>
          <cell r="D807">
            <v>-8054.79</v>
          </cell>
        </row>
        <row r="808">
          <cell r="A808">
            <v>6110040200010300</v>
          </cell>
          <cell r="B808" t="str">
            <v>INTERMEDIARIOS FINANCIEROS NO BANCARIOS</v>
          </cell>
          <cell r="C808">
            <v>-8054.79</v>
          </cell>
          <cell r="D808">
            <v>-8054.79</v>
          </cell>
        </row>
        <row r="809">
          <cell r="A809">
            <v>62</v>
          </cell>
          <cell r="B809" t="str">
            <v>INGRESOS DE OTRAS OPERACIONES</v>
          </cell>
          <cell r="C809">
            <v>-13663390.539999999</v>
          </cell>
          <cell r="D809">
            <v>-13663390.539999999</v>
          </cell>
        </row>
        <row r="810">
          <cell r="A810">
            <v>621</v>
          </cell>
          <cell r="B810" t="str">
            <v>INGRESOS DE OTRAS OPERACIONES</v>
          </cell>
          <cell r="C810">
            <v>-13663390.539999999</v>
          </cell>
          <cell r="D810">
            <v>-13663390.539999999</v>
          </cell>
        </row>
        <row r="811">
          <cell r="A811">
            <v>6210</v>
          </cell>
          <cell r="B811" t="str">
            <v>INGRESOS DE OTRAS OPERACIONES</v>
          </cell>
          <cell r="C811">
            <v>-13663390.539999999</v>
          </cell>
          <cell r="D811">
            <v>-13663390.539999999</v>
          </cell>
        </row>
        <row r="812">
          <cell r="A812">
            <v>621002</v>
          </cell>
          <cell r="B812" t="str">
            <v>SERVICIOS TECNICOS</v>
          </cell>
          <cell r="C812">
            <v>-996154.93</v>
          </cell>
          <cell r="D812">
            <v>-996154.93</v>
          </cell>
        </row>
        <row r="813">
          <cell r="A813">
            <v>6210020300</v>
          </cell>
          <cell r="B813" t="str">
            <v>SERVICIOS DE CAPACITACION</v>
          </cell>
          <cell r="C813">
            <v>-474422.5</v>
          </cell>
          <cell r="D813">
            <v>-474422.5</v>
          </cell>
        </row>
        <row r="814">
          <cell r="A814">
            <v>6210020700</v>
          </cell>
          <cell r="B814" t="str">
            <v>ASESORIA</v>
          </cell>
          <cell r="C814">
            <v>-21850</v>
          </cell>
          <cell r="D814">
            <v>-21850</v>
          </cell>
        </row>
        <row r="815">
          <cell r="A815">
            <v>6210029100</v>
          </cell>
          <cell r="B815" t="str">
            <v>OTROS</v>
          </cell>
          <cell r="C815">
            <v>-499882.43</v>
          </cell>
          <cell r="D815">
            <v>-499882.43</v>
          </cell>
        </row>
        <row r="816">
          <cell r="A816">
            <v>621002910003</v>
          </cell>
          <cell r="B816" t="str">
            <v>SERVICIO DE SELECCION Y EVALUACION DE RECURSOS HUMANOS</v>
          </cell>
          <cell r="C816">
            <v>-21345</v>
          </cell>
          <cell r="D816">
            <v>-21345</v>
          </cell>
        </row>
        <row r="817">
          <cell r="A817">
            <v>621002910004</v>
          </cell>
          <cell r="B817" t="str">
            <v>SERVICIO DE CIERRE CENTRALIZADO EN CADI</v>
          </cell>
          <cell r="C817">
            <v>-207080.64</v>
          </cell>
          <cell r="D817">
            <v>-207080.64</v>
          </cell>
        </row>
        <row r="818">
          <cell r="A818">
            <v>621002910006</v>
          </cell>
          <cell r="B818" t="str">
            <v>SERVICIO DE ASESORIA MYPE</v>
          </cell>
          <cell r="C818">
            <v>-271456.78999999998</v>
          </cell>
          <cell r="D818">
            <v>-271456.78999999998</v>
          </cell>
        </row>
        <row r="819">
          <cell r="A819">
            <v>621004</v>
          </cell>
          <cell r="B819" t="str">
            <v>SERVICIOS FINANCIEROS</v>
          </cell>
          <cell r="C819">
            <v>-12667235.609999999</v>
          </cell>
          <cell r="D819">
            <v>-12667235.609999999</v>
          </cell>
        </row>
        <row r="820">
          <cell r="A820">
            <v>6210040400</v>
          </cell>
          <cell r="B820" t="str">
            <v>OTROS</v>
          </cell>
          <cell r="C820">
            <v>-12667235.609999999</v>
          </cell>
          <cell r="D820">
            <v>-12667235.609999999</v>
          </cell>
        </row>
        <row r="821">
          <cell r="A821">
            <v>621004040006</v>
          </cell>
          <cell r="B821" t="str">
            <v>SERVICIO DE SALUD A TU ALCANCE</v>
          </cell>
          <cell r="C821">
            <v>-13244.53</v>
          </cell>
          <cell r="D821">
            <v>-13244.53</v>
          </cell>
        </row>
        <row r="822">
          <cell r="A822">
            <v>621004040009</v>
          </cell>
          <cell r="B822" t="str">
            <v>COMISION POR PAGO REMESAS FAMILIARES</v>
          </cell>
          <cell r="C822">
            <v>-1066413.83</v>
          </cell>
          <cell r="D822">
            <v>-1066413.83</v>
          </cell>
        </row>
        <row r="823">
          <cell r="A823">
            <v>621004040010</v>
          </cell>
          <cell r="B823" t="str">
            <v>RESGUARDO Y CUSTODIA DE DOCUMENTOS</v>
          </cell>
          <cell r="C823">
            <v>-20792.900000000001</v>
          </cell>
          <cell r="D823">
            <v>-20792.900000000001</v>
          </cell>
        </row>
        <row r="824">
          <cell r="A824">
            <v>621004040018</v>
          </cell>
          <cell r="B824" t="str">
            <v>COMISIONES POR COMPRA TARJETAS DE DEBITO</v>
          </cell>
          <cell r="C824">
            <v>-452167.87</v>
          </cell>
          <cell r="D824">
            <v>-452167.87</v>
          </cell>
        </row>
        <row r="825">
          <cell r="A825">
            <v>621004040020</v>
          </cell>
          <cell r="B825" t="str">
            <v>COMISONES POR SERVICIO DE RETIRO TARJETA DE CREDITO ATMS</v>
          </cell>
          <cell r="C825">
            <v>-502.8</v>
          </cell>
          <cell r="D825">
            <v>-502.8</v>
          </cell>
        </row>
        <row r="826">
          <cell r="A826">
            <v>621004040021</v>
          </cell>
          <cell r="B826" t="str">
            <v>COMISIONES POR SERVICIO RETIRO DE EFECTIVO TARJETA DE DEBITO</v>
          </cell>
          <cell r="C826">
            <v>-104365.35</v>
          </cell>
          <cell r="D826">
            <v>-104365.35</v>
          </cell>
        </row>
        <row r="827">
          <cell r="A827">
            <v>621004040022</v>
          </cell>
          <cell r="B827" t="str">
            <v>COMISION RUTEO TRANSACCIONES TARJETA DE CREDITO POS</v>
          </cell>
          <cell r="C827">
            <v>-1671794.75</v>
          </cell>
          <cell r="D827">
            <v>-1671794.75</v>
          </cell>
        </row>
        <row r="828">
          <cell r="A828">
            <v>621004040023</v>
          </cell>
          <cell r="B828" t="str">
            <v>COMISION RUTEO TRANSACCIONES TARJETA DE DEBITO POS</v>
          </cell>
          <cell r="C828">
            <v>-686488.71</v>
          </cell>
          <cell r="D828">
            <v>-686488.71</v>
          </cell>
        </row>
        <row r="829">
          <cell r="A829">
            <v>621004040027</v>
          </cell>
          <cell r="B829" t="str">
            <v>ADMINISTRACION TARJETA DE CREDITO</v>
          </cell>
          <cell r="C829">
            <v>-2414123.5299999998</v>
          </cell>
          <cell r="D829">
            <v>-2414123.5299999998</v>
          </cell>
        </row>
        <row r="830">
          <cell r="A830">
            <v>621004040028</v>
          </cell>
          <cell r="B830" t="str">
            <v>ADMINISTRACION TARJETA DE DEBITO</v>
          </cell>
          <cell r="C830">
            <v>-1900593.4</v>
          </cell>
          <cell r="D830">
            <v>-1900593.4</v>
          </cell>
        </row>
        <row r="831">
          <cell r="A831">
            <v>621004040031</v>
          </cell>
          <cell r="B831" t="str">
            <v>SERVICIO SARO</v>
          </cell>
          <cell r="C831">
            <v>-295487.19</v>
          </cell>
          <cell r="D831">
            <v>-295487.19</v>
          </cell>
        </row>
        <row r="832">
          <cell r="A832">
            <v>621004040032</v>
          </cell>
          <cell r="B832" t="str">
            <v>SERVICIO CREDIT SCORING</v>
          </cell>
          <cell r="C832">
            <v>-301062.44</v>
          </cell>
          <cell r="D832">
            <v>-301062.44</v>
          </cell>
        </row>
        <row r="833">
          <cell r="A833">
            <v>621004040044</v>
          </cell>
          <cell r="B833" t="str">
            <v>COMISIONES POR SERVICIO DE RED ATM´S</v>
          </cell>
          <cell r="C833">
            <v>-976810.27</v>
          </cell>
          <cell r="D833">
            <v>-976810.27</v>
          </cell>
        </row>
        <row r="834">
          <cell r="A834">
            <v>621004040045</v>
          </cell>
          <cell r="B834" t="str">
            <v>ADMINISTRACION Y OTROS SERVICIOS ATM´S</v>
          </cell>
          <cell r="C834">
            <v>-83500</v>
          </cell>
          <cell r="D834">
            <v>-83500</v>
          </cell>
        </row>
        <row r="835">
          <cell r="A835">
            <v>621004040047</v>
          </cell>
          <cell r="B835" t="str">
            <v>CORRESPONSALES NO BANCARIOS</v>
          </cell>
          <cell r="C835">
            <v>-165088.46</v>
          </cell>
          <cell r="D835">
            <v>-165088.46</v>
          </cell>
        </row>
        <row r="836">
          <cell r="A836">
            <v>62100404004701</v>
          </cell>
          <cell r="B836" t="str">
            <v>COMISION POR SERVICIO DE RED DE CNB</v>
          </cell>
          <cell r="C836">
            <v>-162333.66</v>
          </cell>
          <cell r="D836">
            <v>-162333.66</v>
          </cell>
        </row>
        <row r="837">
          <cell r="A837">
            <v>62100404004703</v>
          </cell>
          <cell r="B837" t="str">
            <v>COMISION DE SERVICIOS CNB´S ADMINISTRADOS POR FEDESERVI</v>
          </cell>
          <cell r="C837">
            <v>-2754.8</v>
          </cell>
          <cell r="D837">
            <v>-2754.8</v>
          </cell>
        </row>
        <row r="838">
          <cell r="A838">
            <v>621004040048</v>
          </cell>
          <cell r="B838" t="str">
            <v>ADMINISTRACION Y OTROS SERVICIOS CNB</v>
          </cell>
          <cell r="C838">
            <v>-52052.5</v>
          </cell>
          <cell r="D838">
            <v>-52052.5</v>
          </cell>
        </row>
        <row r="839">
          <cell r="A839">
            <v>621004040049</v>
          </cell>
          <cell r="B839" t="str">
            <v>COMISION POR OPERACIONES INTERENTIDADES</v>
          </cell>
          <cell r="C839">
            <v>-4208.5</v>
          </cell>
          <cell r="D839">
            <v>-4208.5</v>
          </cell>
        </row>
        <row r="840">
          <cell r="A840">
            <v>621004040050</v>
          </cell>
          <cell r="B840" t="str">
            <v>COMISION POR SERVICIO DE COLECTURIA BELCORP</v>
          </cell>
          <cell r="C840">
            <v>-2430.7399999999998</v>
          </cell>
          <cell r="D840">
            <v>-2430.7399999999998</v>
          </cell>
        </row>
        <row r="841">
          <cell r="A841">
            <v>621004040051</v>
          </cell>
          <cell r="B841" t="str">
            <v>SERVICIO DE ORGANIZACION Y METODOS</v>
          </cell>
          <cell r="C841">
            <v>-3250</v>
          </cell>
          <cell r="D841">
            <v>-3250</v>
          </cell>
        </row>
        <row r="842">
          <cell r="A842">
            <v>621004040056</v>
          </cell>
          <cell r="B842" t="str">
            <v>SERVICIO DE BANCA MOVIL</v>
          </cell>
          <cell r="C842">
            <v>-1223455.48</v>
          </cell>
          <cell r="D842">
            <v>-1223455.48</v>
          </cell>
        </row>
        <row r="843">
          <cell r="A843">
            <v>62100404005601</v>
          </cell>
          <cell r="B843" t="str">
            <v>COMISION POR SERVICIO DE BANCA MOVIL</v>
          </cell>
          <cell r="C843">
            <v>-544632.23</v>
          </cell>
          <cell r="D843">
            <v>-544632.23</v>
          </cell>
        </row>
        <row r="844">
          <cell r="A844">
            <v>62100404005602</v>
          </cell>
          <cell r="B844" t="str">
            <v>SERVICIO DE ADMINISTRACION DE BANCA MOVIL</v>
          </cell>
          <cell r="C844">
            <v>-678823.25</v>
          </cell>
          <cell r="D844">
            <v>-678823.25</v>
          </cell>
        </row>
        <row r="845">
          <cell r="A845">
            <v>621004040060</v>
          </cell>
          <cell r="B845" t="str">
            <v>CALL CENTER TARJETAS</v>
          </cell>
          <cell r="C845">
            <v>-1118289.45</v>
          </cell>
          <cell r="D845">
            <v>-1118289.45</v>
          </cell>
        </row>
        <row r="846">
          <cell r="A846">
            <v>621004040061</v>
          </cell>
          <cell r="B846" t="str">
            <v>SERVICIOS DE COLECTURIA</v>
          </cell>
          <cell r="C846">
            <v>-3158.91</v>
          </cell>
          <cell r="D846">
            <v>-3158.91</v>
          </cell>
        </row>
        <row r="847">
          <cell r="A847">
            <v>621004040064</v>
          </cell>
          <cell r="B847" t="str">
            <v>COMISION POR SERVICIO DE COMERCIALIZACION DE SEGUROS</v>
          </cell>
          <cell r="C847">
            <v>-23279.42</v>
          </cell>
          <cell r="D847">
            <v>-23279.42</v>
          </cell>
        </row>
        <row r="848">
          <cell r="A848">
            <v>621004040065</v>
          </cell>
          <cell r="B848" t="str">
            <v>COMISION POR SERVICIOS DE COMERCIALIZACION</v>
          </cell>
          <cell r="C848">
            <v>-40.020000000000003</v>
          </cell>
          <cell r="D848">
            <v>-40.020000000000003</v>
          </cell>
        </row>
        <row r="849">
          <cell r="A849">
            <v>62100404006501</v>
          </cell>
          <cell r="B849" t="str">
            <v>COMERCIALIZACION DE SEGURO REMESAS FAMILIARES</v>
          </cell>
          <cell r="C849">
            <v>-40.020000000000003</v>
          </cell>
          <cell r="D849">
            <v>-40.020000000000003</v>
          </cell>
        </row>
        <row r="850">
          <cell r="A850">
            <v>621004040066</v>
          </cell>
          <cell r="B850" t="str">
            <v>SERVICIO DE KIOSKOS FINANCIEROS</v>
          </cell>
          <cell r="C850">
            <v>-8818.51</v>
          </cell>
          <cell r="D850">
            <v>-8818.51</v>
          </cell>
        </row>
        <row r="851">
          <cell r="A851">
            <v>62100404006601</v>
          </cell>
          <cell r="B851" t="str">
            <v>COMISION POR USO DE KIOSKOS</v>
          </cell>
          <cell r="C851">
            <v>-0.99</v>
          </cell>
          <cell r="D851">
            <v>-0.99</v>
          </cell>
        </row>
        <row r="852">
          <cell r="A852">
            <v>62100404006602</v>
          </cell>
          <cell r="B852" t="str">
            <v>COMISION POR RUTEO DE TRANSACCION DE KIOSKOS</v>
          </cell>
          <cell r="C852">
            <v>-42.52</v>
          </cell>
          <cell r="D852">
            <v>-42.52</v>
          </cell>
        </row>
        <row r="853">
          <cell r="A853">
            <v>62100404006603</v>
          </cell>
          <cell r="B853" t="str">
            <v>COMISION POR SERVICIO DE ADMINISTRACION DE KIOSKOS</v>
          </cell>
          <cell r="C853">
            <v>-8775</v>
          </cell>
          <cell r="D853">
            <v>-8775</v>
          </cell>
        </row>
        <row r="854">
          <cell r="A854">
            <v>621004040068</v>
          </cell>
          <cell r="B854" t="str">
            <v>INGRESO POR SERVICIOS DE AGENCIAS DE FEDECREDITO</v>
          </cell>
          <cell r="C854">
            <v>-22492.2</v>
          </cell>
          <cell r="D854">
            <v>-22492.2</v>
          </cell>
        </row>
        <row r="855">
          <cell r="A855">
            <v>62100404006801</v>
          </cell>
          <cell r="B855" t="str">
            <v>AGENCIA MULTIPLAZA</v>
          </cell>
          <cell r="C855">
            <v>-14233.51</v>
          </cell>
          <cell r="D855">
            <v>-14233.51</v>
          </cell>
        </row>
        <row r="856">
          <cell r="A856">
            <v>62100404006802</v>
          </cell>
          <cell r="B856" t="str">
            <v>AGENCIA WORLD TRADE CENTER</v>
          </cell>
          <cell r="C856">
            <v>-8258.69</v>
          </cell>
          <cell r="D856">
            <v>-8258.69</v>
          </cell>
        </row>
        <row r="857">
          <cell r="A857">
            <v>621004040069</v>
          </cell>
          <cell r="B857" t="str">
            <v>COMISIONES POR SERVICIO DE COMERCIOS AFILIADOS</v>
          </cell>
          <cell r="C857">
            <v>-2.99</v>
          </cell>
          <cell r="D857">
            <v>-2.99</v>
          </cell>
        </row>
        <row r="858">
          <cell r="A858">
            <v>62100404006901</v>
          </cell>
          <cell r="B858" t="str">
            <v>TASA DE INTERCAMBIO FIJA</v>
          </cell>
          <cell r="C858">
            <v>-2.2000000000000002</v>
          </cell>
          <cell r="D858">
            <v>-2.2000000000000002</v>
          </cell>
        </row>
        <row r="859">
          <cell r="A859">
            <v>6210040400690100</v>
          </cell>
          <cell r="B859" t="str">
            <v>COMISION POR COMPRAS CON TARJETAS DEL SISTEMA FEDECREDITO TD</v>
          </cell>
          <cell r="C859">
            <v>-0.36</v>
          </cell>
          <cell r="D859">
            <v>-0.36</v>
          </cell>
        </row>
        <row r="860">
          <cell r="A860">
            <v>6210040400690100</v>
          </cell>
          <cell r="B860" t="str">
            <v>COMISION POR COMPRAS CON TARJETAS DEL SISTEMA FEDECREDITO TC</v>
          </cell>
          <cell r="C860">
            <v>-1.84</v>
          </cell>
          <cell r="D860">
            <v>-1.84</v>
          </cell>
        </row>
        <row r="861">
          <cell r="A861">
            <v>62100404006902</v>
          </cell>
          <cell r="B861" t="str">
            <v>TASA DE ADQUIRENCIA</v>
          </cell>
          <cell r="C861">
            <v>-0.79</v>
          </cell>
          <cell r="D861">
            <v>-0.79</v>
          </cell>
        </row>
        <row r="862">
          <cell r="A862">
            <v>6210040400690200</v>
          </cell>
          <cell r="B862" t="str">
            <v>COMISION POR COMPRAS CON TARJETAS DEL SISTEMA FEDECREDITO TD</v>
          </cell>
          <cell r="C862">
            <v>-0.05</v>
          </cell>
          <cell r="D862">
            <v>-0.05</v>
          </cell>
        </row>
        <row r="863">
          <cell r="A863">
            <v>6210040400690200</v>
          </cell>
          <cell r="B863" t="str">
            <v>COMISION POR COMPRAS CON TARJETAS DEL SISTEMA FEDECREDITO TC</v>
          </cell>
          <cell r="C863">
            <v>-0.25</v>
          </cell>
          <cell r="D863">
            <v>-0.25</v>
          </cell>
        </row>
        <row r="864">
          <cell r="A864">
            <v>6210040400690200</v>
          </cell>
          <cell r="B864" t="str">
            <v>COMISION POR COMPRAS CON TARJETAS DE BANCOS EMISORES LOCALES</v>
          </cell>
          <cell r="C864">
            <v>-0.49</v>
          </cell>
          <cell r="D864">
            <v>-0.49</v>
          </cell>
        </row>
        <row r="865">
          <cell r="A865">
            <v>621004040099</v>
          </cell>
          <cell r="B865" t="str">
            <v>OTROS</v>
          </cell>
          <cell r="C865">
            <v>-53320.86</v>
          </cell>
          <cell r="D865">
            <v>-53320.86</v>
          </cell>
        </row>
        <row r="866">
          <cell r="A866">
            <v>63</v>
          </cell>
          <cell r="B866" t="str">
            <v>INGRESOS NO OPERACIONALES</v>
          </cell>
          <cell r="C866">
            <v>-1260212.68</v>
          </cell>
          <cell r="D866">
            <v>-1260212.68</v>
          </cell>
        </row>
        <row r="867">
          <cell r="A867">
            <v>631</v>
          </cell>
          <cell r="B867" t="str">
            <v>INGRESOS NO OPERACIONALES</v>
          </cell>
          <cell r="C867">
            <v>-1260212.68</v>
          </cell>
          <cell r="D867">
            <v>-1260212.68</v>
          </cell>
        </row>
        <row r="868">
          <cell r="A868">
            <v>6310</v>
          </cell>
          <cell r="B868" t="str">
            <v>INGRESOS NO OPERACIONALES</v>
          </cell>
          <cell r="C868">
            <v>-1260212.68</v>
          </cell>
          <cell r="D868">
            <v>-1260212.68</v>
          </cell>
        </row>
        <row r="869">
          <cell r="A869">
            <v>631001</v>
          </cell>
          <cell r="B869" t="str">
            <v>INGRESOS DE EJERCICIOS ANTERIORES</v>
          </cell>
          <cell r="C869">
            <v>-277639.59999999998</v>
          </cell>
          <cell r="D869">
            <v>-277639.59999999998</v>
          </cell>
        </row>
        <row r="870">
          <cell r="A870">
            <v>6310010100</v>
          </cell>
          <cell r="B870" t="str">
            <v>RECUPERACIONES DE PRESTAMOS E INTERESES</v>
          </cell>
          <cell r="C870">
            <v>-19053.669999999998</v>
          </cell>
          <cell r="D870">
            <v>-19053.669999999998</v>
          </cell>
        </row>
        <row r="871">
          <cell r="A871">
            <v>631001010002</v>
          </cell>
          <cell r="B871" t="str">
            <v>INTERESES</v>
          </cell>
          <cell r="C871">
            <v>-19053.669999999998</v>
          </cell>
          <cell r="D871">
            <v>-19053.669999999998</v>
          </cell>
        </row>
        <row r="872">
          <cell r="A872">
            <v>6310010300</v>
          </cell>
          <cell r="B872" t="str">
            <v>RECUPERACIONES DE GASTOS</v>
          </cell>
          <cell r="C872">
            <v>-11849.18</v>
          </cell>
          <cell r="D872">
            <v>-11849.18</v>
          </cell>
        </row>
        <row r="873">
          <cell r="A873">
            <v>6310010400</v>
          </cell>
          <cell r="B873" t="str">
            <v>LIBERACI¢N DE RESERVAS DE SANEAMIENTO</v>
          </cell>
          <cell r="C873">
            <v>-246736.75</v>
          </cell>
          <cell r="D873">
            <v>-246736.75</v>
          </cell>
        </row>
        <row r="874">
          <cell r="A874">
            <v>631001040001</v>
          </cell>
          <cell r="B874" t="str">
            <v>CAPITAL</v>
          </cell>
          <cell r="C874">
            <v>-43534.27</v>
          </cell>
          <cell r="D874">
            <v>-43534.27</v>
          </cell>
        </row>
        <row r="875">
          <cell r="A875">
            <v>63100104000101</v>
          </cell>
          <cell r="B875" t="str">
            <v>RESERVA PRESTAMOS CATEGORIA A2 Y B</v>
          </cell>
          <cell r="C875">
            <v>-43534.27</v>
          </cell>
          <cell r="D875">
            <v>-43534.27</v>
          </cell>
        </row>
        <row r="876">
          <cell r="A876">
            <v>631001040002</v>
          </cell>
          <cell r="B876" t="str">
            <v>INTERESES</v>
          </cell>
          <cell r="C876">
            <v>-333.05</v>
          </cell>
          <cell r="D876">
            <v>-333.05</v>
          </cell>
        </row>
        <row r="877">
          <cell r="A877">
            <v>63100104000201</v>
          </cell>
          <cell r="B877" t="str">
            <v>RESERVA PRESTAMOS CATEGORIA A2 Y B</v>
          </cell>
          <cell r="C877">
            <v>-333.05</v>
          </cell>
          <cell r="D877">
            <v>-333.05</v>
          </cell>
        </row>
        <row r="878">
          <cell r="A878">
            <v>631001040003</v>
          </cell>
          <cell r="B878" t="str">
            <v>CUENTAS POR COBRAR</v>
          </cell>
          <cell r="C878">
            <v>-122345.09</v>
          </cell>
          <cell r="D878">
            <v>-122345.09</v>
          </cell>
        </row>
        <row r="879">
          <cell r="A879">
            <v>631001040006</v>
          </cell>
          <cell r="B879" t="str">
            <v>RESERVA VOLUNTARIA DE PRESTAMOS</v>
          </cell>
          <cell r="C879">
            <v>-80524.34</v>
          </cell>
          <cell r="D879">
            <v>-80524.34</v>
          </cell>
        </row>
        <row r="880">
          <cell r="A880">
            <v>631003</v>
          </cell>
          <cell r="B880" t="str">
            <v>INGRESOS POR EXPLOTACION DE ACTIVOS</v>
          </cell>
          <cell r="C880">
            <v>-40500</v>
          </cell>
          <cell r="D880">
            <v>-40500</v>
          </cell>
        </row>
        <row r="881">
          <cell r="A881">
            <v>6310030100</v>
          </cell>
          <cell r="B881" t="str">
            <v>ACTIVO FIJO</v>
          </cell>
          <cell r="C881">
            <v>-40500</v>
          </cell>
          <cell r="D881">
            <v>-40500</v>
          </cell>
        </row>
        <row r="882">
          <cell r="A882">
            <v>631003010001</v>
          </cell>
          <cell r="B882" t="str">
            <v>INMUEBLES</v>
          </cell>
          <cell r="C882">
            <v>-40500</v>
          </cell>
          <cell r="D882">
            <v>-40500</v>
          </cell>
        </row>
        <row r="883">
          <cell r="A883">
            <v>631099</v>
          </cell>
          <cell r="B883" t="str">
            <v>OTROS</v>
          </cell>
          <cell r="C883">
            <v>-942073.08</v>
          </cell>
          <cell r="D883">
            <v>-942073.08</v>
          </cell>
        </row>
        <row r="884">
          <cell r="A884">
            <v>6310990100</v>
          </cell>
          <cell r="B884" t="str">
            <v>OTROS</v>
          </cell>
          <cell r="C884">
            <v>-942073.08</v>
          </cell>
          <cell r="D884">
            <v>-942073.08</v>
          </cell>
        </row>
        <row r="885">
          <cell r="A885">
            <v>631099010008</v>
          </cell>
          <cell r="B885" t="str">
            <v>ASISTENCIA MEDICA</v>
          </cell>
          <cell r="C885">
            <v>-3185.8</v>
          </cell>
          <cell r="D885">
            <v>-3185.8</v>
          </cell>
        </row>
        <row r="886">
          <cell r="A886">
            <v>631099010010</v>
          </cell>
          <cell r="B886" t="str">
            <v>INGRESOS POR SOBREGIRO DISPONIBLE DE ENTIDADES SOCIAS</v>
          </cell>
          <cell r="C886">
            <v>-40107.31</v>
          </cell>
          <cell r="D886">
            <v>-40107.31</v>
          </cell>
        </row>
        <row r="887">
          <cell r="A887">
            <v>631099010099</v>
          </cell>
          <cell r="B887" t="str">
            <v>OTROS</v>
          </cell>
          <cell r="C887">
            <v>-898779.97</v>
          </cell>
          <cell r="D887">
            <v>-898779.97</v>
          </cell>
        </row>
        <row r="888">
          <cell r="C888"/>
          <cell r="D888"/>
        </row>
        <row r="889">
          <cell r="B889" t="str">
            <v>TOTAL INGRESOS</v>
          </cell>
          <cell r="C889">
            <v>-46413528.270000003</v>
          </cell>
          <cell r="D889">
            <v>-46413528.270000003</v>
          </cell>
        </row>
        <row r="890">
          <cell r="C890"/>
          <cell r="D890"/>
        </row>
        <row r="891">
          <cell r="B891" t="str">
            <v>TOTAL CUENTAS ACREEDORAS</v>
          </cell>
          <cell r="C891">
            <v>-636995530.95000005</v>
          </cell>
          <cell r="D891">
            <v>-636995530.95000005</v>
          </cell>
        </row>
        <row r="892">
          <cell r="C892"/>
          <cell r="D892"/>
        </row>
        <row r="893">
          <cell r="B893" t="str">
            <v>CUENTAS DE ORDEN</v>
          </cell>
          <cell r="C893">
            <v>0</v>
          </cell>
          <cell r="D893">
            <v>0</v>
          </cell>
        </row>
        <row r="894">
          <cell r="C894"/>
          <cell r="D894"/>
        </row>
        <row r="895">
          <cell r="A895">
            <v>91</v>
          </cell>
          <cell r="B895" t="str">
            <v>INFORMACION FINANCIERA</v>
          </cell>
          <cell r="C895">
            <v>167748489.22999999</v>
          </cell>
          <cell r="D895">
            <v>167748489.22999999</v>
          </cell>
        </row>
        <row r="896">
          <cell r="A896">
            <v>911</v>
          </cell>
          <cell r="B896" t="str">
            <v>DERECHOS Y OBLIGACIONES POR CREDITOS</v>
          </cell>
          <cell r="C896">
            <v>66668923.700000003</v>
          </cell>
          <cell r="D896">
            <v>66668923.700000003</v>
          </cell>
        </row>
        <row r="897">
          <cell r="A897">
            <v>9110</v>
          </cell>
          <cell r="B897" t="str">
            <v>DERECHOS Y OBLIGACIONES POR CREDITOS</v>
          </cell>
          <cell r="C897">
            <v>66668923.700000003</v>
          </cell>
          <cell r="D897">
            <v>66668923.700000003</v>
          </cell>
        </row>
        <row r="898">
          <cell r="A898">
            <v>911001</v>
          </cell>
          <cell r="B898" t="str">
            <v>DISPONIBILIDAD POR CREDITOS OBTENIDOS</v>
          </cell>
          <cell r="C898">
            <v>66668923.700000003</v>
          </cell>
          <cell r="D898">
            <v>66668923.700000003</v>
          </cell>
        </row>
        <row r="899">
          <cell r="A899">
            <v>9110010101</v>
          </cell>
          <cell r="B899" t="str">
            <v>OTORGADOS POR EL BMI</v>
          </cell>
          <cell r="C899">
            <v>46022827.899999999</v>
          </cell>
          <cell r="D899">
            <v>46022827.899999999</v>
          </cell>
        </row>
        <row r="900">
          <cell r="A900">
            <v>9110010701</v>
          </cell>
          <cell r="B900" t="str">
            <v>OTORGADOS POR BANCOS EXTRANJEROS</v>
          </cell>
          <cell r="C900">
            <v>20646095.800000001</v>
          </cell>
          <cell r="D900">
            <v>20646095.800000001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oja el formato de Salida"/>
    </sheetNames>
    <sheetDataSet>
      <sheetData sheetId="0">
        <row r="5">
          <cell r="A5" t="str">
            <v>Cuenta 
Contable</v>
          </cell>
          <cell r="B5" t="str">
            <v>Descripcion 
de la Cuenta</v>
          </cell>
          <cell r="C5" t="str">
            <v xml:space="preserve">
SEPTIEMBRE</v>
          </cell>
          <cell r="D5" t="str">
            <v xml:space="preserve">
SEPTIEMBRE</v>
          </cell>
        </row>
        <row r="6">
          <cell r="A6">
            <v>11</v>
          </cell>
          <cell r="B6" t="str">
            <v>ACTIVOS DE INTERMEDIACION</v>
          </cell>
          <cell r="C6">
            <v>558139639.63999999</v>
          </cell>
          <cell r="D6">
            <v>558139639.63999999</v>
          </cell>
        </row>
        <row r="7">
          <cell r="A7">
            <v>111</v>
          </cell>
          <cell r="B7" t="str">
            <v>FONDOS DISPONIBLES</v>
          </cell>
          <cell r="C7">
            <v>50607624.189999998</v>
          </cell>
          <cell r="D7">
            <v>50607624.189999998</v>
          </cell>
        </row>
        <row r="8">
          <cell r="A8">
            <v>1110</v>
          </cell>
          <cell r="B8" t="str">
            <v>FONDOS DISPONIBLES</v>
          </cell>
          <cell r="C8">
            <v>50607624.189999998</v>
          </cell>
          <cell r="D8">
            <v>50607624.189999998</v>
          </cell>
        </row>
        <row r="9">
          <cell r="A9">
            <v>111001</v>
          </cell>
          <cell r="B9" t="str">
            <v>CAJA</v>
          </cell>
          <cell r="C9">
            <v>13875943.25</v>
          </cell>
          <cell r="D9">
            <v>13875943.25</v>
          </cell>
        </row>
        <row r="10">
          <cell r="A10">
            <v>1110010101</v>
          </cell>
          <cell r="B10" t="str">
            <v>OFICINA CENTRAL</v>
          </cell>
          <cell r="C10">
            <v>10939814.42</v>
          </cell>
          <cell r="D10">
            <v>10939814.42</v>
          </cell>
        </row>
        <row r="11">
          <cell r="A11">
            <v>111001010101</v>
          </cell>
          <cell r="B11" t="str">
            <v>OFICINA CENTRAL</v>
          </cell>
          <cell r="C11">
            <v>89498.3</v>
          </cell>
          <cell r="D11">
            <v>89498.3</v>
          </cell>
        </row>
        <row r="12">
          <cell r="A12">
            <v>111001010102</v>
          </cell>
          <cell r="B12" t="str">
            <v>BOVEDA</v>
          </cell>
          <cell r="C12">
            <v>426039.99</v>
          </cell>
          <cell r="D12">
            <v>426039.99</v>
          </cell>
        </row>
        <row r="13">
          <cell r="A13">
            <v>111001010103</v>
          </cell>
          <cell r="B13" t="str">
            <v>EFECTIVO ATM´S</v>
          </cell>
          <cell r="C13">
            <v>1494975</v>
          </cell>
          <cell r="D13">
            <v>1494975</v>
          </cell>
        </row>
        <row r="14">
          <cell r="A14">
            <v>11100101010303</v>
          </cell>
          <cell r="B14" t="str">
            <v>EFECTIVO ATM´S - FEDECREDITO</v>
          </cell>
          <cell r="C14">
            <v>1494975</v>
          </cell>
          <cell r="D14">
            <v>1494975</v>
          </cell>
        </row>
        <row r="15">
          <cell r="A15">
            <v>111001010104</v>
          </cell>
          <cell r="B15" t="str">
            <v>DISPONIBLE EN SERSAPROSA</v>
          </cell>
          <cell r="C15">
            <v>8926108.1300000008</v>
          </cell>
          <cell r="D15">
            <v>8926108.1300000008</v>
          </cell>
        </row>
        <row r="16">
          <cell r="A16">
            <v>11100101010401</v>
          </cell>
          <cell r="B16" t="str">
            <v>PARA ATM´S</v>
          </cell>
          <cell r="C16">
            <v>5157315</v>
          </cell>
          <cell r="D16">
            <v>5157315</v>
          </cell>
        </row>
        <row r="17">
          <cell r="A17">
            <v>11100101010402</v>
          </cell>
          <cell r="B17" t="str">
            <v>PARA CUENTA CORRIENTE</v>
          </cell>
          <cell r="C17">
            <v>3768793.13</v>
          </cell>
          <cell r="D17">
            <v>3768793.13</v>
          </cell>
        </row>
        <row r="18">
          <cell r="A18">
            <v>111001010105</v>
          </cell>
          <cell r="B18" t="str">
            <v>EFECTIVO RECIBIDO ATM´S DEPOSITARIOS</v>
          </cell>
          <cell r="C18">
            <v>3193</v>
          </cell>
          <cell r="D18">
            <v>3193</v>
          </cell>
        </row>
        <row r="19">
          <cell r="A19">
            <v>11100101010503</v>
          </cell>
          <cell r="B19" t="str">
            <v>ATM´S DEPOSITARIOS - FEDECREDITO</v>
          </cell>
          <cell r="C19">
            <v>3193</v>
          </cell>
          <cell r="D19">
            <v>3193</v>
          </cell>
        </row>
        <row r="20">
          <cell r="A20">
            <v>1110010201</v>
          </cell>
          <cell r="B20" t="str">
            <v>AGENCIAS</v>
          </cell>
          <cell r="C20">
            <v>128820.32</v>
          </cell>
          <cell r="D20">
            <v>128820.32</v>
          </cell>
        </row>
        <row r="21">
          <cell r="A21">
            <v>111001020102</v>
          </cell>
          <cell r="B21" t="str">
            <v>BOVEDA</v>
          </cell>
          <cell r="C21">
            <v>128820.32</v>
          </cell>
          <cell r="D21">
            <v>128820.32</v>
          </cell>
        </row>
        <row r="22">
          <cell r="A22">
            <v>1110010301</v>
          </cell>
          <cell r="B22" t="str">
            <v>FONDOS FIJOS</v>
          </cell>
          <cell r="C22">
            <v>7308.51</v>
          </cell>
          <cell r="D22">
            <v>7308.51</v>
          </cell>
        </row>
        <row r="23">
          <cell r="A23">
            <v>111001030101</v>
          </cell>
          <cell r="B23" t="str">
            <v>OFICINA CENTRAL</v>
          </cell>
          <cell r="C23">
            <v>7308.51</v>
          </cell>
          <cell r="D23">
            <v>7308.51</v>
          </cell>
        </row>
        <row r="24">
          <cell r="A24">
            <v>1110010401</v>
          </cell>
          <cell r="B24" t="str">
            <v>REMESAS LOCALES EN TRANSITO</v>
          </cell>
          <cell r="C24">
            <v>2800000</v>
          </cell>
          <cell r="D24">
            <v>2800000</v>
          </cell>
        </row>
        <row r="25">
          <cell r="A25">
            <v>111002</v>
          </cell>
          <cell r="B25" t="str">
            <v>DEPOSITOS EN EL BCR</v>
          </cell>
          <cell r="C25">
            <v>3803142.61</v>
          </cell>
          <cell r="D25">
            <v>3803142.61</v>
          </cell>
        </row>
        <row r="26">
          <cell r="A26">
            <v>1110020101</v>
          </cell>
          <cell r="B26" t="str">
            <v>DEPOSITOS PARA RESERVA DE LIQUIDEZ</v>
          </cell>
          <cell r="C26">
            <v>3697436.51</v>
          </cell>
          <cell r="D26">
            <v>3697436.51</v>
          </cell>
        </row>
        <row r="27">
          <cell r="A27">
            <v>1110020301</v>
          </cell>
          <cell r="B27" t="str">
            <v>DEPOSITOS OTROS</v>
          </cell>
          <cell r="C27">
            <v>100629.07</v>
          </cell>
          <cell r="D27">
            <v>100629.07</v>
          </cell>
        </row>
        <row r="28">
          <cell r="A28">
            <v>111002030199</v>
          </cell>
          <cell r="B28" t="str">
            <v>DEPOSITOS OTROS</v>
          </cell>
          <cell r="C28">
            <v>100629.07</v>
          </cell>
          <cell r="D28">
            <v>100629.07</v>
          </cell>
        </row>
        <row r="29">
          <cell r="A29">
            <v>1110029901</v>
          </cell>
          <cell r="B29" t="str">
            <v>INTERESES Y OTROS POR COBRAR</v>
          </cell>
          <cell r="C29">
            <v>5077.03</v>
          </cell>
          <cell r="D29">
            <v>5077.03</v>
          </cell>
        </row>
        <row r="30">
          <cell r="A30">
            <v>111002990101</v>
          </cell>
          <cell r="B30" t="str">
            <v>DEPOSITOS PARA RESERVA DE LIQUIDEZ</v>
          </cell>
          <cell r="C30">
            <v>5077.03</v>
          </cell>
          <cell r="D30">
            <v>5077.03</v>
          </cell>
        </row>
        <row r="31">
          <cell r="A31">
            <v>111004</v>
          </cell>
          <cell r="B31" t="str">
            <v>DEPOSITOS EN BANCOS LOCALES</v>
          </cell>
          <cell r="C31">
            <v>29983396.920000002</v>
          </cell>
          <cell r="D31">
            <v>29983396.920000002</v>
          </cell>
        </row>
        <row r="32">
          <cell r="A32">
            <v>1110040101</v>
          </cell>
          <cell r="B32" t="str">
            <v>A LA VISTA - ML</v>
          </cell>
          <cell r="C32">
            <v>29887244.77</v>
          </cell>
          <cell r="D32">
            <v>29887244.77</v>
          </cell>
        </row>
        <row r="33">
          <cell r="A33">
            <v>111004010101</v>
          </cell>
          <cell r="B33" t="str">
            <v>BANCO AGRICOLA</v>
          </cell>
          <cell r="C33">
            <v>6881368.9500000002</v>
          </cell>
          <cell r="D33">
            <v>6881368.9500000002</v>
          </cell>
        </row>
        <row r="34">
          <cell r="A34">
            <v>111004010103</v>
          </cell>
          <cell r="B34" t="str">
            <v>BANCO DE AMERICA CENTRAL</v>
          </cell>
          <cell r="C34">
            <v>4860994.0199999996</v>
          </cell>
          <cell r="D34">
            <v>4860994.0199999996</v>
          </cell>
        </row>
        <row r="35">
          <cell r="A35">
            <v>111004010104</v>
          </cell>
          <cell r="B35" t="str">
            <v>BANCO CUSCATLAN, S.A.</v>
          </cell>
          <cell r="C35">
            <v>13921677.039999999</v>
          </cell>
          <cell r="D35">
            <v>13921677.039999999</v>
          </cell>
        </row>
        <row r="36">
          <cell r="A36">
            <v>111004010107</v>
          </cell>
          <cell r="B36" t="str">
            <v>BANCO DE FOMENTO AGROPECUARIO</v>
          </cell>
          <cell r="C36">
            <v>1089.71</v>
          </cell>
          <cell r="D36">
            <v>1089.71</v>
          </cell>
        </row>
        <row r="37">
          <cell r="A37">
            <v>111004010108</v>
          </cell>
          <cell r="B37" t="str">
            <v>BANCO HIPOTECARIO</v>
          </cell>
          <cell r="C37">
            <v>75714.97</v>
          </cell>
          <cell r="D37">
            <v>75714.97</v>
          </cell>
        </row>
        <row r="38">
          <cell r="A38">
            <v>111004010111</v>
          </cell>
          <cell r="B38" t="str">
            <v>BANCO PROMERICA</v>
          </cell>
          <cell r="C38">
            <v>3266770.32</v>
          </cell>
          <cell r="D38">
            <v>3266770.32</v>
          </cell>
        </row>
        <row r="39">
          <cell r="A39">
            <v>111004010112</v>
          </cell>
          <cell r="B39" t="str">
            <v>DAVIVIENDA</v>
          </cell>
          <cell r="C39">
            <v>878914.66</v>
          </cell>
          <cell r="D39">
            <v>878914.66</v>
          </cell>
        </row>
        <row r="40">
          <cell r="A40">
            <v>111004010117</v>
          </cell>
          <cell r="B40" t="str">
            <v>BANCO AZUL EL SALVADOR, S.A.</v>
          </cell>
          <cell r="C40">
            <v>715.1</v>
          </cell>
          <cell r="D40">
            <v>715.1</v>
          </cell>
        </row>
        <row r="41">
          <cell r="A41">
            <v>1110049901</v>
          </cell>
          <cell r="B41" t="str">
            <v>INTERESES Y OTROS POR COBRAR</v>
          </cell>
          <cell r="C41">
            <v>96152.15</v>
          </cell>
          <cell r="D41">
            <v>96152.15</v>
          </cell>
        </row>
        <row r="42">
          <cell r="A42">
            <v>111004990101</v>
          </cell>
          <cell r="B42" t="str">
            <v>A LA VISTA</v>
          </cell>
          <cell r="C42">
            <v>96152.15</v>
          </cell>
          <cell r="D42">
            <v>96152.15</v>
          </cell>
        </row>
        <row r="43">
          <cell r="A43">
            <v>11100499010101</v>
          </cell>
          <cell r="B43" t="str">
            <v>BANCO AGRICOLA</v>
          </cell>
          <cell r="C43">
            <v>46821.8</v>
          </cell>
          <cell r="D43">
            <v>46821.8</v>
          </cell>
        </row>
        <row r="44">
          <cell r="A44">
            <v>11100499010103</v>
          </cell>
          <cell r="B44" t="str">
            <v>BANCO DE AMERICA CENTRAL</v>
          </cell>
          <cell r="C44">
            <v>11856.74</v>
          </cell>
          <cell r="D44">
            <v>11856.74</v>
          </cell>
        </row>
        <row r="45">
          <cell r="A45">
            <v>11100499010104</v>
          </cell>
          <cell r="B45" t="str">
            <v>BANCO CUSCATLAN, S.A.</v>
          </cell>
          <cell r="C45">
            <v>20592.22</v>
          </cell>
          <cell r="D45">
            <v>20592.22</v>
          </cell>
        </row>
        <row r="46">
          <cell r="A46">
            <v>11100499010108</v>
          </cell>
          <cell r="B46" t="str">
            <v>BANCO HIPOTECARIO</v>
          </cell>
          <cell r="C46">
            <v>917.13</v>
          </cell>
          <cell r="D46">
            <v>917.13</v>
          </cell>
        </row>
        <row r="47">
          <cell r="A47">
            <v>11100499010111</v>
          </cell>
          <cell r="B47" t="str">
            <v>BANCO PROMERICA</v>
          </cell>
          <cell r="C47">
            <v>6786.08</v>
          </cell>
          <cell r="D47">
            <v>6786.08</v>
          </cell>
        </row>
        <row r="48">
          <cell r="A48">
            <v>11100499010112</v>
          </cell>
          <cell r="B48" t="str">
            <v>DAVIVIENDA</v>
          </cell>
          <cell r="C48">
            <v>9178.18</v>
          </cell>
          <cell r="D48">
            <v>9178.18</v>
          </cell>
        </row>
        <row r="49">
          <cell r="A49">
            <v>111006</v>
          </cell>
          <cell r="B49" t="str">
            <v>DEPOSITOS EN BANCOS Y OTRAS INSTITUCIONES EXTRANJERAS</v>
          </cell>
          <cell r="C49">
            <v>2945141.41</v>
          </cell>
          <cell r="D49">
            <v>2945141.41</v>
          </cell>
        </row>
        <row r="50">
          <cell r="A50">
            <v>1110060101</v>
          </cell>
          <cell r="B50" t="str">
            <v>A LA VISTA</v>
          </cell>
          <cell r="C50">
            <v>2945141.41</v>
          </cell>
          <cell r="D50">
            <v>2945141.41</v>
          </cell>
        </row>
        <row r="51">
          <cell r="A51">
            <v>111006010101</v>
          </cell>
          <cell r="B51" t="str">
            <v>BANCO CITIBANK NEW YORK</v>
          </cell>
          <cell r="C51">
            <v>2945141.41</v>
          </cell>
          <cell r="D51">
            <v>2945141.41</v>
          </cell>
        </row>
        <row r="52">
          <cell r="A52">
            <v>113</v>
          </cell>
          <cell r="B52" t="str">
            <v>INVERSIONES FINANCIERAS</v>
          </cell>
          <cell r="C52">
            <v>190809324.56999999</v>
          </cell>
          <cell r="D52">
            <v>190809324.56999999</v>
          </cell>
        </row>
        <row r="53">
          <cell r="A53">
            <v>1130</v>
          </cell>
          <cell r="B53" t="str">
            <v>TITULOS VALORES CONSERVADOS PARA NEGOCIACION</v>
          </cell>
          <cell r="C53">
            <v>183664877.56999999</v>
          </cell>
          <cell r="D53">
            <v>183664877.56999999</v>
          </cell>
        </row>
        <row r="54">
          <cell r="A54">
            <v>113001</v>
          </cell>
          <cell r="B54" t="str">
            <v>TITULOSVALORES PROPIOS</v>
          </cell>
          <cell r="C54">
            <v>183664877.56999999</v>
          </cell>
          <cell r="D54">
            <v>183664877.56999999</v>
          </cell>
        </row>
        <row r="55">
          <cell r="A55">
            <v>1130010201</v>
          </cell>
          <cell r="B55" t="str">
            <v>EMITIDOS POR EL ESTADO</v>
          </cell>
          <cell r="C55">
            <v>183410710.90000001</v>
          </cell>
          <cell r="D55">
            <v>183410710.90000001</v>
          </cell>
        </row>
        <row r="56">
          <cell r="A56">
            <v>1130019901</v>
          </cell>
          <cell r="B56" t="str">
            <v>INTERESES Y OTROS POR COBRAR</v>
          </cell>
          <cell r="C56">
            <v>254166.67</v>
          </cell>
          <cell r="D56">
            <v>254166.67</v>
          </cell>
        </row>
        <row r="57">
          <cell r="A57">
            <v>113001990102</v>
          </cell>
          <cell r="B57" t="str">
            <v>EMITIDOS POR EL ESTADO</v>
          </cell>
          <cell r="C57">
            <v>254166.67</v>
          </cell>
          <cell r="D57">
            <v>254166.67</v>
          </cell>
        </row>
        <row r="58">
          <cell r="A58">
            <v>1131</v>
          </cell>
          <cell r="B58" t="str">
            <v>TITULOSVALORES CONSERVARSE HASTA EL VENCIMIENTO</v>
          </cell>
          <cell r="C58">
            <v>7144447</v>
          </cell>
          <cell r="D58">
            <v>7144447</v>
          </cell>
        </row>
        <row r="59">
          <cell r="A59">
            <v>113100</v>
          </cell>
          <cell r="B59" t="str">
            <v>TITULOSVALORES CONSERVARSE HASTA EL VENCIMIENTO</v>
          </cell>
          <cell r="C59">
            <v>7144447</v>
          </cell>
          <cell r="D59">
            <v>7144447</v>
          </cell>
        </row>
        <row r="60">
          <cell r="A60">
            <v>1131000701</v>
          </cell>
          <cell r="B60" t="str">
            <v>EMITIDOS POR INSTITUCIONES EXTRANJERAS</v>
          </cell>
          <cell r="C60">
            <v>7144447</v>
          </cell>
          <cell r="D60">
            <v>7144447</v>
          </cell>
        </row>
        <row r="61">
          <cell r="A61">
            <v>114</v>
          </cell>
          <cell r="B61" t="str">
            <v>PRESTAMOS</v>
          </cell>
          <cell r="C61">
            <v>316722690.88</v>
          </cell>
          <cell r="D61">
            <v>316722690.88</v>
          </cell>
        </row>
        <row r="62">
          <cell r="A62">
            <v>1141</v>
          </cell>
          <cell r="B62" t="str">
            <v>PRESTAMOS PACTADOS HASTA UN AÑO PLAZO</v>
          </cell>
          <cell r="C62">
            <v>2948505.9</v>
          </cell>
          <cell r="D62">
            <v>2948505.9</v>
          </cell>
        </row>
        <row r="63">
          <cell r="A63">
            <v>114104</v>
          </cell>
          <cell r="B63" t="str">
            <v>PRESTAMOS A PARTICULARES</v>
          </cell>
          <cell r="C63">
            <v>8770.14</v>
          </cell>
          <cell r="D63">
            <v>8770.14</v>
          </cell>
        </row>
        <row r="64">
          <cell r="A64">
            <v>1141040101</v>
          </cell>
          <cell r="B64" t="str">
            <v>OTORGAMIENTOS ORIGINALES</v>
          </cell>
          <cell r="C64">
            <v>8561</v>
          </cell>
          <cell r="D64">
            <v>8561</v>
          </cell>
        </row>
        <row r="65">
          <cell r="A65">
            <v>1141049901</v>
          </cell>
          <cell r="B65" t="str">
            <v>INTERESES Y OTROS POR COBRAR</v>
          </cell>
          <cell r="C65">
            <v>209.14</v>
          </cell>
          <cell r="D65">
            <v>209.14</v>
          </cell>
        </row>
        <row r="66">
          <cell r="A66">
            <v>114104990101</v>
          </cell>
          <cell r="B66" t="str">
            <v>OTORGAMIENTOS ORIGINALES</v>
          </cell>
          <cell r="C66">
            <v>209.14</v>
          </cell>
          <cell r="D66">
            <v>209.14</v>
          </cell>
        </row>
        <row r="67">
          <cell r="A67">
            <v>114106</v>
          </cell>
          <cell r="B67" t="str">
            <v>PRESTAMOS A OTRAS ENTIDADES DEL SISTEMA FINANCIERO</v>
          </cell>
          <cell r="C67">
            <v>2939735.76</v>
          </cell>
          <cell r="D67">
            <v>2939735.76</v>
          </cell>
        </row>
        <row r="68">
          <cell r="A68">
            <v>1141060201</v>
          </cell>
          <cell r="B68" t="str">
            <v>PRESTAMOS PARA OTROS PROPOSITOS</v>
          </cell>
          <cell r="C68">
            <v>2936390.86</v>
          </cell>
          <cell r="D68">
            <v>2936390.86</v>
          </cell>
        </row>
        <row r="69">
          <cell r="A69">
            <v>114106020101</v>
          </cell>
          <cell r="B69" t="str">
            <v>OTORGAMIENTOS ORIGINALES</v>
          </cell>
          <cell r="C69">
            <v>2936390.86</v>
          </cell>
          <cell r="D69">
            <v>2936390.86</v>
          </cell>
        </row>
        <row r="70">
          <cell r="A70">
            <v>1141069901</v>
          </cell>
          <cell r="B70" t="str">
            <v>INTERESES Y OTROS POR COBRAR</v>
          </cell>
          <cell r="C70">
            <v>3344.9</v>
          </cell>
          <cell r="D70">
            <v>3344.9</v>
          </cell>
        </row>
        <row r="71">
          <cell r="A71">
            <v>114106990101</v>
          </cell>
          <cell r="B71" t="str">
            <v>OTORGAMIENTOS ORIGINALES</v>
          </cell>
          <cell r="C71">
            <v>3344.9</v>
          </cell>
          <cell r="D71">
            <v>3344.9</v>
          </cell>
        </row>
        <row r="72">
          <cell r="A72">
            <v>11410699010102</v>
          </cell>
          <cell r="B72" t="str">
            <v>PRESTAMOS PARA OTROS PROPOSITOS</v>
          </cell>
          <cell r="C72">
            <v>3344.9</v>
          </cell>
          <cell r="D72">
            <v>3344.9</v>
          </cell>
        </row>
        <row r="73">
          <cell r="A73">
            <v>1142</v>
          </cell>
          <cell r="B73" t="str">
            <v>PRESTAMOS PACTADOS A MAS DE UN ANIO PLAZO</v>
          </cell>
          <cell r="C73">
            <v>316974685.77999997</v>
          </cell>
          <cell r="D73">
            <v>316974685.77999997</v>
          </cell>
        </row>
        <row r="74">
          <cell r="A74">
            <v>114204</v>
          </cell>
          <cell r="B74" t="str">
            <v>PRESTAMOS A PARTICULARES</v>
          </cell>
          <cell r="C74">
            <v>4418040.92</v>
          </cell>
          <cell r="D74">
            <v>4418040.92</v>
          </cell>
        </row>
        <row r="75">
          <cell r="A75">
            <v>1142040101</v>
          </cell>
          <cell r="B75" t="str">
            <v>OTORGAMIENTOS ORIGINALES</v>
          </cell>
          <cell r="C75">
            <v>601774.84</v>
          </cell>
          <cell r="D75">
            <v>601774.84</v>
          </cell>
        </row>
        <row r="76">
          <cell r="A76">
            <v>1142040701</v>
          </cell>
          <cell r="B76" t="str">
            <v>PRESTAMOS PARA ADQUISICION DE VIVIENDA</v>
          </cell>
          <cell r="C76">
            <v>3815764.78</v>
          </cell>
          <cell r="D76">
            <v>3815764.78</v>
          </cell>
        </row>
        <row r="77">
          <cell r="A77">
            <v>1142049901</v>
          </cell>
          <cell r="B77" t="str">
            <v>INTERESES Y OTROS POR COBRAR</v>
          </cell>
          <cell r="C77">
            <v>501.3</v>
          </cell>
          <cell r="D77">
            <v>501.3</v>
          </cell>
        </row>
        <row r="78">
          <cell r="A78">
            <v>114204990101</v>
          </cell>
          <cell r="B78" t="str">
            <v>OTORGAMIENTOS ORIGINALES</v>
          </cell>
          <cell r="C78">
            <v>151.29</v>
          </cell>
          <cell r="D78">
            <v>151.29</v>
          </cell>
        </row>
        <row r="79">
          <cell r="A79">
            <v>114204990107</v>
          </cell>
          <cell r="B79" t="str">
            <v>PRESTAMOS PARA ADQUISICION DE VIVIENDA</v>
          </cell>
          <cell r="C79">
            <v>350.01</v>
          </cell>
          <cell r="D79">
            <v>350.01</v>
          </cell>
        </row>
        <row r="80">
          <cell r="A80">
            <v>114206</v>
          </cell>
          <cell r="B80" t="str">
            <v>PRESTAMOS A OTRAS ENTIDADES DEL SISTEMA FINANCIERO</v>
          </cell>
          <cell r="C80">
            <v>312556644.86000001</v>
          </cell>
          <cell r="D80">
            <v>312556644.86000001</v>
          </cell>
        </row>
        <row r="81">
          <cell r="A81">
            <v>1142060101</v>
          </cell>
          <cell r="B81" t="str">
            <v>PRESTAMOS PARA OTROS PROPOSITOS</v>
          </cell>
          <cell r="C81">
            <v>311791134.32999998</v>
          </cell>
          <cell r="D81">
            <v>311791134.32999998</v>
          </cell>
        </row>
        <row r="82">
          <cell r="A82">
            <v>114206010101</v>
          </cell>
          <cell r="B82" t="str">
            <v>OTORGAMIENTOS ORIGINALES</v>
          </cell>
          <cell r="C82">
            <v>311791134.32999998</v>
          </cell>
          <cell r="D82">
            <v>311791134.32999998</v>
          </cell>
        </row>
        <row r="83">
          <cell r="A83">
            <v>1142069901</v>
          </cell>
          <cell r="B83" t="str">
            <v>INTERESES Y OTROS POR COBRAR</v>
          </cell>
          <cell r="C83">
            <v>765510.53</v>
          </cell>
          <cell r="D83">
            <v>765510.53</v>
          </cell>
        </row>
        <row r="84">
          <cell r="A84">
            <v>114206990101</v>
          </cell>
          <cell r="B84" t="str">
            <v>OTORGAMIENTOS ORIGINALES</v>
          </cell>
          <cell r="C84">
            <v>765510.53</v>
          </cell>
          <cell r="D84">
            <v>765510.53</v>
          </cell>
        </row>
        <row r="85">
          <cell r="A85">
            <v>11420699010101</v>
          </cell>
          <cell r="B85" t="str">
            <v>PRESTAMOS PARA OTROS PROPOSITOS</v>
          </cell>
          <cell r="C85">
            <v>765510.53</v>
          </cell>
          <cell r="D85">
            <v>765510.53</v>
          </cell>
        </row>
        <row r="86">
          <cell r="A86">
            <v>1149</v>
          </cell>
          <cell r="B86" t="str">
            <v>PROVISION PARA INCOBRABILIDAD DE PRESTAMOS</v>
          </cell>
          <cell r="C86">
            <v>-3200500.8</v>
          </cell>
          <cell r="D86">
            <v>-3200500.8</v>
          </cell>
        </row>
        <row r="87">
          <cell r="A87">
            <v>114901</v>
          </cell>
          <cell r="B87" t="str">
            <v>PROVISION PARA INCOBRABILIDAD DE PRESTAMOS</v>
          </cell>
          <cell r="C87">
            <v>-3200500.8</v>
          </cell>
          <cell r="D87">
            <v>-3200500.8</v>
          </cell>
        </row>
        <row r="88">
          <cell r="A88">
            <v>1149010101</v>
          </cell>
          <cell r="B88" t="str">
            <v>PROVISIONES POR CATEGORIA DE RIESGO</v>
          </cell>
          <cell r="C88">
            <v>-51071.63</v>
          </cell>
          <cell r="D88">
            <v>-51071.63</v>
          </cell>
        </row>
        <row r="89">
          <cell r="A89">
            <v>114901010101</v>
          </cell>
          <cell r="B89" t="str">
            <v>CAPITAL</v>
          </cell>
          <cell r="C89">
            <v>-50798.43</v>
          </cell>
          <cell r="D89">
            <v>-50798.43</v>
          </cell>
        </row>
        <row r="90">
          <cell r="A90">
            <v>11490101010101</v>
          </cell>
          <cell r="B90" t="str">
            <v>RESERVA PRESTAMOS CATEGORIA A2 Y B</v>
          </cell>
          <cell r="C90">
            <v>-50798.43</v>
          </cell>
          <cell r="D90">
            <v>-50798.43</v>
          </cell>
        </row>
        <row r="91">
          <cell r="A91">
            <v>114901010102</v>
          </cell>
          <cell r="B91" t="str">
            <v>INTERESES</v>
          </cell>
          <cell r="C91">
            <v>-273.2</v>
          </cell>
          <cell r="D91">
            <v>-273.2</v>
          </cell>
        </row>
        <row r="92">
          <cell r="A92">
            <v>11490101010201</v>
          </cell>
          <cell r="B92" t="str">
            <v>RESERVA PRESTAMOS CATEGORIA A2 Y B</v>
          </cell>
          <cell r="C92">
            <v>-273.2</v>
          </cell>
          <cell r="D92">
            <v>-273.2</v>
          </cell>
        </row>
        <row r="93">
          <cell r="A93">
            <v>1149010301</v>
          </cell>
          <cell r="B93" t="str">
            <v>PROVISIONES VOLUNTARIAS</v>
          </cell>
          <cell r="C93">
            <v>-3149429.17</v>
          </cell>
          <cell r="D93">
            <v>-3149429.17</v>
          </cell>
        </row>
        <row r="94">
          <cell r="A94">
            <v>12</v>
          </cell>
          <cell r="B94" t="str">
            <v>OTROS ACTIVOS</v>
          </cell>
          <cell r="C94">
            <v>29125113.039999999</v>
          </cell>
          <cell r="D94">
            <v>29125113.039999999</v>
          </cell>
        </row>
        <row r="95">
          <cell r="A95">
            <v>123</v>
          </cell>
          <cell r="B95" t="str">
            <v>EXISTENCIAS</v>
          </cell>
          <cell r="C95">
            <v>347719.54</v>
          </cell>
          <cell r="D95">
            <v>347719.54</v>
          </cell>
        </row>
        <row r="96">
          <cell r="A96">
            <v>1230</v>
          </cell>
          <cell r="B96" t="str">
            <v>EXISTENCIAS</v>
          </cell>
          <cell r="C96">
            <v>347719.54</v>
          </cell>
          <cell r="D96">
            <v>347719.54</v>
          </cell>
        </row>
        <row r="97">
          <cell r="A97">
            <v>123001</v>
          </cell>
          <cell r="B97" t="str">
            <v>BIENES PARA LA VENTA</v>
          </cell>
          <cell r="C97">
            <v>305874.43</v>
          </cell>
          <cell r="D97">
            <v>305874.43</v>
          </cell>
        </row>
        <row r="98">
          <cell r="A98">
            <v>1230010100</v>
          </cell>
          <cell r="B98" t="str">
            <v>TARJETAS DE CREDITO</v>
          </cell>
          <cell r="C98">
            <v>254469.53</v>
          </cell>
          <cell r="D98">
            <v>254469.53</v>
          </cell>
        </row>
        <row r="99">
          <cell r="A99">
            <v>123001010001</v>
          </cell>
          <cell r="B99" t="str">
            <v>OFICINA CENTRAL</v>
          </cell>
          <cell r="C99">
            <v>87109.759999999995</v>
          </cell>
          <cell r="D99">
            <v>87109.759999999995</v>
          </cell>
        </row>
        <row r="100">
          <cell r="A100">
            <v>123001010003</v>
          </cell>
          <cell r="B100" t="str">
            <v>FEDECREDITO</v>
          </cell>
          <cell r="C100">
            <v>167359.76999999999</v>
          </cell>
          <cell r="D100">
            <v>167359.76999999999</v>
          </cell>
        </row>
        <row r="101">
          <cell r="A101">
            <v>12300101000301</v>
          </cell>
          <cell r="B101" t="str">
            <v>PLASTICO</v>
          </cell>
          <cell r="C101">
            <v>131507.10999999999</v>
          </cell>
          <cell r="D101">
            <v>131507.10999999999</v>
          </cell>
        </row>
        <row r="102">
          <cell r="A102">
            <v>12300101000302</v>
          </cell>
          <cell r="B102" t="str">
            <v>ARTICULOS PROMOCIONALES Y PAPELERIA</v>
          </cell>
          <cell r="C102">
            <v>35852.660000000003</v>
          </cell>
          <cell r="D102">
            <v>35852.660000000003</v>
          </cell>
        </row>
        <row r="103">
          <cell r="A103">
            <v>1230010200</v>
          </cell>
          <cell r="B103" t="str">
            <v>CHEQUERAS</v>
          </cell>
          <cell r="C103">
            <v>4109.5</v>
          </cell>
          <cell r="D103">
            <v>4109.5</v>
          </cell>
        </row>
        <row r="104">
          <cell r="A104">
            <v>123001020001</v>
          </cell>
          <cell r="B104" t="str">
            <v>OFICINA CENTRAL</v>
          </cell>
          <cell r="C104">
            <v>4109.5</v>
          </cell>
          <cell r="D104">
            <v>4109.5</v>
          </cell>
        </row>
        <row r="105">
          <cell r="A105">
            <v>1230019100</v>
          </cell>
          <cell r="B105" t="str">
            <v>OTROS</v>
          </cell>
          <cell r="C105">
            <v>47295.4</v>
          </cell>
          <cell r="D105">
            <v>47295.4</v>
          </cell>
        </row>
        <row r="106">
          <cell r="A106">
            <v>123001910001</v>
          </cell>
          <cell r="B106" t="str">
            <v>OFICINA CENTRAL</v>
          </cell>
          <cell r="C106">
            <v>47295.4</v>
          </cell>
          <cell r="D106">
            <v>47295.4</v>
          </cell>
        </row>
        <row r="107">
          <cell r="A107">
            <v>123002</v>
          </cell>
          <cell r="B107" t="str">
            <v>BIENES PARA CONSUMO</v>
          </cell>
          <cell r="C107">
            <v>41845.11</v>
          </cell>
          <cell r="D107">
            <v>41845.11</v>
          </cell>
        </row>
        <row r="108">
          <cell r="A108">
            <v>1230020100</v>
          </cell>
          <cell r="B108" t="str">
            <v>PAPELERIA, UTILES Y ENSERES</v>
          </cell>
          <cell r="C108">
            <v>39391.230000000003</v>
          </cell>
          <cell r="D108">
            <v>39391.230000000003</v>
          </cell>
        </row>
        <row r="109">
          <cell r="A109">
            <v>123002010001</v>
          </cell>
          <cell r="B109" t="str">
            <v>OFICINA CENTRAL</v>
          </cell>
          <cell r="C109">
            <v>39391.230000000003</v>
          </cell>
          <cell r="D109">
            <v>39391.230000000003</v>
          </cell>
        </row>
        <row r="110">
          <cell r="A110">
            <v>1230029100</v>
          </cell>
          <cell r="B110" t="str">
            <v>OTROS</v>
          </cell>
          <cell r="C110">
            <v>2453.88</v>
          </cell>
          <cell r="D110">
            <v>2453.88</v>
          </cell>
        </row>
        <row r="111">
          <cell r="A111">
            <v>123002910001</v>
          </cell>
          <cell r="B111" t="str">
            <v>ARTICULOS DE ASEO Y LIMPIEZA</v>
          </cell>
          <cell r="C111">
            <v>2304.02</v>
          </cell>
          <cell r="D111">
            <v>2304.02</v>
          </cell>
        </row>
        <row r="112">
          <cell r="A112">
            <v>123002910002</v>
          </cell>
          <cell r="B112" t="str">
            <v>MATERIALES PARA MANTENIMIENTO DE EDIFICIOS</v>
          </cell>
          <cell r="C112">
            <v>149.86000000000001</v>
          </cell>
          <cell r="D112">
            <v>149.86000000000001</v>
          </cell>
        </row>
        <row r="113">
          <cell r="A113">
            <v>124</v>
          </cell>
          <cell r="B113" t="str">
            <v>GASTOS PAGADOS POR ANTICIPADO Y CARGOS DIFERIDOS</v>
          </cell>
          <cell r="C113">
            <v>6013641.4500000002</v>
          </cell>
          <cell r="D113">
            <v>6013641.4500000002</v>
          </cell>
        </row>
        <row r="114">
          <cell r="A114">
            <v>1240</v>
          </cell>
          <cell r="B114" t="str">
            <v>GASTOS PAGADOS POR ANTICIPADO Y CARGOS DIFERIDOS</v>
          </cell>
          <cell r="C114">
            <v>6013641.4500000002</v>
          </cell>
          <cell r="D114">
            <v>6013641.4500000002</v>
          </cell>
        </row>
        <row r="115">
          <cell r="A115">
            <v>124001</v>
          </cell>
          <cell r="B115" t="str">
            <v>SEGUROS</v>
          </cell>
          <cell r="C115">
            <v>27877.79</v>
          </cell>
          <cell r="D115">
            <v>27877.79</v>
          </cell>
        </row>
        <row r="116">
          <cell r="A116">
            <v>1240010200</v>
          </cell>
          <cell r="B116" t="str">
            <v>SOBRE BIENES</v>
          </cell>
          <cell r="C116">
            <v>9243.18</v>
          </cell>
          <cell r="D116">
            <v>9243.18</v>
          </cell>
        </row>
        <row r="117">
          <cell r="A117">
            <v>1240010300</v>
          </cell>
          <cell r="B117" t="str">
            <v>SOBRE RIESGOS DE INTERMEDIACION</v>
          </cell>
          <cell r="C117">
            <v>18634.61</v>
          </cell>
          <cell r="D117">
            <v>18634.61</v>
          </cell>
        </row>
        <row r="118">
          <cell r="A118">
            <v>124002</v>
          </cell>
          <cell r="B118" t="str">
            <v>ALQUILERES</v>
          </cell>
          <cell r="C118">
            <v>1001.18</v>
          </cell>
          <cell r="D118">
            <v>1001.18</v>
          </cell>
        </row>
        <row r="119">
          <cell r="A119">
            <v>1240020100</v>
          </cell>
          <cell r="B119" t="str">
            <v>LOCALES</v>
          </cell>
          <cell r="C119">
            <v>1001.18</v>
          </cell>
          <cell r="D119">
            <v>1001.18</v>
          </cell>
        </row>
        <row r="120">
          <cell r="A120">
            <v>124004</v>
          </cell>
          <cell r="B120" t="str">
            <v>INTANGIBLES</v>
          </cell>
          <cell r="C120">
            <v>2310803.77</v>
          </cell>
          <cell r="D120">
            <v>2310803.77</v>
          </cell>
        </row>
        <row r="121">
          <cell r="A121">
            <v>1240040100</v>
          </cell>
          <cell r="B121" t="str">
            <v>PROGRAMAS COMPUTACIONALES</v>
          </cell>
          <cell r="C121">
            <v>2310803.77</v>
          </cell>
          <cell r="D121">
            <v>2310803.77</v>
          </cell>
        </row>
        <row r="122">
          <cell r="A122">
            <v>124004010001</v>
          </cell>
          <cell r="B122" t="str">
            <v>ADQUIRIDOS POR LA EMPRESA</v>
          </cell>
          <cell r="C122">
            <v>2310803.77</v>
          </cell>
          <cell r="D122">
            <v>2310803.77</v>
          </cell>
        </row>
        <row r="123">
          <cell r="A123">
            <v>124006</v>
          </cell>
          <cell r="B123" t="str">
            <v>DIFERENCIAS TEMPORARIAS POR IMPUESTOS SOBRE LAS GANANCIAS</v>
          </cell>
          <cell r="C123">
            <v>62522.01</v>
          </cell>
          <cell r="D123">
            <v>62522.01</v>
          </cell>
        </row>
        <row r="124">
          <cell r="A124">
            <v>1240060100</v>
          </cell>
          <cell r="B124" t="str">
            <v>IMPUESTO SOBRE LA RENTA</v>
          </cell>
          <cell r="C124">
            <v>62522.01</v>
          </cell>
          <cell r="D124">
            <v>62522.01</v>
          </cell>
        </row>
        <row r="125">
          <cell r="A125">
            <v>124098</v>
          </cell>
          <cell r="B125" t="str">
            <v>OTROS PAGOS ANTICIPADOS</v>
          </cell>
          <cell r="C125">
            <v>1232719.8</v>
          </cell>
          <cell r="D125">
            <v>1232719.8</v>
          </cell>
        </row>
        <row r="126">
          <cell r="A126">
            <v>1240980100</v>
          </cell>
          <cell r="B126" t="str">
            <v>PAGO A CUENTA DEL IMPUESTO SOBRE LA RENTA</v>
          </cell>
          <cell r="C126">
            <v>511781.86</v>
          </cell>
          <cell r="D126">
            <v>511781.86</v>
          </cell>
        </row>
        <row r="127">
          <cell r="A127">
            <v>124098010001</v>
          </cell>
          <cell r="B127" t="str">
            <v>IMPUESTO SOBRE INGRESOS GRAVADOS</v>
          </cell>
          <cell r="C127">
            <v>463142.96</v>
          </cell>
          <cell r="D127">
            <v>463142.96</v>
          </cell>
        </row>
        <row r="128">
          <cell r="A128">
            <v>124098010002</v>
          </cell>
          <cell r="B128" t="str">
            <v>IMPUESTO RETENIDO SOBRE INGRESO GRAVADOS</v>
          </cell>
          <cell r="C128">
            <v>48638.9</v>
          </cell>
          <cell r="D128">
            <v>48638.9</v>
          </cell>
        </row>
        <row r="129">
          <cell r="A129">
            <v>1240980200</v>
          </cell>
          <cell r="B129" t="str">
            <v>SUSCRIPCIONES Y CONTRATOS DE MANTENIMIENTO</v>
          </cell>
          <cell r="C129">
            <v>319973.23</v>
          </cell>
          <cell r="D129">
            <v>319973.23</v>
          </cell>
        </row>
        <row r="130">
          <cell r="A130">
            <v>124098020001</v>
          </cell>
          <cell r="B130" t="str">
            <v>SUSCRIPCIONES</v>
          </cell>
          <cell r="C130">
            <v>7849.64</v>
          </cell>
          <cell r="D130">
            <v>7849.64</v>
          </cell>
        </row>
        <row r="131">
          <cell r="A131">
            <v>124098020002</v>
          </cell>
          <cell r="B131" t="str">
            <v>CONTRATOS DE MANTENIMIENTO</v>
          </cell>
          <cell r="C131">
            <v>312123.59000000003</v>
          </cell>
          <cell r="D131">
            <v>312123.59000000003</v>
          </cell>
        </row>
        <row r="132">
          <cell r="A132">
            <v>1240989100</v>
          </cell>
          <cell r="B132" t="str">
            <v>OTROS</v>
          </cell>
          <cell r="C132">
            <v>400964.71</v>
          </cell>
          <cell r="D132">
            <v>400964.71</v>
          </cell>
        </row>
        <row r="133">
          <cell r="A133">
            <v>124098910001</v>
          </cell>
          <cell r="B133" t="str">
            <v>IMPUESTOS MUNICIPALES</v>
          </cell>
          <cell r="C133">
            <v>7378.17</v>
          </cell>
          <cell r="D133">
            <v>7378.17</v>
          </cell>
        </row>
        <row r="134">
          <cell r="A134">
            <v>124098910002</v>
          </cell>
          <cell r="B134" t="str">
            <v>RENOVACION DE MATRICULA DE COMERCIO</v>
          </cell>
          <cell r="C134">
            <v>2887.16</v>
          </cell>
          <cell r="D134">
            <v>2887.16</v>
          </cell>
        </row>
        <row r="135">
          <cell r="A135">
            <v>124098910003</v>
          </cell>
          <cell r="B135" t="str">
            <v>PAGOS A PROVEEDORES</v>
          </cell>
          <cell r="C135">
            <v>390699.38</v>
          </cell>
          <cell r="D135">
            <v>390699.38</v>
          </cell>
        </row>
        <row r="136">
          <cell r="A136">
            <v>124099</v>
          </cell>
          <cell r="B136" t="str">
            <v>OTROS CARGOS DIFERIDOS</v>
          </cell>
          <cell r="C136">
            <v>2378716.9</v>
          </cell>
          <cell r="D136">
            <v>2378716.9</v>
          </cell>
        </row>
        <row r="137">
          <cell r="A137">
            <v>1240990100</v>
          </cell>
          <cell r="B137" t="str">
            <v>PRESTACIONES AL PERSONAL</v>
          </cell>
          <cell r="C137">
            <v>432.61</v>
          </cell>
          <cell r="D137">
            <v>432.61</v>
          </cell>
        </row>
        <row r="138">
          <cell r="A138">
            <v>1240999100</v>
          </cell>
          <cell r="B138" t="str">
            <v>OTROS</v>
          </cell>
          <cell r="C138">
            <v>2378284.29</v>
          </cell>
          <cell r="D138">
            <v>2378284.29</v>
          </cell>
        </row>
        <row r="139">
          <cell r="A139">
            <v>124099910003</v>
          </cell>
          <cell r="B139" t="str">
            <v>COMISIONES BANCARIAS</v>
          </cell>
          <cell r="C139">
            <v>2336378.2200000002</v>
          </cell>
          <cell r="D139">
            <v>2336378.2200000002</v>
          </cell>
        </row>
        <row r="140">
          <cell r="A140">
            <v>12409991000301</v>
          </cell>
          <cell r="B140" t="str">
            <v>BANCOS Y FINANCIERAS</v>
          </cell>
          <cell r="C140">
            <v>1041.74</v>
          </cell>
          <cell r="D140">
            <v>1041.74</v>
          </cell>
        </row>
        <row r="141">
          <cell r="A141">
            <v>12409991000306</v>
          </cell>
          <cell r="B141" t="str">
            <v>ENTIDADES EXTRANJERAS</v>
          </cell>
          <cell r="C141">
            <v>2335336.48</v>
          </cell>
          <cell r="D141">
            <v>2335336.48</v>
          </cell>
        </row>
        <row r="142">
          <cell r="A142">
            <v>124099910006</v>
          </cell>
          <cell r="B142" t="str">
            <v>PROYECTO</v>
          </cell>
          <cell r="C142">
            <v>3582.07</v>
          </cell>
          <cell r="D142">
            <v>3582.07</v>
          </cell>
        </row>
        <row r="143">
          <cell r="A143">
            <v>124099910009</v>
          </cell>
          <cell r="B143" t="str">
            <v>OTROS GASTOS SOBRE PRESTAMOS OBTENIDOS</v>
          </cell>
          <cell r="C143">
            <v>38324</v>
          </cell>
          <cell r="D143">
            <v>38324</v>
          </cell>
        </row>
        <row r="144">
          <cell r="A144">
            <v>12409991000901</v>
          </cell>
          <cell r="B144" t="str">
            <v>CONSULTORIAS POR PRESTAMOS</v>
          </cell>
          <cell r="C144">
            <v>38324</v>
          </cell>
          <cell r="D144">
            <v>38324</v>
          </cell>
        </row>
        <row r="145">
          <cell r="A145">
            <v>125</v>
          </cell>
          <cell r="B145" t="str">
            <v>CUENTAS POR COBRAR</v>
          </cell>
          <cell r="C145">
            <v>19238152.370000001</v>
          </cell>
          <cell r="D145">
            <v>19238152.370000001</v>
          </cell>
        </row>
        <row r="146">
          <cell r="A146">
            <v>1250</v>
          </cell>
          <cell r="B146" t="str">
            <v>CUENTAS POR COBRAR</v>
          </cell>
          <cell r="C146">
            <v>19348781.390000001</v>
          </cell>
          <cell r="D146">
            <v>19348781.390000001</v>
          </cell>
        </row>
        <row r="147">
          <cell r="A147">
            <v>125001</v>
          </cell>
          <cell r="B147" t="str">
            <v>SALDOS POR COBRAR</v>
          </cell>
          <cell r="C147">
            <v>1530355.09</v>
          </cell>
          <cell r="D147">
            <v>1530355.09</v>
          </cell>
        </row>
        <row r="148">
          <cell r="A148">
            <v>1250010100</v>
          </cell>
          <cell r="B148" t="str">
            <v>ASOCIADOS</v>
          </cell>
          <cell r="C148">
            <v>1530355.09</v>
          </cell>
          <cell r="D148">
            <v>1530355.09</v>
          </cell>
        </row>
        <row r="149">
          <cell r="A149">
            <v>125001010001</v>
          </cell>
          <cell r="B149" t="str">
            <v>A CAJAS DE CREDITO</v>
          </cell>
          <cell r="C149">
            <v>1530239.24</v>
          </cell>
          <cell r="D149">
            <v>1530239.24</v>
          </cell>
        </row>
        <row r="150">
          <cell r="A150">
            <v>125001010002</v>
          </cell>
          <cell r="B150" t="str">
            <v>A BANCOS DE LOS TRABAJADORES</v>
          </cell>
          <cell r="C150">
            <v>115.85</v>
          </cell>
          <cell r="D150">
            <v>115.85</v>
          </cell>
        </row>
        <row r="151">
          <cell r="A151">
            <v>125003</v>
          </cell>
          <cell r="B151" t="str">
            <v>PAGOS POR CUENTA AJENA</v>
          </cell>
          <cell r="C151">
            <v>3990.04</v>
          </cell>
          <cell r="D151">
            <v>3990.04</v>
          </cell>
        </row>
        <row r="152">
          <cell r="A152">
            <v>1250039101</v>
          </cell>
          <cell r="B152" t="str">
            <v>OTROS DEUDORES</v>
          </cell>
          <cell r="C152">
            <v>3990.04</v>
          </cell>
          <cell r="D152">
            <v>3990.04</v>
          </cell>
        </row>
        <row r="153">
          <cell r="A153">
            <v>125003910102</v>
          </cell>
          <cell r="B153" t="str">
            <v>COMISION - SERVICIOS DE TRANSACCIONES TARJETAS DE DEBITO - A</v>
          </cell>
          <cell r="C153">
            <v>3101.2</v>
          </cell>
          <cell r="D153">
            <v>3101.2</v>
          </cell>
        </row>
        <row r="154">
          <cell r="A154">
            <v>125003910107</v>
          </cell>
          <cell r="B154" t="str">
            <v>INTERCAMBIO DE TARJETAS PENDIENTE DE LIQUIDAR</v>
          </cell>
          <cell r="C154">
            <v>888.84</v>
          </cell>
          <cell r="D154">
            <v>888.84</v>
          </cell>
        </row>
        <row r="155">
          <cell r="A155">
            <v>125004</v>
          </cell>
          <cell r="B155" t="str">
            <v>SERVICIOS FINANCIEROS</v>
          </cell>
          <cell r="C155">
            <v>324044.77</v>
          </cell>
          <cell r="D155">
            <v>324044.77</v>
          </cell>
        </row>
        <row r="156">
          <cell r="A156">
            <v>1250049101</v>
          </cell>
          <cell r="B156" t="str">
            <v>OTROS SERVICIOS FINANCIEROS</v>
          </cell>
          <cell r="C156">
            <v>324044.77</v>
          </cell>
          <cell r="D156">
            <v>324044.77</v>
          </cell>
        </row>
        <row r="157">
          <cell r="A157">
            <v>125004910104</v>
          </cell>
          <cell r="B157" t="str">
            <v>SERVICIOS - ATM´S</v>
          </cell>
          <cell r="C157">
            <v>303555</v>
          </cell>
          <cell r="D157">
            <v>303555</v>
          </cell>
        </row>
        <row r="158">
          <cell r="A158">
            <v>12500491010404</v>
          </cell>
          <cell r="B158" t="str">
            <v>SERVICIO DE ATM´S A OTROS BANCOS POR COBRAR A ATH</v>
          </cell>
          <cell r="C158">
            <v>550</v>
          </cell>
          <cell r="D158">
            <v>550</v>
          </cell>
        </row>
        <row r="159">
          <cell r="A159">
            <v>12500491010405</v>
          </cell>
          <cell r="B159" t="str">
            <v>SERVICIO DE ATMs A OTROS BANCOS - VISA</v>
          </cell>
          <cell r="C159">
            <v>303005</v>
          </cell>
          <cell r="D159">
            <v>303005</v>
          </cell>
        </row>
        <row r="160">
          <cell r="A160">
            <v>1250049101040500</v>
          </cell>
          <cell r="B160" t="str">
            <v>SERVICIO DE ATMs TARJETAS EXTRANJERAS</v>
          </cell>
          <cell r="C160">
            <v>15880</v>
          </cell>
          <cell r="D160">
            <v>15880</v>
          </cell>
        </row>
        <row r="161">
          <cell r="A161">
            <v>1250049101040500</v>
          </cell>
          <cell r="B161" t="str">
            <v>SERVICIO DE ATMs TARJETAS DE BANCOS LOCALES</v>
          </cell>
          <cell r="C161">
            <v>287125</v>
          </cell>
          <cell r="D161">
            <v>287125</v>
          </cell>
        </row>
        <row r="162">
          <cell r="A162">
            <v>125004910105</v>
          </cell>
          <cell r="B162" t="str">
            <v>COMISIONES - ATM´S</v>
          </cell>
          <cell r="C162">
            <v>18304.16</v>
          </cell>
          <cell r="D162">
            <v>18304.16</v>
          </cell>
        </row>
        <row r="163">
          <cell r="A163">
            <v>12500491010504</v>
          </cell>
          <cell r="B163" t="str">
            <v>SERVICIO DE ATM´S A OTROS BANCOS POR COBRAR A ATH</v>
          </cell>
          <cell r="C163">
            <v>50.3</v>
          </cell>
          <cell r="D163">
            <v>50.3</v>
          </cell>
        </row>
        <row r="164">
          <cell r="A164">
            <v>12500491010505</v>
          </cell>
          <cell r="B164" t="str">
            <v>COMISION POR SERVICIO DE ATM A OTROS BANCOS - VISA</v>
          </cell>
          <cell r="C164">
            <v>18253.86</v>
          </cell>
          <cell r="D164">
            <v>18253.86</v>
          </cell>
        </row>
        <row r="165">
          <cell r="A165">
            <v>1250049101050500</v>
          </cell>
          <cell r="B165" t="str">
            <v>SERVICIO ATM A OTROS BANCOS - TARJETAS BANCOS LOCALES</v>
          </cell>
          <cell r="C165">
            <v>18253.86</v>
          </cell>
          <cell r="D165">
            <v>18253.86</v>
          </cell>
        </row>
        <row r="166">
          <cell r="A166">
            <v>125004910108</v>
          </cell>
          <cell r="B166" t="str">
            <v>CONTROVERSIAS SERVICIO ATM - TARJETAS BANCOS LOCALE</v>
          </cell>
          <cell r="C166">
            <v>2185.61</v>
          </cell>
          <cell r="D166">
            <v>2185.61</v>
          </cell>
        </row>
        <row r="167">
          <cell r="A167">
            <v>12500491010801</v>
          </cell>
          <cell r="B167" t="str">
            <v>CONTROVERSIAS SERVICIO ATM - TARJETAS EXTRANJERAS</v>
          </cell>
          <cell r="C167">
            <v>2185.61</v>
          </cell>
          <cell r="D167">
            <v>2185.61</v>
          </cell>
        </row>
        <row r="168">
          <cell r="A168">
            <v>125005</v>
          </cell>
          <cell r="B168" t="str">
            <v>ANTICIPOS</v>
          </cell>
          <cell r="C168">
            <v>415111.24</v>
          </cell>
          <cell r="D168">
            <v>415111.24</v>
          </cell>
        </row>
        <row r="169">
          <cell r="A169">
            <v>1250050101</v>
          </cell>
          <cell r="B169" t="str">
            <v>AL PERSONAL</v>
          </cell>
          <cell r="C169">
            <v>8624</v>
          </cell>
          <cell r="D169">
            <v>8624</v>
          </cell>
        </row>
        <row r="170">
          <cell r="A170">
            <v>1250050201</v>
          </cell>
          <cell r="B170" t="str">
            <v>A PROVEEDORES</v>
          </cell>
          <cell r="C170">
            <v>406487.24</v>
          </cell>
          <cell r="D170">
            <v>406487.24</v>
          </cell>
        </row>
        <row r="171">
          <cell r="A171">
            <v>125099</v>
          </cell>
          <cell r="B171" t="str">
            <v>OTRAS</v>
          </cell>
          <cell r="C171">
            <v>17075280.25</v>
          </cell>
          <cell r="D171">
            <v>17075280.25</v>
          </cell>
        </row>
        <row r="172">
          <cell r="A172">
            <v>1250990101</v>
          </cell>
          <cell r="B172" t="str">
            <v>FALTANTES DE CAJEROS</v>
          </cell>
          <cell r="C172">
            <v>400</v>
          </cell>
          <cell r="D172">
            <v>400</v>
          </cell>
        </row>
        <row r="173">
          <cell r="A173">
            <v>125099010101</v>
          </cell>
          <cell r="B173" t="str">
            <v>OFICINA CENTRAL</v>
          </cell>
          <cell r="C173">
            <v>400</v>
          </cell>
          <cell r="D173">
            <v>400</v>
          </cell>
        </row>
        <row r="174">
          <cell r="A174">
            <v>1250999101</v>
          </cell>
          <cell r="B174" t="str">
            <v>OTRAS</v>
          </cell>
          <cell r="C174">
            <v>17074880.25</v>
          </cell>
          <cell r="D174">
            <v>17074880.25</v>
          </cell>
        </row>
        <row r="175">
          <cell r="A175">
            <v>125099910103</v>
          </cell>
          <cell r="B175" t="str">
            <v>DEPOSITOS EN GARANTIA</v>
          </cell>
          <cell r="C175">
            <v>2729777.22</v>
          </cell>
          <cell r="D175">
            <v>2729777.22</v>
          </cell>
        </row>
        <row r="176">
          <cell r="A176">
            <v>125099910105</v>
          </cell>
          <cell r="B176" t="str">
            <v>VALORES PENDIENTES DE OPERACIONES TRANSFER365</v>
          </cell>
          <cell r="C176">
            <v>8468.6</v>
          </cell>
          <cell r="D176">
            <v>8468.6</v>
          </cell>
        </row>
        <row r="177">
          <cell r="A177">
            <v>125099910107</v>
          </cell>
          <cell r="B177" t="str">
            <v>COLATERAL VISA</v>
          </cell>
          <cell r="C177">
            <v>4243521.93</v>
          </cell>
          <cell r="D177">
            <v>4243521.93</v>
          </cell>
        </row>
        <row r="178">
          <cell r="A178">
            <v>125099910112</v>
          </cell>
          <cell r="B178" t="str">
            <v>TRANSFERENCIA DE FONDOS</v>
          </cell>
          <cell r="C178">
            <v>310.75</v>
          </cell>
          <cell r="D178">
            <v>310.75</v>
          </cell>
        </row>
        <row r="179">
          <cell r="A179">
            <v>12509991011299</v>
          </cell>
          <cell r="B179" t="str">
            <v>OTROS</v>
          </cell>
          <cell r="C179">
            <v>310.75</v>
          </cell>
          <cell r="D179">
            <v>310.75</v>
          </cell>
        </row>
        <row r="180">
          <cell r="A180">
            <v>125099910113</v>
          </cell>
          <cell r="B180" t="str">
            <v>PLAN DE MARKETING</v>
          </cell>
          <cell r="C180">
            <v>831873.72</v>
          </cell>
          <cell r="D180">
            <v>831873.72</v>
          </cell>
        </row>
        <row r="181">
          <cell r="A181">
            <v>125099910114</v>
          </cell>
          <cell r="B181" t="str">
            <v>SALDO PRESTAMOS EX EMPLEADOS</v>
          </cell>
          <cell r="C181">
            <v>217928.4</v>
          </cell>
          <cell r="D181">
            <v>217928.4</v>
          </cell>
        </row>
        <row r="182">
          <cell r="A182">
            <v>125099910116</v>
          </cell>
          <cell r="B182" t="str">
            <v>CAMP. PROMOCIONAL SISTEMA FEDECREDITO</v>
          </cell>
          <cell r="C182">
            <v>33971.5</v>
          </cell>
          <cell r="D182">
            <v>33971.5</v>
          </cell>
        </row>
        <row r="183">
          <cell r="A183">
            <v>125099910122</v>
          </cell>
          <cell r="B183" t="str">
            <v>CADI</v>
          </cell>
          <cell r="C183">
            <v>109109.9</v>
          </cell>
          <cell r="D183">
            <v>109109.9</v>
          </cell>
        </row>
        <row r="184">
          <cell r="A184">
            <v>125099910123</v>
          </cell>
          <cell r="B184" t="str">
            <v>GASTOS POR COBRAR CADI</v>
          </cell>
          <cell r="C184">
            <v>31670.06</v>
          </cell>
          <cell r="D184">
            <v>31670.06</v>
          </cell>
        </row>
        <row r="185">
          <cell r="A185">
            <v>125099910129</v>
          </cell>
          <cell r="B185" t="str">
            <v>PROYECTOS</v>
          </cell>
          <cell r="C185">
            <v>2146786.42</v>
          </cell>
          <cell r="D185">
            <v>2146786.42</v>
          </cell>
        </row>
        <row r="186">
          <cell r="A186">
            <v>12509991012907</v>
          </cell>
          <cell r="B186" t="str">
            <v>PROYECTOS OTROS</v>
          </cell>
          <cell r="C186">
            <v>2146786.42</v>
          </cell>
          <cell r="D186">
            <v>2146786.42</v>
          </cell>
        </row>
        <row r="187">
          <cell r="A187">
            <v>125099910134</v>
          </cell>
          <cell r="B187" t="str">
            <v>CORPORACION FINANCIERA INTERNACIONAL</v>
          </cell>
          <cell r="C187">
            <v>5807105.8899999997</v>
          </cell>
          <cell r="D187">
            <v>5807105.8899999997</v>
          </cell>
        </row>
        <row r="188">
          <cell r="A188">
            <v>125099910135</v>
          </cell>
          <cell r="B188" t="str">
            <v>OPERACIONES POR APLICAR</v>
          </cell>
          <cell r="C188">
            <v>11326.01</v>
          </cell>
          <cell r="D188">
            <v>11326.01</v>
          </cell>
        </row>
        <row r="189">
          <cell r="A189">
            <v>125099910152</v>
          </cell>
          <cell r="B189" t="str">
            <v>SERVICIOS DE COLECTURIA EXTERNA</v>
          </cell>
          <cell r="C189">
            <v>71551.41</v>
          </cell>
          <cell r="D189">
            <v>71551.41</v>
          </cell>
        </row>
        <row r="190">
          <cell r="A190">
            <v>12509991015201</v>
          </cell>
          <cell r="B190" t="str">
            <v>PAGOS COLECTADOS</v>
          </cell>
          <cell r="C190">
            <v>71551.41</v>
          </cell>
          <cell r="D190">
            <v>71551.41</v>
          </cell>
        </row>
        <row r="191">
          <cell r="A191">
            <v>1250999101520100</v>
          </cell>
          <cell r="B191" t="str">
            <v>FARMACIAS ECONOMICAS</v>
          </cell>
          <cell r="C191">
            <v>71225.990000000005</v>
          </cell>
          <cell r="D191">
            <v>71225.990000000005</v>
          </cell>
        </row>
        <row r="192">
          <cell r="A192">
            <v>1250999101520100</v>
          </cell>
          <cell r="B192" t="str">
            <v>GRUPO MONGE - ALMACENES PRADO</v>
          </cell>
          <cell r="C192">
            <v>4</v>
          </cell>
          <cell r="D192">
            <v>4</v>
          </cell>
        </row>
        <row r="193">
          <cell r="A193">
            <v>1250999101520100</v>
          </cell>
          <cell r="B193" t="str">
            <v>SOVIPE COMERCIAL - ALMACENES WAY</v>
          </cell>
          <cell r="C193">
            <v>321.42</v>
          </cell>
          <cell r="D193">
            <v>321.42</v>
          </cell>
        </row>
        <row r="194">
          <cell r="A194">
            <v>125099910163</v>
          </cell>
          <cell r="B194" t="str">
            <v>COMISIONES POR SERVICIO</v>
          </cell>
          <cell r="C194">
            <v>53897.55</v>
          </cell>
          <cell r="D194">
            <v>53897.55</v>
          </cell>
        </row>
        <row r="195">
          <cell r="A195">
            <v>12509991016301</v>
          </cell>
          <cell r="B195" t="str">
            <v>COMISION POR COBRAR A COLECTORES</v>
          </cell>
          <cell r="C195">
            <v>48679.16</v>
          </cell>
          <cell r="D195">
            <v>48679.16</v>
          </cell>
        </row>
        <row r="196">
          <cell r="A196">
            <v>12509991016303</v>
          </cell>
          <cell r="B196" t="str">
            <v>COMISION POR SERVICIO DE COMERCIALIZACION DE SEGUROS</v>
          </cell>
          <cell r="C196">
            <v>5045.6499999999996</v>
          </cell>
          <cell r="D196">
            <v>5045.6499999999996</v>
          </cell>
        </row>
        <row r="197">
          <cell r="A197">
            <v>12509991016304</v>
          </cell>
          <cell r="B197" t="str">
            <v>COMISION POR SERVICIOS DE COMERCIALIZACION</v>
          </cell>
          <cell r="C197">
            <v>172.74</v>
          </cell>
          <cell r="D197">
            <v>172.74</v>
          </cell>
        </row>
        <row r="198">
          <cell r="A198">
            <v>1250999101630400</v>
          </cell>
          <cell r="B198" t="str">
            <v>COMISION POR COMERCIALIZACION DE SEGUROS REMESAS FAMILIARES</v>
          </cell>
          <cell r="C198">
            <v>172.74</v>
          </cell>
          <cell r="D198">
            <v>172.74</v>
          </cell>
        </row>
        <row r="199">
          <cell r="A199">
            <v>125099910166</v>
          </cell>
          <cell r="B199" t="str">
            <v>SERVICIOS DE COMERCIALIZACION</v>
          </cell>
          <cell r="C199">
            <v>715</v>
          </cell>
          <cell r="D199">
            <v>715</v>
          </cell>
        </row>
        <row r="200">
          <cell r="A200">
            <v>12509991016601</v>
          </cell>
          <cell r="B200" t="str">
            <v>INDEMNIZACION DE SEGURO REMESAS FAMILIARES</v>
          </cell>
          <cell r="C200">
            <v>715</v>
          </cell>
          <cell r="D200">
            <v>715</v>
          </cell>
        </row>
        <row r="201">
          <cell r="A201">
            <v>125099910199</v>
          </cell>
          <cell r="B201" t="str">
            <v>VARIAS</v>
          </cell>
          <cell r="C201">
            <v>776865.89</v>
          </cell>
          <cell r="D201">
            <v>776865.89</v>
          </cell>
        </row>
        <row r="202">
          <cell r="A202">
            <v>1259</v>
          </cell>
          <cell r="B202" t="str">
            <v>PROVISION DE INCOBRABILIDAD DE CUENTAS POR COBRAR</v>
          </cell>
          <cell r="C202">
            <v>-110629.02</v>
          </cell>
          <cell r="D202">
            <v>-110629.02</v>
          </cell>
        </row>
        <row r="203">
          <cell r="A203">
            <v>125900</v>
          </cell>
          <cell r="B203" t="str">
            <v>PROVISION DE INCOBRABILIDAD DE CUENTAS POR COBRAR</v>
          </cell>
          <cell r="C203">
            <v>-110629.02</v>
          </cell>
          <cell r="D203">
            <v>-110629.02</v>
          </cell>
        </row>
        <row r="204">
          <cell r="A204">
            <v>1259000001</v>
          </cell>
          <cell r="B204" t="str">
            <v>PROVISION POR INCOBRABILIDAD DE CUENTAS POR COBRAR</v>
          </cell>
          <cell r="C204">
            <v>-110629.02</v>
          </cell>
          <cell r="D204">
            <v>-110629.02</v>
          </cell>
        </row>
        <row r="205">
          <cell r="A205">
            <v>125900000101</v>
          </cell>
          <cell r="B205" t="str">
            <v>SALDOS POR COBRAR</v>
          </cell>
          <cell r="C205">
            <v>-110629.02</v>
          </cell>
          <cell r="D205">
            <v>-110629.02</v>
          </cell>
        </row>
        <row r="206">
          <cell r="A206">
            <v>126</v>
          </cell>
          <cell r="B206" t="str">
            <v>DERECHOS Y PARTICIPACIONES</v>
          </cell>
          <cell r="C206">
            <v>3525599.68</v>
          </cell>
          <cell r="D206">
            <v>3525599.68</v>
          </cell>
        </row>
        <row r="207">
          <cell r="A207">
            <v>1260</v>
          </cell>
          <cell r="B207" t="str">
            <v>DERECHOS Y PARTICIPACIONES</v>
          </cell>
          <cell r="C207">
            <v>3525599.68</v>
          </cell>
          <cell r="D207">
            <v>3525599.68</v>
          </cell>
        </row>
        <row r="208">
          <cell r="A208">
            <v>126001</v>
          </cell>
          <cell r="B208" t="str">
            <v>INVERSIONES CONJUNTAS</v>
          </cell>
          <cell r="C208">
            <v>3525599.68</v>
          </cell>
          <cell r="D208">
            <v>3525599.68</v>
          </cell>
        </row>
        <row r="209">
          <cell r="A209">
            <v>1260010101</v>
          </cell>
          <cell r="B209" t="str">
            <v>EN SOCIEDADES NACIONALES - VALOR DE ADQUISICION</v>
          </cell>
          <cell r="C209">
            <v>3032200</v>
          </cell>
          <cell r="D209">
            <v>3032200</v>
          </cell>
        </row>
        <row r="210">
          <cell r="A210">
            <v>126001010101</v>
          </cell>
          <cell r="B210" t="str">
            <v>COSTO DE ADQUISICION</v>
          </cell>
          <cell r="C210">
            <v>3032200</v>
          </cell>
          <cell r="D210">
            <v>3032200</v>
          </cell>
        </row>
        <row r="211">
          <cell r="A211">
            <v>1260019801</v>
          </cell>
          <cell r="B211" t="str">
            <v>EN SOCIEDADES NACIONALES - REVALUO</v>
          </cell>
          <cell r="C211">
            <v>493399.68</v>
          </cell>
          <cell r="D211">
            <v>493399.68</v>
          </cell>
        </row>
        <row r="212">
          <cell r="A212">
            <v>13</v>
          </cell>
          <cell r="B212" t="str">
            <v>ACTIVO FIJO</v>
          </cell>
          <cell r="C212">
            <v>15481709.83</v>
          </cell>
          <cell r="D212">
            <v>15481709.83</v>
          </cell>
        </row>
        <row r="213">
          <cell r="A213">
            <v>131</v>
          </cell>
          <cell r="B213" t="str">
            <v>NO DEPRECIABLES</v>
          </cell>
          <cell r="C213">
            <v>4809577.84</v>
          </cell>
          <cell r="D213">
            <v>4809577.84</v>
          </cell>
        </row>
        <row r="214">
          <cell r="A214">
            <v>1310</v>
          </cell>
          <cell r="B214" t="str">
            <v>NO DEPRECIABLES</v>
          </cell>
          <cell r="C214">
            <v>4809577.84</v>
          </cell>
          <cell r="D214">
            <v>4809577.84</v>
          </cell>
        </row>
        <row r="215">
          <cell r="A215">
            <v>131001</v>
          </cell>
          <cell r="B215" t="str">
            <v>TERRENOS</v>
          </cell>
          <cell r="C215">
            <v>2551157.89</v>
          </cell>
          <cell r="D215">
            <v>2551157.89</v>
          </cell>
        </row>
        <row r="216">
          <cell r="A216">
            <v>1310010100</v>
          </cell>
          <cell r="B216" t="str">
            <v>TERRENOS - VALOR DE ADQUISICION</v>
          </cell>
          <cell r="C216">
            <v>1046866.41</v>
          </cell>
          <cell r="D216">
            <v>1046866.41</v>
          </cell>
        </row>
        <row r="217">
          <cell r="A217">
            <v>1310019800</v>
          </cell>
          <cell r="B217" t="str">
            <v>TERRENOS ¨ REVALUO</v>
          </cell>
          <cell r="C217">
            <v>1504291.48</v>
          </cell>
          <cell r="D217">
            <v>1504291.48</v>
          </cell>
        </row>
        <row r="218">
          <cell r="A218">
            <v>131002</v>
          </cell>
          <cell r="B218" t="str">
            <v>CONSTRUCCIONES EN PROCESO</v>
          </cell>
          <cell r="C218">
            <v>1695056.33</v>
          </cell>
          <cell r="D218">
            <v>1695056.33</v>
          </cell>
        </row>
        <row r="219">
          <cell r="A219">
            <v>1310020100</v>
          </cell>
          <cell r="B219" t="str">
            <v>INMUEBLES</v>
          </cell>
          <cell r="C219">
            <v>1695056.33</v>
          </cell>
          <cell r="D219">
            <v>1695056.33</v>
          </cell>
        </row>
        <row r="220">
          <cell r="A220">
            <v>131003</v>
          </cell>
          <cell r="B220" t="str">
            <v>MOBILIARIO Y EQUIPO POR UTILIZAR</v>
          </cell>
          <cell r="C220">
            <v>563363.62</v>
          </cell>
          <cell r="D220">
            <v>563363.62</v>
          </cell>
        </row>
        <row r="221">
          <cell r="A221">
            <v>1310030100</v>
          </cell>
          <cell r="B221" t="str">
            <v>MOBILIARIO Y EQUIPO EN TRANSITO</v>
          </cell>
          <cell r="C221">
            <v>2740.25</v>
          </cell>
          <cell r="D221">
            <v>2740.25</v>
          </cell>
        </row>
        <row r="222">
          <cell r="A222">
            <v>1310030200</v>
          </cell>
          <cell r="B222" t="str">
            <v>MOBILIARIO Y EQUIPO EN EXISTENCIA</v>
          </cell>
          <cell r="C222">
            <v>560623.37</v>
          </cell>
          <cell r="D222">
            <v>560623.37</v>
          </cell>
        </row>
        <row r="223">
          <cell r="A223">
            <v>132</v>
          </cell>
          <cell r="B223" t="str">
            <v>DEPRECIABLES</v>
          </cell>
          <cell r="C223">
            <v>10572254.67</v>
          </cell>
          <cell r="D223">
            <v>10572254.67</v>
          </cell>
        </row>
        <row r="224">
          <cell r="A224">
            <v>1320</v>
          </cell>
          <cell r="B224" t="str">
            <v>DEPRECIABLES</v>
          </cell>
          <cell r="C224">
            <v>25383171.32</v>
          </cell>
          <cell r="D224">
            <v>25383171.32</v>
          </cell>
        </row>
        <row r="225">
          <cell r="A225">
            <v>132001</v>
          </cell>
          <cell r="B225" t="str">
            <v>EDIFICACIONES</v>
          </cell>
          <cell r="C225">
            <v>12207505.189999999</v>
          </cell>
          <cell r="D225">
            <v>12207505.189999999</v>
          </cell>
        </row>
        <row r="226">
          <cell r="A226">
            <v>1320010100</v>
          </cell>
          <cell r="B226" t="str">
            <v>EDIFICACIONES - VALOR DE ADQUISICION</v>
          </cell>
          <cell r="C226">
            <v>9264466.1699999999</v>
          </cell>
          <cell r="D226">
            <v>9264466.1699999999</v>
          </cell>
        </row>
        <row r="227">
          <cell r="A227">
            <v>132001010001</v>
          </cell>
          <cell r="B227" t="str">
            <v>EDIFICACIONES PROPIAS</v>
          </cell>
          <cell r="C227">
            <v>9264466.1699999999</v>
          </cell>
          <cell r="D227">
            <v>9264466.1699999999</v>
          </cell>
        </row>
        <row r="228">
          <cell r="A228">
            <v>1320019800</v>
          </cell>
          <cell r="B228" t="str">
            <v>EDIFICACIONES ¨ REVALUO</v>
          </cell>
          <cell r="C228">
            <v>2943039.02</v>
          </cell>
          <cell r="D228">
            <v>2943039.02</v>
          </cell>
        </row>
        <row r="229">
          <cell r="A229">
            <v>132002</v>
          </cell>
          <cell r="B229" t="str">
            <v>EQUIPO DE COMPUTACION</v>
          </cell>
          <cell r="C229">
            <v>7883174.3200000003</v>
          </cell>
          <cell r="D229">
            <v>7883174.3200000003</v>
          </cell>
        </row>
        <row r="230">
          <cell r="A230">
            <v>1320020100</v>
          </cell>
          <cell r="B230" t="str">
            <v>EQUIPO DE COMPUTACION - VALOR DE ADQUISICION</v>
          </cell>
          <cell r="C230">
            <v>7883174.3200000003</v>
          </cell>
          <cell r="D230">
            <v>7883174.3200000003</v>
          </cell>
        </row>
        <row r="231">
          <cell r="A231">
            <v>132002010001</v>
          </cell>
          <cell r="B231" t="str">
            <v>EQUIPO DE COMPUTACION PROPIO</v>
          </cell>
          <cell r="C231">
            <v>7883174.3200000003</v>
          </cell>
          <cell r="D231">
            <v>7883174.3200000003</v>
          </cell>
        </row>
        <row r="232">
          <cell r="A232">
            <v>132003</v>
          </cell>
          <cell r="B232" t="str">
            <v>EQUIPO DE OFICINA</v>
          </cell>
          <cell r="C232">
            <v>347182.6</v>
          </cell>
          <cell r="D232">
            <v>347182.6</v>
          </cell>
        </row>
        <row r="233">
          <cell r="A233">
            <v>1320030100</v>
          </cell>
          <cell r="B233" t="str">
            <v>EQUIPO DE OFICINA - VALOR DE ADQUISICION</v>
          </cell>
          <cell r="C233">
            <v>347182.6</v>
          </cell>
          <cell r="D233">
            <v>347182.6</v>
          </cell>
        </row>
        <row r="234">
          <cell r="A234">
            <v>132003010001</v>
          </cell>
          <cell r="B234" t="str">
            <v>EQUIPO DE OFICINA PROPIO</v>
          </cell>
          <cell r="C234">
            <v>347182.6</v>
          </cell>
          <cell r="D234">
            <v>347182.6</v>
          </cell>
        </row>
        <row r="235">
          <cell r="A235">
            <v>132004</v>
          </cell>
          <cell r="B235" t="str">
            <v>MOBILIARIO</v>
          </cell>
          <cell r="C235">
            <v>499242.68</v>
          </cell>
          <cell r="D235">
            <v>499242.68</v>
          </cell>
        </row>
        <row r="236">
          <cell r="A236">
            <v>1320040100</v>
          </cell>
          <cell r="B236" t="str">
            <v>MOBILIARIO - VALOR DE ADQUISICION</v>
          </cell>
          <cell r="C236">
            <v>499242.68</v>
          </cell>
          <cell r="D236">
            <v>499242.68</v>
          </cell>
        </row>
        <row r="237">
          <cell r="A237">
            <v>132004010001</v>
          </cell>
          <cell r="B237" t="str">
            <v>MOBILIARIO PROPIO</v>
          </cell>
          <cell r="C237">
            <v>499242.68</v>
          </cell>
          <cell r="D237">
            <v>499242.68</v>
          </cell>
        </row>
        <row r="238">
          <cell r="A238">
            <v>132005</v>
          </cell>
          <cell r="B238" t="str">
            <v>VEHICULOS</v>
          </cell>
          <cell r="C238">
            <v>1055686.1299999999</v>
          </cell>
          <cell r="D238">
            <v>1055686.1299999999</v>
          </cell>
        </row>
        <row r="239">
          <cell r="A239">
            <v>1320050100</v>
          </cell>
          <cell r="B239" t="str">
            <v>VEHICULOS - VALOR DE ADQUISICION</v>
          </cell>
          <cell r="C239">
            <v>1055686.1299999999</v>
          </cell>
          <cell r="D239">
            <v>1055686.1299999999</v>
          </cell>
        </row>
        <row r="240">
          <cell r="A240">
            <v>132005010001</v>
          </cell>
          <cell r="B240" t="str">
            <v>VEHICULOS PROPIOS</v>
          </cell>
          <cell r="C240">
            <v>1055686.1299999999</v>
          </cell>
          <cell r="D240">
            <v>1055686.1299999999</v>
          </cell>
        </row>
        <row r="241">
          <cell r="A241">
            <v>132006</v>
          </cell>
          <cell r="B241" t="str">
            <v>MAQUINARIA, EQUIPO Y HERRAMIENTA</v>
          </cell>
          <cell r="C241">
            <v>3390380.4</v>
          </cell>
          <cell r="D241">
            <v>3390380.4</v>
          </cell>
        </row>
        <row r="242">
          <cell r="A242">
            <v>1320060100</v>
          </cell>
          <cell r="B242" t="str">
            <v>MAQUINARIA, EQUIPO Y HERRAMIENTA - VALOR DE ADQUISICION.</v>
          </cell>
          <cell r="C242">
            <v>3390380.4</v>
          </cell>
          <cell r="D242">
            <v>3390380.4</v>
          </cell>
        </row>
        <row r="243">
          <cell r="A243">
            <v>132006010001</v>
          </cell>
          <cell r="B243" t="str">
            <v>MAQUINARIA, EQUIPO Y HERRAMIENTA PROPIAS</v>
          </cell>
          <cell r="C243">
            <v>3390380.4</v>
          </cell>
          <cell r="D243">
            <v>3390380.4</v>
          </cell>
        </row>
        <row r="244">
          <cell r="A244">
            <v>1329</v>
          </cell>
          <cell r="B244" t="str">
            <v>DEPRECIACION ACUMULADA</v>
          </cell>
          <cell r="C244">
            <v>-14810916.65</v>
          </cell>
          <cell r="D244">
            <v>-14810916.65</v>
          </cell>
        </row>
        <row r="245">
          <cell r="A245">
            <v>132901</v>
          </cell>
          <cell r="B245" t="str">
            <v>VALOR HISTORICO</v>
          </cell>
          <cell r="C245">
            <v>-12793086.09</v>
          </cell>
          <cell r="D245">
            <v>-12793086.09</v>
          </cell>
        </row>
        <row r="246">
          <cell r="A246">
            <v>1329010100</v>
          </cell>
          <cell r="B246" t="str">
            <v>EDIFICACIONES</v>
          </cell>
          <cell r="C246">
            <v>-3072531.02</v>
          </cell>
          <cell r="D246">
            <v>-3072531.02</v>
          </cell>
        </row>
        <row r="247">
          <cell r="A247">
            <v>1329010200</v>
          </cell>
          <cell r="B247" t="str">
            <v>EQUIPO DE COMPUTACION</v>
          </cell>
          <cell r="C247">
            <v>-6004777.9100000001</v>
          </cell>
          <cell r="D247">
            <v>-6004777.9100000001</v>
          </cell>
        </row>
        <row r="248">
          <cell r="A248">
            <v>1329010300</v>
          </cell>
          <cell r="B248" t="str">
            <v>EQUIPO DE OFICINA</v>
          </cell>
          <cell r="C248">
            <v>-273639.49</v>
          </cell>
          <cell r="D248">
            <v>-273639.49</v>
          </cell>
        </row>
        <row r="249">
          <cell r="A249">
            <v>1329010400</v>
          </cell>
          <cell r="B249" t="str">
            <v>MOBILIARIO</v>
          </cell>
          <cell r="C249">
            <v>-446317.14</v>
          </cell>
          <cell r="D249">
            <v>-446317.14</v>
          </cell>
        </row>
        <row r="250">
          <cell r="A250">
            <v>1329010500</v>
          </cell>
          <cell r="B250" t="str">
            <v>VEHICULOS</v>
          </cell>
          <cell r="C250">
            <v>-932793.49</v>
          </cell>
          <cell r="D250">
            <v>-932793.49</v>
          </cell>
        </row>
        <row r="251">
          <cell r="A251">
            <v>1329010600</v>
          </cell>
          <cell r="B251" t="str">
            <v>MAQUINARIA, EQUIPO Y HERRAMIENTA</v>
          </cell>
          <cell r="C251">
            <v>-2063027.04</v>
          </cell>
          <cell r="D251">
            <v>-2063027.04</v>
          </cell>
        </row>
        <row r="252">
          <cell r="A252">
            <v>132902</v>
          </cell>
          <cell r="B252" t="str">
            <v>REVALUOS</v>
          </cell>
          <cell r="C252">
            <v>-2017830.56</v>
          </cell>
          <cell r="D252">
            <v>-2017830.56</v>
          </cell>
        </row>
        <row r="253">
          <cell r="A253">
            <v>1329020100</v>
          </cell>
          <cell r="B253" t="str">
            <v>EDIFICACIONES</v>
          </cell>
          <cell r="C253">
            <v>-2017830.56</v>
          </cell>
          <cell r="D253">
            <v>-2017830.56</v>
          </cell>
        </row>
        <row r="254">
          <cell r="A254">
            <v>133</v>
          </cell>
          <cell r="B254" t="str">
            <v>AMORTIZABLES</v>
          </cell>
          <cell r="C254">
            <v>99877.32</v>
          </cell>
          <cell r="D254">
            <v>99877.32</v>
          </cell>
        </row>
        <row r="255">
          <cell r="A255">
            <v>1330</v>
          </cell>
          <cell r="B255" t="str">
            <v>AMORTIZABLES</v>
          </cell>
          <cell r="C255">
            <v>99877.32</v>
          </cell>
          <cell r="D255">
            <v>99877.32</v>
          </cell>
        </row>
        <row r="256">
          <cell r="A256">
            <v>133002</v>
          </cell>
          <cell r="B256" t="str">
            <v>REMODELACIONES Y READECUACIONES</v>
          </cell>
          <cell r="C256">
            <v>99877.32</v>
          </cell>
          <cell r="D256">
            <v>99877.32</v>
          </cell>
        </row>
        <row r="257">
          <cell r="A257">
            <v>1330020100</v>
          </cell>
          <cell r="B257" t="str">
            <v>INMUEBLES PROPIOS</v>
          </cell>
          <cell r="C257">
            <v>99877.32</v>
          </cell>
          <cell r="D257">
            <v>99877.32</v>
          </cell>
        </row>
        <row r="258">
          <cell r="A258">
            <v>0</v>
          </cell>
          <cell r="B258"/>
          <cell r="C258"/>
          <cell r="D258"/>
        </row>
        <row r="259">
          <cell r="A259">
            <v>0</v>
          </cell>
          <cell r="B259" t="str">
            <v>TOTAL ACTIVO</v>
          </cell>
          <cell r="C259">
            <v>602746462.50999999</v>
          </cell>
          <cell r="D259">
            <v>602746462.50999999</v>
          </cell>
        </row>
        <row r="260">
          <cell r="A260">
            <v>0</v>
          </cell>
          <cell r="B260"/>
          <cell r="C260"/>
          <cell r="D260"/>
        </row>
        <row r="261">
          <cell r="A261">
            <v>71</v>
          </cell>
          <cell r="B261" t="str">
            <v>COSTOS DE OPERACIONES DE INTERMEDIACION</v>
          </cell>
          <cell r="C261">
            <v>8046039.7599999998</v>
          </cell>
          <cell r="D261">
            <v>8046039.7599999998</v>
          </cell>
        </row>
        <row r="262">
          <cell r="A262">
            <v>711</v>
          </cell>
          <cell r="B262" t="str">
            <v>CAPTACION DE RECURSOS</v>
          </cell>
          <cell r="C262">
            <v>8046039.7599999998</v>
          </cell>
          <cell r="D262">
            <v>8046039.7599999998</v>
          </cell>
        </row>
        <row r="263">
          <cell r="A263">
            <v>7110</v>
          </cell>
          <cell r="B263" t="str">
            <v>CAPTACION DE RECURSOS</v>
          </cell>
          <cell r="C263">
            <v>8046039.7599999998</v>
          </cell>
          <cell r="D263">
            <v>8046039.7599999998</v>
          </cell>
        </row>
        <row r="264">
          <cell r="A264">
            <v>711001</v>
          </cell>
          <cell r="B264" t="str">
            <v>DEPOSITOS</v>
          </cell>
          <cell r="C264">
            <v>158726.04</v>
          </cell>
          <cell r="D264">
            <v>158726.04</v>
          </cell>
        </row>
        <row r="265">
          <cell r="A265">
            <v>7110010200</v>
          </cell>
          <cell r="B265" t="str">
            <v>INTERESES DE DEPOSITOS A PLAZO</v>
          </cell>
          <cell r="C265">
            <v>158726.04</v>
          </cell>
          <cell r="D265">
            <v>158726.04</v>
          </cell>
        </row>
        <row r="266">
          <cell r="A266">
            <v>711001020001</v>
          </cell>
          <cell r="B266" t="str">
            <v>PACTADOS HASTA UN AÑO PLAZO</v>
          </cell>
          <cell r="C266">
            <v>158726.04</v>
          </cell>
          <cell r="D266">
            <v>158726.04</v>
          </cell>
        </row>
        <row r="267">
          <cell r="A267">
            <v>71100102000102</v>
          </cell>
          <cell r="B267" t="str">
            <v>A 30 DIAS PLAZO</v>
          </cell>
          <cell r="C267">
            <v>158726.04</v>
          </cell>
          <cell r="D267">
            <v>158726.04</v>
          </cell>
        </row>
        <row r="268">
          <cell r="A268">
            <v>711002</v>
          </cell>
          <cell r="B268" t="str">
            <v>PRESTAMOS PARA TERCEROS</v>
          </cell>
          <cell r="C268">
            <v>7709768.5499999998</v>
          </cell>
          <cell r="D268">
            <v>7709768.5499999998</v>
          </cell>
        </row>
        <row r="269">
          <cell r="A269">
            <v>7110020100</v>
          </cell>
          <cell r="B269" t="str">
            <v>INTERESES</v>
          </cell>
          <cell r="C269">
            <v>6963999</v>
          </cell>
          <cell r="D269">
            <v>6963999</v>
          </cell>
        </row>
        <row r="270">
          <cell r="A270">
            <v>711002010001</v>
          </cell>
          <cell r="B270" t="str">
            <v>PACTADOS HASTA UN AÑO PLAZO</v>
          </cell>
          <cell r="C270">
            <v>195315.29</v>
          </cell>
          <cell r="D270">
            <v>195315.29</v>
          </cell>
        </row>
        <row r="271">
          <cell r="A271">
            <v>711002010002</v>
          </cell>
          <cell r="B271" t="str">
            <v>PACTADOS A MAS DE UN AÑO PLAZO</v>
          </cell>
          <cell r="C271">
            <v>166991.23000000001</v>
          </cell>
          <cell r="D271">
            <v>166991.23000000001</v>
          </cell>
        </row>
        <row r="272">
          <cell r="A272">
            <v>711002010003</v>
          </cell>
          <cell r="B272" t="str">
            <v>PACTADOS A CINCO O MAS AÑOS PLAZO</v>
          </cell>
          <cell r="C272">
            <v>6601692.4800000004</v>
          </cell>
          <cell r="D272">
            <v>6601692.4800000004</v>
          </cell>
        </row>
        <row r="273">
          <cell r="A273">
            <v>7110020200</v>
          </cell>
          <cell r="B273" t="str">
            <v>COMISIONES</v>
          </cell>
          <cell r="C273">
            <v>745769.55</v>
          </cell>
          <cell r="D273">
            <v>745769.55</v>
          </cell>
        </row>
        <row r="274">
          <cell r="A274">
            <v>711002020001</v>
          </cell>
          <cell r="B274" t="str">
            <v>PACTADOS HASTA UN AÑO PLAZO</v>
          </cell>
          <cell r="C274">
            <v>12113.33</v>
          </cell>
          <cell r="D274">
            <v>12113.33</v>
          </cell>
        </row>
        <row r="275">
          <cell r="A275">
            <v>711002020003</v>
          </cell>
          <cell r="B275" t="str">
            <v>PACTADOS A CINCO O MAS AÑOS PLAZO</v>
          </cell>
          <cell r="C275">
            <v>733656.22</v>
          </cell>
          <cell r="D275">
            <v>733656.22</v>
          </cell>
        </row>
        <row r="276">
          <cell r="A276">
            <v>711007</v>
          </cell>
          <cell r="B276" t="str">
            <v>OTROS COSTOS DE INTERMEDIACION</v>
          </cell>
          <cell r="C276">
            <v>177545.17</v>
          </cell>
          <cell r="D276">
            <v>177545.17</v>
          </cell>
        </row>
        <row r="277">
          <cell r="A277">
            <v>7110070300</v>
          </cell>
          <cell r="B277" t="str">
            <v>COMISIONES PAGADAS POR ADQUISICION DE TITULOS VALORES</v>
          </cell>
          <cell r="C277">
            <v>177545.17</v>
          </cell>
          <cell r="D277">
            <v>177545.17</v>
          </cell>
        </row>
        <row r="278">
          <cell r="A278">
            <v>72</v>
          </cell>
          <cell r="B278" t="str">
            <v>COSTOS DE OTRAS OPERACIONES</v>
          </cell>
          <cell r="C278">
            <v>6990271.1299999999</v>
          </cell>
          <cell r="D278">
            <v>6990271.1299999999</v>
          </cell>
        </row>
        <row r="279">
          <cell r="A279">
            <v>722</v>
          </cell>
          <cell r="B279" t="str">
            <v>PRESTACION DE SERVICIOS</v>
          </cell>
          <cell r="C279">
            <v>6990271.1299999999</v>
          </cell>
          <cell r="D279">
            <v>6990271.1299999999</v>
          </cell>
        </row>
        <row r="280">
          <cell r="A280">
            <v>7220</v>
          </cell>
          <cell r="B280" t="str">
            <v>PRESTACION DE SERVICIOS</v>
          </cell>
          <cell r="C280">
            <v>6990271.1299999999</v>
          </cell>
          <cell r="D280">
            <v>6990271.1299999999</v>
          </cell>
        </row>
        <row r="281">
          <cell r="A281">
            <v>722001</v>
          </cell>
          <cell r="B281" t="str">
            <v>PRESTACION DE SERVICIOS FINANCIEROS</v>
          </cell>
          <cell r="C281">
            <v>6611470.4699999997</v>
          </cell>
          <cell r="D281">
            <v>6611470.4699999997</v>
          </cell>
        </row>
        <row r="282">
          <cell r="A282">
            <v>7220010000</v>
          </cell>
          <cell r="B282" t="str">
            <v>PRESTACION DE SERVICIOS FINANCIEROS</v>
          </cell>
          <cell r="C282">
            <v>6611470.4699999997</v>
          </cell>
          <cell r="D282">
            <v>6611470.4699999997</v>
          </cell>
        </row>
        <row r="283">
          <cell r="A283">
            <v>722001000006</v>
          </cell>
          <cell r="B283" t="str">
            <v>UNIDAD PYME</v>
          </cell>
          <cell r="C283">
            <v>234830.85</v>
          </cell>
          <cell r="D283">
            <v>234830.85</v>
          </cell>
        </row>
        <row r="284">
          <cell r="A284">
            <v>722001000010</v>
          </cell>
          <cell r="B284" t="str">
            <v>RESGUARDO Y CUSTODIA DE DOCUMENTOS</v>
          </cell>
          <cell r="C284">
            <v>1737.13</v>
          </cell>
          <cell r="D284">
            <v>1737.13</v>
          </cell>
        </row>
        <row r="285">
          <cell r="A285">
            <v>722001000013</v>
          </cell>
          <cell r="B285" t="str">
            <v>SERVICIOS POR PAGO DE REMESAS FAMILIARES</v>
          </cell>
          <cell r="C285">
            <v>220066.54</v>
          </cell>
          <cell r="D285">
            <v>220066.54</v>
          </cell>
        </row>
        <row r="286">
          <cell r="A286">
            <v>722001000015</v>
          </cell>
          <cell r="B286" t="str">
            <v>TARJETAS</v>
          </cell>
          <cell r="C286">
            <v>3884224.6</v>
          </cell>
          <cell r="D286">
            <v>3884224.6</v>
          </cell>
        </row>
        <row r="287">
          <cell r="A287">
            <v>72200100001501</v>
          </cell>
          <cell r="B287" t="str">
            <v>TARJETA DE CREDITO</v>
          </cell>
          <cell r="C287">
            <v>2518062.33</v>
          </cell>
          <cell r="D287">
            <v>2518062.33</v>
          </cell>
        </row>
        <row r="288">
          <cell r="A288">
            <v>72200100001502</v>
          </cell>
          <cell r="B288" t="str">
            <v>TARJETA DE DEBITO</v>
          </cell>
          <cell r="C288">
            <v>1366162.27</v>
          </cell>
          <cell r="D288">
            <v>1366162.27</v>
          </cell>
        </row>
        <row r="289">
          <cell r="A289">
            <v>722001000024</v>
          </cell>
          <cell r="B289" t="str">
            <v>SERVICIO SARO</v>
          </cell>
          <cell r="C289">
            <v>67126.149999999994</v>
          </cell>
          <cell r="D289">
            <v>67126.149999999994</v>
          </cell>
        </row>
        <row r="290">
          <cell r="A290">
            <v>722001000025</v>
          </cell>
          <cell r="B290" t="str">
            <v>SERVICIO CREDIT SCORING</v>
          </cell>
          <cell r="C290">
            <v>66515.39</v>
          </cell>
          <cell r="D290">
            <v>66515.39</v>
          </cell>
        </row>
        <row r="291">
          <cell r="A291">
            <v>722001000041</v>
          </cell>
          <cell r="B291" t="str">
            <v>SERVICIO DE SALUD A TU ALCANCE</v>
          </cell>
          <cell r="C291">
            <v>1107.06</v>
          </cell>
          <cell r="D291">
            <v>1107.06</v>
          </cell>
        </row>
        <row r="292">
          <cell r="A292">
            <v>722001000042</v>
          </cell>
          <cell r="B292" t="str">
            <v>COMISIONES ATM´S</v>
          </cell>
          <cell r="C292">
            <v>2106.3000000000002</v>
          </cell>
          <cell r="D292">
            <v>2106.3000000000002</v>
          </cell>
        </row>
        <row r="293">
          <cell r="A293">
            <v>72200100004203</v>
          </cell>
          <cell r="B293" t="str">
            <v>COMISION A ATH POR OPERACIONES DE OTROS BANCOS EN ATM DE FCB</v>
          </cell>
          <cell r="C293">
            <v>2106.3000000000002</v>
          </cell>
          <cell r="D293">
            <v>2106.3000000000002</v>
          </cell>
        </row>
        <row r="294">
          <cell r="A294">
            <v>722001000043</v>
          </cell>
          <cell r="B294" t="str">
            <v>ADMINISTRACION Y OTROS COSTOS POR SERVICIO EN ATM´S</v>
          </cell>
          <cell r="C294">
            <v>1140214.93</v>
          </cell>
          <cell r="D294">
            <v>1140214.93</v>
          </cell>
        </row>
        <row r="295">
          <cell r="A295">
            <v>722001000046</v>
          </cell>
          <cell r="B295" t="str">
            <v>CORRESPONSALES NO BANCARIOS</v>
          </cell>
          <cell r="C295">
            <v>1613.7</v>
          </cell>
          <cell r="D295">
            <v>1613.7</v>
          </cell>
        </row>
        <row r="296">
          <cell r="A296">
            <v>72200100004601</v>
          </cell>
          <cell r="B296" t="str">
            <v>COMISION POR SERVICIOS DE RED DE CNB</v>
          </cell>
          <cell r="C296">
            <v>1613.7</v>
          </cell>
          <cell r="D296">
            <v>1613.7</v>
          </cell>
        </row>
        <row r="297">
          <cell r="A297">
            <v>722001000048</v>
          </cell>
          <cell r="B297" t="str">
            <v>ADMINISTRACION Y OTROS COSTOS POR SERVICIOS DE CNB</v>
          </cell>
          <cell r="C297">
            <v>126039.89</v>
          </cell>
          <cell r="D297">
            <v>126039.89</v>
          </cell>
        </row>
        <row r="298">
          <cell r="A298">
            <v>722001000056</v>
          </cell>
          <cell r="B298" t="str">
            <v>BANCA MOVIL</v>
          </cell>
          <cell r="C298">
            <v>187338.73</v>
          </cell>
          <cell r="D298">
            <v>187338.73</v>
          </cell>
        </row>
        <row r="299">
          <cell r="A299">
            <v>72200100005601</v>
          </cell>
          <cell r="B299" t="str">
            <v>COMISION POR SERVICIO DE BANCA MOVIL</v>
          </cell>
          <cell r="C299">
            <v>34751.32</v>
          </cell>
          <cell r="D299">
            <v>34751.32</v>
          </cell>
        </row>
        <row r="300">
          <cell r="A300">
            <v>72200100005602</v>
          </cell>
          <cell r="B300" t="str">
            <v>ADMINISTRACION Y OTROS COSTOS POR SERVICIO DE BANCA MOVIL</v>
          </cell>
          <cell r="C300">
            <v>152587.41</v>
          </cell>
          <cell r="D300">
            <v>152587.41</v>
          </cell>
        </row>
        <row r="301">
          <cell r="A301">
            <v>722001000060</v>
          </cell>
          <cell r="B301" t="str">
            <v>CALL CENTER TARJETAS</v>
          </cell>
          <cell r="C301">
            <v>618691.82999999996</v>
          </cell>
          <cell r="D301">
            <v>618691.82999999996</v>
          </cell>
        </row>
        <row r="302">
          <cell r="A302">
            <v>722001000066</v>
          </cell>
          <cell r="B302" t="str">
            <v>SERVICIO DE KIOSKOS FINANCIEROS</v>
          </cell>
          <cell r="C302">
            <v>16224.67</v>
          </cell>
          <cell r="D302">
            <v>16224.67</v>
          </cell>
        </row>
        <row r="303">
          <cell r="A303">
            <v>72200100006603</v>
          </cell>
          <cell r="B303" t="str">
            <v>COMISION POR SERVICIO DE ADMINISTRACION DE KIOSKOS</v>
          </cell>
          <cell r="C303">
            <v>16224.67</v>
          </cell>
          <cell r="D303">
            <v>16224.67</v>
          </cell>
        </row>
        <row r="304">
          <cell r="A304">
            <v>722001000099</v>
          </cell>
          <cell r="B304" t="str">
            <v>OTROS</v>
          </cell>
          <cell r="C304">
            <v>43632.7</v>
          </cell>
          <cell r="D304">
            <v>43632.7</v>
          </cell>
        </row>
        <row r="305">
          <cell r="A305">
            <v>722002</v>
          </cell>
          <cell r="B305" t="str">
            <v>PRESTACION DE SERVICIOS TECNICOS</v>
          </cell>
          <cell r="C305">
            <v>378800.66</v>
          </cell>
          <cell r="D305">
            <v>378800.66</v>
          </cell>
        </row>
        <row r="306">
          <cell r="A306">
            <v>7220020300</v>
          </cell>
          <cell r="B306" t="str">
            <v>SERVICIOS DE CAPACITACION</v>
          </cell>
          <cell r="C306">
            <v>222863.72</v>
          </cell>
          <cell r="D306">
            <v>222863.72</v>
          </cell>
        </row>
        <row r="307">
          <cell r="A307">
            <v>7220020700</v>
          </cell>
          <cell r="B307" t="str">
            <v>ASESORIA</v>
          </cell>
          <cell r="C307">
            <v>77131.98</v>
          </cell>
          <cell r="D307">
            <v>77131.98</v>
          </cell>
        </row>
        <row r="308">
          <cell r="A308">
            <v>7220029100</v>
          </cell>
          <cell r="B308" t="str">
            <v>OTROS</v>
          </cell>
          <cell r="C308">
            <v>78804.960000000006</v>
          </cell>
          <cell r="D308">
            <v>78804.960000000006</v>
          </cell>
        </row>
        <row r="309">
          <cell r="A309">
            <v>722002910002</v>
          </cell>
          <cell r="B309" t="str">
            <v>SERVICIO DE ORGANIZACION Y METODO</v>
          </cell>
          <cell r="C309">
            <v>2003.59</v>
          </cell>
          <cell r="D309">
            <v>2003.59</v>
          </cell>
        </row>
        <row r="310">
          <cell r="A310">
            <v>722002910003</v>
          </cell>
          <cell r="B310" t="str">
            <v>SERVICIO DE SELECCION Y EVALUACION DE RECURSOS HUMANOS</v>
          </cell>
          <cell r="C310">
            <v>16377.01</v>
          </cell>
          <cell r="D310">
            <v>16377.01</v>
          </cell>
        </row>
        <row r="311">
          <cell r="A311">
            <v>722002910004</v>
          </cell>
          <cell r="B311" t="str">
            <v>SERVICIO DE CIERRE CENTRALIZADO EN CADI</v>
          </cell>
          <cell r="C311">
            <v>60424.36</v>
          </cell>
          <cell r="D311">
            <v>60424.36</v>
          </cell>
        </row>
        <row r="312">
          <cell r="A312">
            <v>0</v>
          </cell>
          <cell r="B312"/>
          <cell r="C312"/>
          <cell r="D312"/>
        </row>
        <row r="313">
          <cell r="A313">
            <v>0</v>
          </cell>
          <cell r="B313" t="str">
            <v>TOTAL COSTOS</v>
          </cell>
          <cell r="C313">
            <v>15036310.890000001</v>
          </cell>
          <cell r="D313">
            <v>15036310.890000001</v>
          </cell>
        </row>
        <row r="314">
          <cell r="A314">
            <v>0</v>
          </cell>
          <cell r="B314"/>
          <cell r="C314"/>
          <cell r="D314"/>
        </row>
        <row r="315">
          <cell r="A315">
            <v>81</v>
          </cell>
          <cell r="B315" t="str">
            <v>GASTOS DE OPERACION</v>
          </cell>
          <cell r="C315">
            <v>7522630.5199999996</v>
          </cell>
          <cell r="D315">
            <v>7522630.5199999996</v>
          </cell>
        </row>
        <row r="316">
          <cell r="A316">
            <v>811</v>
          </cell>
          <cell r="B316" t="str">
            <v>GASTOS DE FUNCIONARIOS Y EMPLEADOS</v>
          </cell>
          <cell r="C316">
            <v>3727832.91</v>
          </cell>
          <cell r="D316">
            <v>3727832.91</v>
          </cell>
        </row>
        <row r="317">
          <cell r="A317">
            <v>8110</v>
          </cell>
          <cell r="B317" t="str">
            <v>GASTOS DE FUNCIONARIOS Y EMPLEADOS</v>
          </cell>
          <cell r="C317">
            <v>3727832.91</v>
          </cell>
          <cell r="D317">
            <v>3727832.91</v>
          </cell>
        </row>
        <row r="318">
          <cell r="A318">
            <v>811001</v>
          </cell>
          <cell r="B318" t="str">
            <v>REMUNERACIONES</v>
          </cell>
          <cell r="C318">
            <v>1592619.7</v>
          </cell>
          <cell r="D318">
            <v>1592619.7</v>
          </cell>
        </row>
        <row r="319">
          <cell r="A319">
            <v>8110010100</v>
          </cell>
          <cell r="B319" t="str">
            <v>SALARIOS ORDINARIOS</v>
          </cell>
          <cell r="C319">
            <v>1570518.86</v>
          </cell>
          <cell r="D319">
            <v>1570518.86</v>
          </cell>
        </row>
        <row r="320">
          <cell r="A320">
            <v>8110010200</v>
          </cell>
          <cell r="B320" t="str">
            <v>SALARIOS EXTRAORDINARIOS</v>
          </cell>
          <cell r="C320">
            <v>22100.84</v>
          </cell>
          <cell r="D320">
            <v>22100.84</v>
          </cell>
        </row>
        <row r="321">
          <cell r="A321">
            <v>811002</v>
          </cell>
          <cell r="B321" t="str">
            <v>PRESTACIONES AL PERSONAL</v>
          </cell>
          <cell r="C321">
            <v>1131873.72</v>
          </cell>
          <cell r="D321">
            <v>1131873.72</v>
          </cell>
        </row>
        <row r="322">
          <cell r="A322">
            <v>8110020100</v>
          </cell>
          <cell r="B322" t="str">
            <v>AGUINALDOS Y BONIFICACIONES</v>
          </cell>
          <cell r="C322">
            <v>485865.86</v>
          </cell>
          <cell r="D322">
            <v>485865.86</v>
          </cell>
        </row>
        <row r="323">
          <cell r="A323">
            <v>811002010001</v>
          </cell>
          <cell r="B323" t="str">
            <v>AGUINALDO</v>
          </cell>
          <cell r="C323">
            <v>142822.32999999999</v>
          </cell>
          <cell r="D323">
            <v>142822.32999999999</v>
          </cell>
        </row>
        <row r="324">
          <cell r="A324">
            <v>811002010002</v>
          </cell>
          <cell r="B324" t="str">
            <v>BONIFICACIONES</v>
          </cell>
          <cell r="C324">
            <v>343043.53</v>
          </cell>
          <cell r="D324">
            <v>343043.53</v>
          </cell>
        </row>
        <row r="325">
          <cell r="A325">
            <v>8110020200</v>
          </cell>
          <cell r="B325" t="str">
            <v>VACACIONES</v>
          </cell>
          <cell r="C325">
            <v>153052.32</v>
          </cell>
          <cell r="D325">
            <v>153052.32</v>
          </cell>
        </row>
        <row r="326">
          <cell r="A326">
            <v>811002020001</v>
          </cell>
          <cell r="B326" t="str">
            <v>ORDINARIAS</v>
          </cell>
          <cell r="C326">
            <v>153052.32</v>
          </cell>
          <cell r="D326">
            <v>153052.32</v>
          </cell>
        </row>
        <row r="327">
          <cell r="A327">
            <v>8110020300</v>
          </cell>
          <cell r="B327" t="str">
            <v>UNIFORMES</v>
          </cell>
          <cell r="C327">
            <v>4407.41</v>
          </cell>
          <cell r="D327">
            <v>4407.41</v>
          </cell>
        </row>
        <row r="328">
          <cell r="A328">
            <v>8110020400</v>
          </cell>
          <cell r="B328" t="str">
            <v>SEGURO SOCIAL Y F.S.V.</v>
          </cell>
          <cell r="C328">
            <v>57788.78</v>
          </cell>
          <cell r="D328">
            <v>57788.78</v>
          </cell>
        </row>
        <row r="329">
          <cell r="A329">
            <v>811002040001</v>
          </cell>
          <cell r="B329" t="str">
            <v>SALUD</v>
          </cell>
          <cell r="C329">
            <v>57788.78</v>
          </cell>
          <cell r="D329">
            <v>57788.78</v>
          </cell>
        </row>
        <row r="330">
          <cell r="A330">
            <v>8110020500</v>
          </cell>
          <cell r="B330" t="str">
            <v>INSAFOR</v>
          </cell>
          <cell r="C330">
            <v>7910.32</v>
          </cell>
          <cell r="D330">
            <v>7910.32</v>
          </cell>
        </row>
        <row r="331">
          <cell r="A331">
            <v>8110020600</v>
          </cell>
          <cell r="B331" t="str">
            <v>GASTOS MEDICOS</v>
          </cell>
          <cell r="C331">
            <v>23253.7</v>
          </cell>
          <cell r="D331">
            <v>23253.7</v>
          </cell>
        </row>
        <row r="332">
          <cell r="A332">
            <v>8110020800</v>
          </cell>
          <cell r="B332" t="str">
            <v>ATENCIONES Y RECREACIONES</v>
          </cell>
          <cell r="C332">
            <v>61692.73</v>
          </cell>
          <cell r="D332">
            <v>61692.73</v>
          </cell>
        </row>
        <row r="333">
          <cell r="A333">
            <v>811002080001</v>
          </cell>
          <cell r="B333" t="str">
            <v>ATENCIONES SOCIALES</v>
          </cell>
          <cell r="C333">
            <v>41151.69</v>
          </cell>
          <cell r="D333">
            <v>41151.69</v>
          </cell>
        </row>
        <row r="334">
          <cell r="A334">
            <v>811002080002</v>
          </cell>
          <cell r="B334" t="str">
            <v>ACTIVIDADES DEPORTIVAS, CULTURALES Y OTRAS</v>
          </cell>
          <cell r="C334">
            <v>20541.04</v>
          </cell>
          <cell r="D334">
            <v>20541.04</v>
          </cell>
        </row>
        <row r="335">
          <cell r="A335">
            <v>8110020900</v>
          </cell>
          <cell r="B335" t="str">
            <v>OTROS SEGUROS</v>
          </cell>
          <cell r="C335">
            <v>91203.520000000004</v>
          </cell>
          <cell r="D335">
            <v>91203.520000000004</v>
          </cell>
        </row>
        <row r="336">
          <cell r="A336">
            <v>811002090001</v>
          </cell>
          <cell r="B336" t="str">
            <v>DE VIDA</v>
          </cell>
          <cell r="C336">
            <v>21166.560000000001</v>
          </cell>
          <cell r="D336">
            <v>21166.560000000001</v>
          </cell>
        </row>
        <row r="337">
          <cell r="A337">
            <v>811002090002</v>
          </cell>
          <cell r="B337" t="str">
            <v>DE FIDELIDAD</v>
          </cell>
          <cell r="C337">
            <v>12981.64</v>
          </cell>
          <cell r="D337">
            <v>12981.64</v>
          </cell>
        </row>
        <row r="338">
          <cell r="A338">
            <v>811002090003</v>
          </cell>
          <cell r="B338" t="str">
            <v>MEDICO HOSPITALARIO</v>
          </cell>
          <cell r="C338">
            <v>57055.32</v>
          </cell>
          <cell r="D338">
            <v>57055.32</v>
          </cell>
        </row>
        <row r="339">
          <cell r="A339">
            <v>8110021000</v>
          </cell>
          <cell r="B339" t="str">
            <v>AFP'S</v>
          </cell>
          <cell r="C339">
            <v>111601.35</v>
          </cell>
          <cell r="D339">
            <v>111601.35</v>
          </cell>
        </row>
        <row r="340">
          <cell r="A340">
            <v>811002100001</v>
          </cell>
          <cell r="B340" t="str">
            <v>CONFIA</v>
          </cell>
          <cell r="C340">
            <v>49548.46</v>
          </cell>
          <cell r="D340">
            <v>49548.46</v>
          </cell>
        </row>
        <row r="341">
          <cell r="A341">
            <v>811002100002</v>
          </cell>
          <cell r="B341" t="str">
            <v>CRECER</v>
          </cell>
          <cell r="C341">
            <v>62052.89</v>
          </cell>
          <cell r="D341">
            <v>62052.89</v>
          </cell>
        </row>
        <row r="342">
          <cell r="A342">
            <v>8110029100</v>
          </cell>
          <cell r="B342" t="str">
            <v>OTRAS PRESTACIONES AL PERSONAL</v>
          </cell>
          <cell r="C342">
            <v>135097.73000000001</v>
          </cell>
          <cell r="D342">
            <v>135097.73000000001</v>
          </cell>
        </row>
        <row r="343">
          <cell r="A343">
            <v>811002910001</v>
          </cell>
          <cell r="B343" t="str">
            <v>PRESTACION ALIMENTARIA</v>
          </cell>
          <cell r="C343">
            <v>41606.6</v>
          </cell>
          <cell r="D343">
            <v>41606.6</v>
          </cell>
        </row>
        <row r="344">
          <cell r="A344">
            <v>811002910002</v>
          </cell>
          <cell r="B344" t="str">
            <v>CAFE, AZUCAR Y ALIMENTACION</v>
          </cell>
          <cell r="C344">
            <v>18580.490000000002</v>
          </cell>
          <cell r="D344">
            <v>18580.490000000002</v>
          </cell>
        </row>
        <row r="345">
          <cell r="A345">
            <v>811002910003</v>
          </cell>
          <cell r="B345" t="str">
            <v>PRESTACION 25% I.S.S.S.</v>
          </cell>
          <cell r="C345">
            <v>45781.03</v>
          </cell>
          <cell r="D345">
            <v>45781.03</v>
          </cell>
        </row>
        <row r="346">
          <cell r="A346">
            <v>811002910004</v>
          </cell>
          <cell r="B346" t="str">
            <v>LENTES</v>
          </cell>
          <cell r="C346">
            <v>240</v>
          </cell>
          <cell r="D346">
            <v>240</v>
          </cell>
        </row>
        <row r="347">
          <cell r="A347">
            <v>811002910005</v>
          </cell>
          <cell r="B347" t="str">
            <v>INDEMNIZACION POR RETIRO VOLUNTARIO</v>
          </cell>
          <cell r="C347">
            <v>178.36</v>
          </cell>
          <cell r="D347">
            <v>178.36</v>
          </cell>
        </row>
        <row r="348">
          <cell r="A348">
            <v>811002910006</v>
          </cell>
          <cell r="B348" t="str">
            <v>IPSFA</v>
          </cell>
          <cell r="C348">
            <v>589.36</v>
          </cell>
          <cell r="D348">
            <v>589.36</v>
          </cell>
        </row>
        <row r="349">
          <cell r="A349">
            <v>811002910099</v>
          </cell>
          <cell r="B349" t="str">
            <v>OTRAS</v>
          </cell>
          <cell r="C349">
            <v>28121.89</v>
          </cell>
          <cell r="D349">
            <v>28121.89</v>
          </cell>
        </row>
        <row r="350">
          <cell r="A350">
            <v>811003</v>
          </cell>
          <cell r="B350" t="str">
            <v>INDEMNIZACIONES AL PERSONAL</v>
          </cell>
          <cell r="C350">
            <v>167460.1</v>
          </cell>
          <cell r="D350">
            <v>167460.1</v>
          </cell>
        </row>
        <row r="351">
          <cell r="A351">
            <v>8110030100</v>
          </cell>
          <cell r="B351" t="str">
            <v>POR DESPIDO</v>
          </cell>
          <cell r="C351">
            <v>167460.1</v>
          </cell>
          <cell r="D351">
            <v>167460.1</v>
          </cell>
        </row>
        <row r="352">
          <cell r="A352">
            <v>811004</v>
          </cell>
          <cell r="B352" t="str">
            <v>GASTOS DEL DIRECTORIO</v>
          </cell>
          <cell r="C352">
            <v>557986.31999999995</v>
          </cell>
          <cell r="D352">
            <v>557986.31999999995</v>
          </cell>
        </row>
        <row r="353">
          <cell r="A353">
            <v>8110040100</v>
          </cell>
          <cell r="B353" t="str">
            <v>DIETAS</v>
          </cell>
          <cell r="C353">
            <v>427500</v>
          </cell>
          <cell r="D353">
            <v>427500</v>
          </cell>
        </row>
        <row r="354">
          <cell r="A354">
            <v>811004010001</v>
          </cell>
          <cell r="B354" t="str">
            <v>CONSEJO DIRECTIVO O JUNTA DIRECTIVA</v>
          </cell>
          <cell r="C354">
            <v>427500</v>
          </cell>
          <cell r="D354">
            <v>427500</v>
          </cell>
        </row>
        <row r="355">
          <cell r="A355">
            <v>8110049100</v>
          </cell>
          <cell r="B355" t="str">
            <v>OTRAS PRESTACIONES</v>
          </cell>
          <cell r="C355">
            <v>130486.32</v>
          </cell>
          <cell r="D355">
            <v>130486.32</v>
          </cell>
        </row>
        <row r="356">
          <cell r="A356">
            <v>811004910001</v>
          </cell>
          <cell r="B356" t="str">
            <v>ALIMENTACION</v>
          </cell>
          <cell r="C356">
            <v>4690.26</v>
          </cell>
          <cell r="D356">
            <v>4690.26</v>
          </cell>
        </row>
        <row r="357">
          <cell r="A357">
            <v>811004910002</v>
          </cell>
          <cell r="B357" t="str">
            <v>SEGURO MEDICO HOSPITALARIO</v>
          </cell>
          <cell r="C357">
            <v>46928.97</v>
          </cell>
          <cell r="D357">
            <v>46928.97</v>
          </cell>
        </row>
        <row r="358">
          <cell r="A358">
            <v>811004910003</v>
          </cell>
          <cell r="B358" t="str">
            <v>SEGURO DE VIDA</v>
          </cell>
          <cell r="C358">
            <v>17883.39</v>
          </cell>
          <cell r="D358">
            <v>17883.39</v>
          </cell>
        </row>
        <row r="359">
          <cell r="A359">
            <v>811004910005</v>
          </cell>
          <cell r="B359" t="str">
            <v>GASTOS DE VIAJE</v>
          </cell>
          <cell r="C359">
            <v>58814.5</v>
          </cell>
          <cell r="D359">
            <v>58814.5</v>
          </cell>
        </row>
        <row r="360">
          <cell r="A360">
            <v>811004910099</v>
          </cell>
          <cell r="B360" t="str">
            <v>OTRAS</v>
          </cell>
          <cell r="C360">
            <v>2169.1999999999998</v>
          </cell>
          <cell r="D360">
            <v>2169.1999999999998</v>
          </cell>
        </row>
        <row r="361">
          <cell r="A361">
            <v>811005</v>
          </cell>
          <cell r="B361" t="str">
            <v>OTROS GASTOS DEL PERSONAL</v>
          </cell>
          <cell r="C361">
            <v>277893.07</v>
          </cell>
          <cell r="D361">
            <v>277893.07</v>
          </cell>
        </row>
        <row r="362">
          <cell r="A362">
            <v>8110050100</v>
          </cell>
          <cell r="B362" t="str">
            <v>CAPACITACION</v>
          </cell>
          <cell r="C362">
            <v>123232.85</v>
          </cell>
          <cell r="D362">
            <v>123232.85</v>
          </cell>
        </row>
        <row r="363">
          <cell r="A363">
            <v>811005010001</v>
          </cell>
          <cell r="B363" t="str">
            <v>INSTITUTOCIONAL</v>
          </cell>
          <cell r="C363">
            <v>96775.01</v>
          </cell>
          <cell r="D363">
            <v>96775.01</v>
          </cell>
        </row>
        <row r="364">
          <cell r="A364">
            <v>811005010002</v>
          </cell>
          <cell r="B364" t="str">
            <v>PROGRAMA DE BECAS A EMPLEADOS</v>
          </cell>
          <cell r="C364">
            <v>26457.84</v>
          </cell>
          <cell r="D364">
            <v>26457.84</v>
          </cell>
        </row>
        <row r="365">
          <cell r="A365">
            <v>8110050200</v>
          </cell>
          <cell r="B365" t="str">
            <v>GASTOS DE VIAJE</v>
          </cell>
          <cell r="C365">
            <v>25250.94</v>
          </cell>
          <cell r="D365">
            <v>25250.94</v>
          </cell>
        </row>
        <row r="366">
          <cell r="A366">
            <v>8110050300</v>
          </cell>
          <cell r="B366" t="str">
            <v>COMBUSTIBLE Y LUBRICANTES</v>
          </cell>
          <cell r="C366">
            <v>2168.33</v>
          </cell>
          <cell r="D366">
            <v>2168.33</v>
          </cell>
        </row>
        <row r="367">
          <cell r="A367">
            <v>8110050400</v>
          </cell>
          <cell r="B367" t="str">
            <v>VI TICOS Y TRANSPORTE</v>
          </cell>
          <cell r="C367">
            <v>127240.95</v>
          </cell>
          <cell r="D367">
            <v>127240.95</v>
          </cell>
        </row>
        <row r="368">
          <cell r="A368">
            <v>811005040001</v>
          </cell>
          <cell r="B368" t="str">
            <v>VIATICOS</v>
          </cell>
          <cell r="C368">
            <v>24478.04</v>
          </cell>
          <cell r="D368">
            <v>24478.04</v>
          </cell>
        </row>
        <row r="369">
          <cell r="A369">
            <v>811005040002</v>
          </cell>
          <cell r="B369" t="str">
            <v>TRANSPORTE</v>
          </cell>
          <cell r="C369">
            <v>33016.26</v>
          </cell>
          <cell r="D369">
            <v>33016.26</v>
          </cell>
        </row>
        <row r="370">
          <cell r="A370">
            <v>811005040003</v>
          </cell>
          <cell r="B370" t="str">
            <v>KILOMETRAJE</v>
          </cell>
          <cell r="C370">
            <v>69746.649999999994</v>
          </cell>
          <cell r="D370">
            <v>69746.649999999994</v>
          </cell>
        </row>
        <row r="371">
          <cell r="A371">
            <v>812</v>
          </cell>
          <cell r="B371" t="str">
            <v>GASTOS GENERALES</v>
          </cell>
          <cell r="C371">
            <v>3198912.92</v>
          </cell>
          <cell r="D371">
            <v>3198912.92</v>
          </cell>
        </row>
        <row r="372">
          <cell r="A372">
            <v>8120</v>
          </cell>
          <cell r="B372" t="str">
            <v>GASTOS GENERALES</v>
          </cell>
          <cell r="C372">
            <v>3198912.92</v>
          </cell>
          <cell r="D372">
            <v>3198912.92</v>
          </cell>
        </row>
        <row r="373">
          <cell r="A373">
            <v>812001</v>
          </cell>
          <cell r="B373" t="str">
            <v>CONSUMO DE MATERIALES</v>
          </cell>
          <cell r="C373">
            <v>86647.18</v>
          </cell>
          <cell r="D373">
            <v>86647.18</v>
          </cell>
        </row>
        <row r="374">
          <cell r="A374">
            <v>8120010100</v>
          </cell>
          <cell r="B374" t="str">
            <v>COMBUSTIBLE Y LUBRICANTES</v>
          </cell>
          <cell r="C374">
            <v>12709.05</v>
          </cell>
          <cell r="D374">
            <v>12709.05</v>
          </cell>
        </row>
        <row r="375">
          <cell r="A375">
            <v>8120010200</v>
          </cell>
          <cell r="B375" t="str">
            <v>PAPELERIA Y UTILES</v>
          </cell>
          <cell r="C375">
            <v>39028.69</v>
          </cell>
          <cell r="D375">
            <v>39028.69</v>
          </cell>
        </row>
        <row r="376">
          <cell r="A376">
            <v>8120010300</v>
          </cell>
          <cell r="B376" t="str">
            <v>MATERIALES DE LIMPIEZA</v>
          </cell>
          <cell r="C376">
            <v>34909.440000000002</v>
          </cell>
          <cell r="D376">
            <v>34909.440000000002</v>
          </cell>
        </row>
        <row r="377">
          <cell r="A377">
            <v>812002</v>
          </cell>
          <cell r="B377" t="str">
            <v>REPARACION Y MANTENIMIENTO DE ACTIVO FIJO</v>
          </cell>
          <cell r="C377">
            <v>177711.26</v>
          </cell>
          <cell r="D377">
            <v>177711.26</v>
          </cell>
        </row>
        <row r="378">
          <cell r="A378">
            <v>8120020100</v>
          </cell>
          <cell r="B378" t="str">
            <v>EDIFICIOS PROPIOS</v>
          </cell>
          <cell r="C378">
            <v>98381.74</v>
          </cell>
          <cell r="D378">
            <v>98381.74</v>
          </cell>
        </row>
        <row r="379">
          <cell r="A379">
            <v>812002010001</v>
          </cell>
          <cell r="B379" t="str">
            <v>OFICINA CENTRAL</v>
          </cell>
          <cell r="C379">
            <v>39649.050000000003</v>
          </cell>
          <cell r="D379">
            <v>39649.050000000003</v>
          </cell>
        </row>
        <row r="380">
          <cell r="A380">
            <v>812002010002</v>
          </cell>
          <cell r="B380" t="str">
            <v>CENTRO RECREATIVO</v>
          </cell>
          <cell r="C380">
            <v>34400.69</v>
          </cell>
          <cell r="D380">
            <v>34400.69</v>
          </cell>
        </row>
        <row r="381">
          <cell r="A381">
            <v>812002010003</v>
          </cell>
          <cell r="B381" t="str">
            <v>AGENCIAS</v>
          </cell>
          <cell r="C381">
            <v>24332</v>
          </cell>
          <cell r="D381">
            <v>24332</v>
          </cell>
        </row>
        <row r="382">
          <cell r="A382">
            <v>8120020200</v>
          </cell>
          <cell r="B382" t="str">
            <v>EQUIPO DE COMPUTACION</v>
          </cell>
          <cell r="C382">
            <v>34109.94</v>
          </cell>
          <cell r="D382">
            <v>34109.94</v>
          </cell>
        </row>
        <row r="383">
          <cell r="A383">
            <v>8120020300</v>
          </cell>
          <cell r="B383" t="str">
            <v>VEHICULOS</v>
          </cell>
          <cell r="C383">
            <v>19057.96</v>
          </cell>
          <cell r="D383">
            <v>19057.96</v>
          </cell>
        </row>
        <row r="384">
          <cell r="A384">
            <v>8120020400</v>
          </cell>
          <cell r="B384" t="str">
            <v>MOBILIARIO Y EQUIPO DE OFICINA</v>
          </cell>
          <cell r="C384">
            <v>26161.62</v>
          </cell>
          <cell r="D384">
            <v>26161.62</v>
          </cell>
        </row>
        <row r="385">
          <cell r="A385">
            <v>812002040001</v>
          </cell>
          <cell r="B385" t="str">
            <v>MOBILIARIO</v>
          </cell>
          <cell r="C385">
            <v>1626.22</v>
          </cell>
          <cell r="D385">
            <v>1626.22</v>
          </cell>
        </row>
        <row r="386">
          <cell r="A386">
            <v>812002040002</v>
          </cell>
          <cell r="B386" t="str">
            <v>EQUIPO</v>
          </cell>
          <cell r="C386">
            <v>24535.4</v>
          </cell>
          <cell r="D386">
            <v>24535.4</v>
          </cell>
        </row>
        <row r="387">
          <cell r="A387">
            <v>81200204000201</v>
          </cell>
          <cell r="B387" t="str">
            <v>EQUIPO DE OFICINA</v>
          </cell>
          <cell r="C387">
            <v>597.78</v>
          </cell>
          <cell r="D387">
            <v>597.78</v>
          </cell>
        </row>
        <row r="388">
          <cell r="A388">
            <v>81200204000202</v>
          </cell>
          <cell r="B388" t="str">
            <v>AIRE ACONDICIONADO</v>
          </cell>
          <cell r="C388">
            <v>20714.080000000002</v>
          </cell>
          <cell r="D388">
            <v>20714.080000000002</v>
          </cell>
        </row>
        <row r="389">
          <cell r="A389">
            <v>81200204000203</v>
          </cell>
          <cell r="B389" t="str">
            <v>PLANTA DE EMERGENCIA</v>
          </cell>
          <cell r="C389">
            <v>3223.54</v>
          </cell>
          <cell r="D389">
            <v>3223.54</v>
          </cell>
        </row>
        <row r="390">
          <cell r="A390">
            <v>812003</v>
          </cell>
          <cell r="B390" t="str">
            <v>SERVICIOS PUBLICOS E IMPUESTOS</v>
          </cell>
          <cell r="C390">
            <v>571593.93999999994</v>
          </cell>
          <cell r="D390">
            <v>571593.93999999994</v>
          </cell>
        </row>
        <row r="391">
          <cell r="A391">
            <v>8120030100</v>
          </cell>
          <cell r="B391" t="str">
            <v>COMUNICACIONES</v>
          </cell>
          <cell r="C391">
            <v>63653.01</v>
          </cell>
          <cell r="D391">
            <v>63653.01</v>
          </cell>
        </row>
        <row r="392">
          <cell r="A392">
            <v>8120030200</v>
          </cell>
          <cell r="B392" t="str">
            <v>ENERGIA ELECTRICA</v>
          </cell>
          <cell r="C392">
            <v>118310.1</v>
          </cell>
          <cell r="D392">
            <v>118310.1</v>
          </cell>
        </row>
        <row r="393">
          <cell r="A393">
            <v>8120030300</v>
          </cell>
          <cell r="B393" t="str">
            <v>AGUA POTABLE</v>
          </cell>
          <cell r="C393">
            <v>21352.06</v>
          </cell>
          <cell r="D393">
            <v>21352.06</v>
          </cell>
        </row>
        <row r="394">
          <cell r="A394">
            <v>8120030400</v>
          </cell>
          <cell r="B394" t="str">
            <v>IMPUESTOS FISCALES</v>
          </cell>
          <cell r="C394">
            <v>321726.92</v>
          </cell>
          <cell r="D394">
            <v>321726.92</v>
          </cell>
        </row>
        <row r="395">
          <cell r="A395">
            <v>812003040001</v>
          </cell>
          <cell r="B395" t="str">
            <v>REMANENTE DE IVA</v>
          </cell>
          <cell r="C395">
            <v>299121.15000000002</v>
          </cell>
          <cell r="D395">
            <v>299121.15000000002</v>
          </cell>
        </row>
        <row r="396">
          <cell r="A396">
            <v>812003040002</v>
          </cell>
          <cell r="B396" t="str">
            <v>FOVIAL</v>
          </cell>
          <cell r="C396">
            <v>2026.21</v>
          </cell>
          <cell r="D396">
            <v>2026.21</v>
          </cell>
        </row>
        <row r="397">
          <cell r="A397">
            <v>812003040003</v>
          </cell>
          <cell r="B397" t="str">
            <v>DERECHOS DE REGISTRO DE COMERCIO</v>
          </cell>
          <cell r="C397">
            <v>11650.83</v>
          </cell>
          <cell r="D397">
            <v>11650.83</v>
          </cell>
        </row>
        <row r="398">
          <cell r="A398">
            <v>812003040004</v>
          </cell>
          <cell r="B398" t="str">
            <v>TARJETA DE CIRCULACION DE VEHICULOS</v>
          </cell>
          <cell r="C398">
            <v>1362.29</v>
          </cell>
          <cell r="D398">
            <v>1362.29</v>
          </cell>
        </row>
        <row r="399">
          <cell r="A399">
            <v>812003040006</v>
          </cell>
          <cell r="B399" t="str">
            <v>PORTACION DE ARMAS</v>
          </cell>
          <cell r="C399">
            <v>121.06</v>
          </cell>
          <cell r="D399">
            <v>121.06</v>
          </cell>
        </row>
        <row r="400">
          <cell r="A400">
            <v>812003040099</v>
          </cell>
          <cell r="B400" t="str">
            <v>OTROS</v>
          </cell>
          <cell r="C400">
            <v>7445.38</v>
          </cell>
          <cell r="D400">
            <v>7445.38</v>
          </cell>
        </row>
        <row r="401">
          <cell r="A401">
            <v>8120030500</v>
          </cell>
          <cell r="B401" t="str">
            <v>IMPUESTOS MUNICIPALES</v>
          </cell>
          <cell r="C401">
            <v>46551.85</v>
          </cell>
          <cell r="D401">
            <v>46551.85</v>
          </cell>
        </row>
        <row r="402">
          <cell r="A402">
            <v>812004</v>
          </cell>
          <cell r="B402" t="str">
            <v>PUBLICIDAD Y PROMOCION</v>
          </cell>
          <cell r="C402">
            <v>215859.53</v>
          </cell>
          <cell r="D402">
            <v>215859.53</v>
          </cell>
        </row>
        <row r="403">
          <cell r="A403">
            <v>8120040100</v>
          </cell>
          <cell r="B403" t="str">
            <v>TELEVISION</v>
          </cell>
          <cell r="C403">
            <v>29120</v>
          </cell>
          <cell r="D403">
            <v>29120</v>
          </cell>
        </row>
        <row r="404">
          <cell r="A404">
            <v>8120040200</v>
          </cell>
          <cell r="B404" t="str">
            <v>RADIO</v>
          </cell>
          <cell r="C404">
            <v>10852.8</v>
          </cell>
          <cell r="D404">
            <v>10852.8</v>
          </cell>
        </row>
        <row r="405">
          <cell r="A405">
            <v>8120040300</v>
          </cell>
          <cell r="B405" t="str">
            <v>PRENSA ESCRITA</v>
          </cell>
          <cell r="C405">
            <v>48095.16</v>
          </cell>
          <cell r="D405">
            <v>48095.16</v>
          </cell>
        </row>
        <row r="406">
          <cell r="A406">
            <v>8120040400</v>
          </cell>
          <cell r="B406" t="str">
            <v>OTROS MEDIOS</v>
          </cell>
          <cell r="C406">
            <v>95841.57</v>
          </cell>
          <cell r="D406">
            <v>95841.57</v>
          </cell>
        </row>
        <row r="407">
          <cell r="A407">
            <v>812004040001</v>
          </cell>
          <cell r="B407" t="str">
            <v>OTTROS MEDIOS</v>
          </cell>
          <cell r="C407">
            <v>95841.57</v>
          </cell>
          <cell r="D407">
            <v>95841.57</v>
          </cell>
        </row>
        <row r="408">
          <cell r="A408">
            <v>8120040500</v>
          </cell>
          <cell r="B408" t="str">
            <v>ARTICULOS PROMOCIONALES</v>
          </cell>
          <cell r="C408">
            <v>4950</v>
          </cell>
          <cell r="D408">
            <v>4950</v>
          </cell>
        </row>
        <row r="409">
          <cell r="A409">
            <v>8120040600</v>
          </cell>
          <cell r="B409" t="str">
            <v>GASTOS DE REPRESENTACIION</v>
          </cell>
          <cell r="C409">
            <v>27000</v>
          </cell>
          <cell r="D409">
            <v>27000</v>
          </cell>
        </row>
        <row r="410">
          <cell r="A410">
            <v>812006</v>
          </cell>
          <cell r="B410" t="str">
            <v>SEGUROS SOBRE BIENES</v>
          </cell>
          <cell r="C410">
            <v>58228.69</v>
          </cell>
          <cell r="D410">
            <v>58228.69</v>
          </cell>
        </row>
        <row r="411">
          <cell r="A411">
            <v>8120060100</v>
          </cell>
          <cell r="B411" t="str">
            <v>SOBRE ACTIVOS FIJOS</v>
          </cell>
          <cell r="C411">
            <v>52360.13</v>
          </cell>
          <cell r="D411">
            <v>52360.13</v>
          </cell>
        </row>
        <row r="412">
          <cell r="A412">
            <v>812006010001</v>
          </cell>
          <cell r="B412" t="str">
            <v>EDIFICIOS</v>
          </cell>
          <cell r="C412">
            <v>28740.7</v>
          </cell>
          <cell r="D412">
            <v>28740.7</v>
          </cell>
        </row>
        <row r="413">
          <cell r="A413">
            <v>812006010002</v>
          </cell>
          <cell r="B413" t="str">
            <v>MOBILIARIO</v>
          </cell>
          <cell r="C413">
            <v>2006.69</v>
          </cell>
          <cell r="D413">
            <v>2006.69</v>
          </cell>
        </row>
        <row r="414">
          <cell r="A414">
            <v>812006010003</v>
          </cell>
          <cell r="B414" t="str">
            <v>EQUIPO DE OFICINA</v>
          </cell>
          <cell r="C414">
            <v>3624.22</v>
          </cell>
          <cell r="D414">
            <v>3624.22</v>
          </cell>
        </row>
        <row r="415">
          <cell r="A415">
            <v>812006010004</v>
          </cell>
          <cell r="B415" t="str">
            <v>VEHICULOS</v>
          </cell>
          <cell r="C415">
            <v>15928.76</v>
          </cell>
          <cell r="D415">
            <v>15928.76</v>
          </cell>
        </row>
        <row r="416">
          <cell r="A416">
            <v>812006010005</v>
          </cell>
          <cell r="B416" t="str">
            <v>MAQUINARIA, EQUIPO Y HERRAMIENTAS</v>
          </cell>
          <cell r="C416">
            <v>2059.7600000000002</v>
          </cell>
          <cell r="D416">
            <v>2059.7600000000002</v>
          </cell>
        </row>
        <row r="417">
          <cell r="A417">
            <v>8120060200</v>
          </cell>
          <cell r="B417" t="str">
            <v>SOBRE RIESGOS BANCARIOS</v>
          </cell>
          <cell r="C417">
            <v>5868.56</v>
          </cell>
          <cell r="D417">
            <v>5868.56</v>
          </cell>
        </row>
        <row r="418">
          <cell r="A418">
            <v>812007</v>
          </cell>
          <cell r="B418" t="str">
            <v>HONORARIOS PROFESIONALES</v>
          </cell>
          <cell r="C418">
            <v>312541.03999999998</v>
          </cell>
          <cell r="D418">
            <v>312541.03999999998</v>
          </cell>
        </row>
        <row r="419">
          <cell r="A419">
            <v>8120070100</v>
          </cell>
          <cell r="B419" t="str">
            <v>AUDITORES</v>
          </cell>
          <cell r="C419">
            <v>41249.97</v>
          </cell>
          <cell r="D419">
            <v>41249.97</v>
          </cell>
        </row>
        <row r="420">
          <cell r="A420">
            <v>812007010001</v>
          </cell>
          <cell r="B420" t="str">
            <v>AUDITORIA EXTERNA</v>
          </cell>
          <cell r="C420">
            <v>33750</v>
          </cell>
          <cell r="D420">
            <v>33750</v>
          </cell>
        </row>
        <row r="421">
          <cell r="A421">
            <v>812007010002</v>
          </cell>
          <cell r="B421" t="str">
            <v>AUDITORIA FISCAL</v>
          </cell>
          <cell r="C421">
            <v>7499.97</v>
          </cell>
          <cell r="D421">
            <v>7499.97</v>
          </cell>
        </row>
        <row r="422">
          <cell r="A422">
            <v>8120070200</v>
          </cell>
          <cell r="B422" t="str">
            <v>ABOGADOS</v>
          </cell>
          <cell r="C422">
            <v>131962.5</v>
          </cell>
          <cell r="D422">
            <v>131962.5</v>
          </cell>
        </row>
        <row r="423">
          <cell r="A423">
            <v>8120070300</v>
          </cell>
          <cell r="B423" t="str">
            <v>EMPRESAS CONSULTORAS</v>
          </cell>
          <cell r="C423">
            <v>7635</v>
          </cell>
          <cell r="D423">
            <v>7635</v>
          </cell>
        </row>
        <row r="424">
          <cell r="A424">
            <v>8120070900</v>
          </cell>
          <cell r="B424" t="str">
            <v>OTROS</v>
          </cell>
          <cell r="C424">
            <v>131693.57</v>
          </cell>
          <cell r="D424">
            <v>131693.57</v>
          </cell>
        </row>
        <row r="425">
          <cell r="A425">
            <v>812008</v>
          </cell>
          <cell r="B425" t="str">
            <v>SUPERINTENDENCIA DEL SISTEMA FINANCIERO</v>
          </cell>
          <cell r="C425">
            <v>238512.42</v>
          </cell>
          <cell r="D425">
            <v>238512.42</v>
          </cell>
        </row>
        <row r="426">
          <cell r="A426">
            <v>8120080100</v>
          </cell>
          <cell r="B426" t="str">
            <v>CUOTA OBLIGATORIA</v>
          </cell>
          <cell r="C426">
            <v>238512.42</v>
          </cell>
          <cell r="D426">
            <v>238512.42</v>
          </cell>
        </row>
        <row r="427">
          <cell r="A427">
            <v>812011</v>
          </cell>
          <cell r="B427" t="str">
            <v>SERVICIOS TECNICOS</v>
          </cell>
          <cell r="C427">
            <v>279067.48</v>
          </cell>
          <cell r="D427">
            <v>279067.48</v>
          </cell>
        </row>
        <row r="428">
          <cell r="A428">
            <v>8120110700</v>
          </cell>
          <cell r="B428" t="str">
            <v>ASESORIA</v>
          </cell>
          <cell r="C428">
            <v>11123.53</v>
          </cell>
          <cell r="D428">
            <v>11123.53</v>
          </cell>
        </row>
        <row r="429">
          <cell r="A429">
            <v>8120110800</v>
          </cell>
          <cell r="B429" t="str">
            <v>INFORM TICA</v>
          </cell>
          <cell r="C429">
            <v>267943.95</v>
          </cell>
          <cell r="D429">
            <v>267943.95</v>
          </cell>
        </row>
        <row r="430">
          <cell r="A430">
            <v>812099</v>
          </cell>
          <cell r="B430" t="str">
            <v>OTROS</v>
          </cell>
          <cell r="C430">
            <v>1258751.3799999999</v>
          </cell>
          <cell r="D430">
            <v>1258751.3799999999</v>
          </cell>
        </row>
        <row r="431">
          <cell r="A431">
            <v>8120990100</v>
          </cell>
          <cell r="B431" t="str">
            <v>SERVICIOS DE SEGURIDAD</v>
          </cell>
          <cell r="C431">
            <v>188714.2</v>
          </cell>
          <cell r="D431">
            <v>188714.2</v>
          </cell>
        </row>
        <row r="432">
          <cell r="A432">
            <v>8120990200</v>
          </cell>
          <cell r="B432" t="str">
            <v>SUSCRIPCIONES</v>
          </cell>
          <cell r="C432">
            <v>2121.9299999999998</v>
          </cell>
          <cell r="D432">
            <v>2121.9299999999998</v>
          </cell>
        </row>
        <row r="433">
          <cell r="A433">
            <v>8120990300</v>
          </cell>
          <cell r="B433" t="str">
            <v>CONTRIBUCIONES</v>
          </cell>
          <cell r="C433">
            <v>174757.98</v>
          </cell>
          <cell r="D433">
            <v>174757.98</v>
          </cell>
        </row>
        <row r="434">
          <cell r="A434">
            <v>812099030001</v>
          </cell>
          <cell r="B434" t="str">
            <v>INSTITUCIONES BENEFICAS</v>
          </cell>
          <cell r="C434">
            <v>5565</v>
          </cell>
          <cell r="D434">
            <v>5565</v>
          </cell>
        </row>
        <row r="435">
          <cell r="A435">
            <v>812099030099</v>
          </cell>
          <cell r="B435" t="str">
            <v>OTRAS INSTITUCIONES</v>
          </cell>
          <cell r="C435">
            <v>169192.98</v>
          </cell>
          <cell r="D435">
            <v>169192.98</v>
          </cell>
        </row>
        <row r="436">
          <cell r="A436">
            <v>8120990400</v>
          </cell>
          <cell r="B436" t="str">
            <v>PUBLICACIONES Y CONVOCATORIAS</v>
          </cell>
          <cell r="C436">
            <v>34834.49</v>
          </cell>
          <cell r="D436">
            <v>34834.49</v>
          </cell>
        </row>
        <row r="437">
          <cell r="A437">
            <v>8120999100</v>
          </cell>
          <cell r="B437" t="str">
            <v>OTROS</v>
          </cell>
          <cell r="C437">
            <v>858322.78</v>
          </cell>
          <cell r="D437">
            <v>858322.78</v>
          </cell>
        </row>
        <row r="438">
          <cell r="A438">
            <v>812099910001</v>
          </cell>
          <cell r="B438" t="str">
            <v>SERVICIOS DE LIMPIEZA Y MENSAJERIA</v>
          </cell>
          <cell r="C438">
            <v>123700</v>
          </cell>
          <cell r="D438">
            <v>123700</v>
          </cell>
        </row>
        <row r="439">
          <cell r="A439">
            <v>812099910003</v>
          </cell>
          <cell r="B439" t="str">
            <v>MEMBRESIA</v>
          </cell>
          <cell r="C439">
            <v>28305.23</v>
          </cell>
          <cell r="D439">
            <v>28305.23</v>
          </cell>
        </row>
        <row r="440">
          <cell r="A440">
            <v>812099910004</v>
          </cell>
          <cell r="B440" t="str">
            <v>ASAMBLEA GENERAL DE ACCIONISTAS</v>
          </cell>
          <cell r="C440">
            <v>8186.92</v>
          </cell>
          <cell r="D440">
            <v>8186.92</v>
          </cell>
        </row>
        <row r="441">
          <cell r="A441">
            <v>812099910006</v>
          </cell>
          <cell r="B441" t="str">
            <v>ATENCION A COOPERATIVAS SOCIAS</v>
          </cell>
          <cell r="C441">
            <v>17388.810000000001</v>
          </cell>
          <cell r="D441">
            <v>17388.810000000001</v>
          </cell>
        </row>
        <row r="442">
          <cell r="A442">
            <v>812099910007</v>
          </cell>
          <cell r="B442" t="str">
            <v>EVENTOS INSTITUCIONALES</v>
          </cell>
          <cell r="C442">
            <v>141615.9</v>
          </cell>
          <cell r="D442">
            <v>141615.9</v>
          </cell>
        </row>
        <row r="443">
          <cell r="A443">
            <v>812099910008</v>
          </cell>
          <cell r="B443" t="str">
            <v>DIETAS A COMITES DE APOYO AL CONSEJO DIRECTIVO</v>
          </cell>
          <cell r="C443">
            <v>15400</v>
          </cell>
          <cell r="D443">
            <v>15400</v>
          </cell>
        </row>
        <row r="444">
          <cell r="A444">
            <v>812099910011</v>
          </cell>
          <cell r="B444" t="str">
            <v>SERVICIOS DE PERSONAL OUTSOURCING</v>
          </cell>
          <cell r="C444">
            <v>9155.49</v>
          </cell>
          <cell r="D444">
            <v>9155.49</v>
          </cell>
        </row>
        <row r="445">
          <cell r="A445">
            <v>812099910012</v>
          </cell>
          <cell r="B445" t="str">
            <v>CUENTA CORRIENTE</v>
          </cell>
          <cell r="C445">
            <v>406142.39</v>
          </cell>
          <cell r="D445">
            <v>406142.39</v>
          </cell>
        </row>
        <row r="446">
          <cell r="A446">
            <v>812099910099</v>
          </cell>
          <cell r="B446" t="str">
            <v>OTROS</v>
          </cell>
          <cell r="C446">
            <v>108428.04</v>
          </cell>
          <cell r="D446">
            <v>108428.04</v>
          </cell>
        </row>
        <row r="447">
          <cell r="A447">
            <v>813</v>
          </cell>
          <cell r="B447" t="str">
            <v>DEPRECIACIONES Y AMORTIZACIONES</v>
          </cell>
          <cell r="C447">
            <v>595884.68999999994</v>
          </cell>
          <cell r="D447">
            <v>595884.68999999994</v>
          </cell>
        </row>
        <row r="448">
          <cell r="A448">
            <v>8130</v>
          </cell>
          <cell r="B448" t="str">
            <v>DEPRECIACIONES Y AMORTIZACIONES</v>
          </cell>
          <cell r="C448">
            <v>595884.68999999994</v>
          </cell>
          <cell r="D448">
            <v>595884.68999999994</v>
          </cell>
        </row>
        <row r="449">
          <cell r="A449">
            <v>813001</v>
          </cell>
          <cell r="B449" t="str">
            <v>DEPRECIACIONES</v>
          </cell>
          <cell r="C449">
            <v>423795.75</v>
          </cell>
          <cell r="D449">
            <v>423795.75</v>
          </cell>
        </row>
        <row r="450">
          <cell r="A450">
            <v>8130010100</v>
          </cell>
          <cell r="B450" t="str">
            <v>BIENES MUEBLES</v>
          </cell>
          <cell r="C450">
            <v>239300.93</v>
          </cell>
          <cell r="D450">
            <v>239300.93</v>
          </cell>
        </row>
        <row r="451">
          <cell r="A451">
            <v>813001010001</v>
          </cell>
          <cell r="B451" t="str">
            <v>VALOR HISTORICO</v>
          </cell>
          <cell r="C451">
            <v>239300.93</v>
          </cell>
          <cell r="D451">
            <v>239300.93</v>
          </cell>
        </row>
        <row r="452">
          <cell r="A452">
            <v>81300101000102</v>
          </cell>
          <cell r="B452" t="str">
            <v>EQUIPO DE COMPUTACION</v>
          </cell>
          <cell r="C452">
            <v>126786.74</v>
          </cell>
          <cell r="D452">
            <v>126786.74</v>
          </cell>
        </row>
        <row r="453">
          <cell r="A453">
            <v>81300101000103</v>
          </cell>
          <cell r="B453" t="str">
            <v>EQUIPO DE OFICINA</v>
          </cell>
          <cell r="C453">
            <v>12978.26</v>
          </cell>
          <cell r="D453">
            <v>12978.26</v>
          </cell>
        </row>
        <row r="454">
          <cell r="A454">
            <v>81300101000104</v>
          </cell>
          <cell r="B454" t="str">
            <v>MOBILIARIO</v>
          </cell>
          <cell r="C454">
            <v>13127.39</v>
          </cell>
          <cell r="D454">
            <v>13127.39</v>
          </cell>
        </row>
        <row r="455">
          <cell r="A455">
            <v>81300101000105</v>
          </cell>
          <cell r="B455" t="str">
            <v>VEHICULOS</v>
          </cell>
          <cell r="C455">
            <v>45118.080000000002</v>
          </cell>
          <cell r="D455">
            <v>45118.080000000002</v>
          </cell>
        </row>
        <row r="456">
          <cell r="A456">
            <v>81300101000106</v>
          </cell>
          <cell r="B456" t="str">
            <v>MAQUINARIA, EQUIPO Y HERRAMIENTAS</v>
          </cell>
          <cell r="C456">
            <v>41290.46</v>
          </cell>
          <cell r="D456">
            <v>41290.46</v>
          </cell>
        </row>
        <row r="457">
          <cell r="A457">
            <v>8130010200</v>
          </cell>
          <cell r="B457" t="str">
            <v>BIENES INMUEBLES</v>
          </cell>
          <cell r="C457">
            <v>184494.82</v>
          </cell>
          <cell r="D457">
            <v>184494.82</v>
          </cell>
        </row>
        <row r="458">
          <cell r="A458">
            <v>813001020001</v>
          </cell>
          <cell r="B458" t="str">
            <v>VALOR HISTORICO</v>
          </cell>
          <cell r="C458">
            <v>155247.25</v>
          </cell>
          <cell r="D458">
            <v>155247.25</v>
          </cell>
        </row>
        <row r="459">
          <cell r="A459">
            <v>81300102000101</v>
          </cell>
          <cell r="B459" t="str">
            <v>EDIFICACIONES</v>
          </cell>
          <cell r="C459">
            <v>155247.25</v>
          </cell>
          <cell r="D459">
            <v>155247.25</v>
          </cell>
        </row>
        <row r="460">
          <cell r="A460">
            <v>813001020002</v>
          </cell>
          <cell r="B460" t="str">
            <v>REVALUOS</v>
          </cell>
          <cell r="C460">
            <v>29247.57</v>
          </cell>
          <cell r="D460">
            <v>29247.57</v>
          </cell>
        </row>
        <row r="461">
          <cell r="A461">
            <v>81300102000201</v>
          </cell>
          <cell r="B461" t="str">
            <v>EDIFICACIONES</v>
          </cell>
          <cell r="C461">
            <v>29247.57</v>
          </cell>
          <cell r="D461">
            <v>29247.57</v>
          </cell>
        </row>
        <row r="462">
          <cell r="A462">
            <v>813002</v>
          </cell>
          <cell r="B462" t="str">
            <v>AMORTIZACIONES</v>
          </cell>
          <cell r="C462">
            <v>172088.94</v>
          </cell>
          <cell r="D462">
            <v>172088.94</v>
          </cell>
        </row>
        <row r="463">
          <cell r="A463">
            <v>8130020200</v>
          </cell>
          <cell r="B463" t="str">
            <v>REMODELACIONES Y READECUACIONES EN LOCALES PROPIOS</v>
          </cell>
          <cell r="C463">
            <v>10332.18</v>
          </cell>
          <cell r="D463">
            <v>10332.18</v>
          </cell>
        </row>
        <row r="464">
          <cell r="A464">
            <v>813002020002</v>
          </cell>
          <cell r="B464" t="str">
            <v>INMUEBLES</v>
          </cell>
          <cell r="C464">
            <v>10332.18</v>
          </cell>
          <cell r="D464">
            <v>10332.18</v>
          </cell>
        </row>
        <row r="465">
          <cell r="A465">
            <v>8130020300</v>
          </cell>
          <cell r="B465" t="str">
            <v>PROGRAMAS COMPUTACIONALES</v>
          </cell>
          <cell r="C465">
            <v>161756.76</v>
          </cell>
          <cell r="D465">
            <v>161756.76</v>
          </cell>
        </row>
        <row r="466">
          <cell r="A466">
            <v>82</v>
          </cell>
          <cell r="B466" t="str">
            <v>GASTOS NO OPERACIONALES</v>
          </cell>
          <cell r="C466">
            <v>511698.54</v>
          </cell>
          <cell r="D466">
            <v>511698.54</v>
          </cell>
        </row>
        <row r="467">
          <cell r="A467">
            <v>827</v>
          </cell>
          <cell r="B467" t="str">
            <v>OTROS</v>
          </cell>
          <cell r="C467">
            <v>511698.54</v>
          </cell>
          <cell r="D467">
            <v>511698.54</v>
          </cell>
        </row>
        <row r="468">
          <cell r="A468">
            <v>8270</v>
          </cell>
          <cell r="B468" t="str">
            <v>OTROS</v>
          </cell>
          <cell r="C468">
            <v>511698.54</v>
          </cell>
          <cell r="D468">
            <v>511698.54</v>
          </cell>
        </row>
        <row r="469">
          <cell r="A469">
            <v>827000</v>
          </cell>
          <cell r="B469" t="str">
            <v>OTROS</v>
          </cell>
          <cell r="C469">
            <v>511698.54</v>
          </cell>
          <cell r="D469">
            <v>511698.54</v>
          </cell>
        </row>
        <row r="470">
          <cell r="A470">
            <v>8270000000</v>
          </cell>
          <cell r="B470" t="str">
            <v>OTROS</v>
          </cell>
          <cell r="C470">
            <v>511698.54</v>
          </cell>
          <cell r="D470">
            <v>511698.54</v>
          </cell>
        </row>
        <row r="471">
          <cell r="A471">
            <v>827000000002</v>
          </cell>
          <cell r="B471" t="str">
            <v>REMUNERACION ENCAJE ENTIDADES SOCIAS NO SUPERVISADAS S.</v>
          </cell>
          <cell r="C471">
            <v>13562.57</v>
          </cell>
          <cell r="D471">
            <v>13562.57</v>
          </cell>
        </row>
        <row r="472">
          <cell r="A472">
            <v>827000000003</v>
          </cell>
          <cell r="B472" t="str">
            <v>REMUNERACION DISPONIBLE DE ENTIDADES SOCIAS</v>
          </cell>
          <cell r="C472">
            <v>30069.45</v>
          </cell>
          <cell r="D472">
            <v>30069.45</v>
          </cell>
        </row>
        <row r="473">
          <cell r="A473">
            <v>827000000004</v>
          </cell>
          <cell r="B473" t="str">
            <v>PROVISION PARA INCOBRABILIDAD DE CUENTAS POR COBRAR</v>
          </cell>
          <cell r="C473">
            <v>67058.789999999994</v>
          </cell>
          <cell r="D473">
            <v>67058.789999999994</v>
          </cell>
        </row>
        <row r="474">
          <cell r="A474">
            <v>827000000008</v>
          </cell>
          <cell r="B474" t="str">
            <v>ASISTENCIA MEDICA</v>
          </cell>
          <cell r="C474">
            <v>1066.8399999999999</v>
          </cell>
          <cell r="D474">
            <v>1066.8399999999999</v>
          </cell>
        </row>
        <row r="475">
          <cell r="A475">
            <v>827000000099</v>
          </cell>
          <cell r="B475" t="str">
            <v>OTROS</v>
          </cell>
          <cell r="C475">
            <v>399940.89</v>
          </cell>
          <cell r="D475">
            <v>399940.89</v>
          </cell>
        </row>
        <row r="476">
          <cell r="A476">
            <v>83</v>
          </cell>
          <cell r="B476" t="str">
            <v>IMPUESTOS DIRECTOS</v>
          </cell>
          <cell r="C476">
            <v>1458087.02</v>
          </cell>
          <cell r="D476">
            <v>1458087.02</v>
          </cell>
        </row>
        <row r="477">
          <cell r="A477">
            <v>831</v>
          </cell>
          <cell r="B477" t="str">
            <v>IMPUESTO SOBRE LA RENTA</v>
          </cell>
          <cell r="C477">
            <v>1458087.02</v>
          </cell>
          <cell r="D477">
            <v>1458087.02</v>
          </cell>
        </row>
        <row r="478">
          <cell r="A478">
            <v>8310</v>
          </cell>
          <cell r="B478" t="str">
            <v>IMPUESTO SOBRE LA RENTA</v>
          </cell>
          <cell r="C478">
            <v>1458087.02</v>
          </cell>
          <cell r="D478">
            <v>1458087.02</v>
          </cell>
        </row>
        <row r="479">
          <cell r="A479">
            <v>831000</v>
          </cell>
          <cell r="B479" t="str">
            <v>IMPUESTO SOBRE LA RENTA</v>
          </cell>
          <cell r="C479">
            <v>1458087.02</v>
          </cell>
          <cell r="D479">
            <v>1458087.02</v>
          </cell>
        </row>
        <row r="480">
          <cell r="A480">
            <v>8310000000</v>
          </cell>
          <cell r="B480" t="str">
            <v>IMPUESTO SOBRE LA RENTA</v>
          </cell>
          <cell r="C480">
            <v>1458087.02</v>
          </cell>
          <cell r="D480">
            <v>1458087.02</v>
          </cell>
        </row>
        <row r="481">
          <cell r="A481">
            <v>831000000001</v>
          </cell>
          <cell r="B481" t="str">
            <v>IMPUESTO SOBRE LA RENTA</v>
          </cell>
          <cell r="C481">
            <v>1458087.02</v>
          </cell>
          <cell r="D481">
            <v>1458087.02</v>
          </cell>
        </row>
        <row r="482">
          <cell r="A482">
            <v>0</v>
          </cell>
          <cell r="B482"/>
          <cell r="C482"/>
          <cell r="D482"/>
        </row>
        <row r="483">
          <cell r="A483">
            <v>0</v>
          </cell>
          <cell r="B483" t="str">
            <v>TOTAL GASTOS</v>
          </cell>
          <cell r="C483">
            <v>9492416.0800000001</v>
          </cell>
          <cell r="D483">
            <v>9492416.0800000001</v>
          </cell>
        </row>
        <row r="484">
          <cell r="A484">
            <v>0</v>
          </cell>
          <cell r="B484"/>
          <cell r="C484"/>
          <cell r="D484"/>
        </row>
        <row r="485">
          <cell r="A485">
            <v>0</v>
          </cell>
          <cell r="B485" t="str">
            <v>TOTAL CUENTAS DEUDORAS</v>
          </cell>
          <cell r="C485">
            <v>627275189.48000002</v>
          </cell>
          <cell r="D485">
            <v>627275189.48000002</v>
          </cell>
        </row>
        <row r="486">
          <cell r="A486">
            <v>0</v>
          </cell>
          <cell r="B486"/>
          <cell r="C486"/>
          <cell r="D486"/>
        </row>
        <row r="487">
          <cell r="A487">
            <v>0</v>
          </cell>
          <cell r="B487" t="str">
            <v>CUENTAS ACREEDORAS</v>
          </cell>
          <cell r="C487">
            <v>0</v>
          </cell>
          <cell r="D487">
            <v>0</v>
          </cell>
        </row>
        <row r="488">
          <cell r="A488">
            <v>21</v>
          </cell>
          <cell r="B488" t="str">
            <v>PASIVOS DE INTERMEDIACION</v>
          </cell>
          <cell r="C488">
            <v>-207898856.41999999</v>
          </cell>
          <cell r="D488">
            <v>-207898856.41999999</v>
          </cell>
        </row>
        <row r="489">
          <cell r="A489">
            <v>211</v>
          </cell>
          <cell r="B489" t="str">
            <v>DEPOSITOS</v>
          </cell>
          <cell r="C489">
            <v>-33259739.120000001</v>
          </cell>
          <cell r="D489">
            <v>-33259739.120000001</v>
          </cell>
        </row>
        <row r="490">
          <cell r="A490">
            <v>2110</v>
          </cell>
          <cell r="B490" t="str">
            <v>DEPOSITOS A LA VISTA</v>
          </cell>
          <cell r="C490">
            <v>-28248807.609999999</v>
          </cell>
          <cell r="D490">
            <v>-28248807.609999999</v>
          </cell>
        </row>
        <row r="491">
          <cell r="A491">
            <v>211001</v>
          </cell>
          <cell r="B491" t="str">
            <v>DEPOSITOS EN CUENTA CORRIENTE</v>
          </cell>
          <cell r="C491">
            <v>-28248807.609999999</v>
          </cell>
          <cell r="D491">
            <v>-28248807.609999999</v>
          </cell>
        </row>
        <row r="492">
          <cell r="A492">
            <v>2110010601</v>
          </cell>
          <cell r="B492" t="str">
            <v>OTRAS ENTIDADES DEL SISTEMA FINANCIERO</v>
          </cell>
          <cell r="C492">
            <v>-28248807.609999999</v>
          </cell>
          <cell r="D492">
            <v>-28248807.609999999</v>
          </cell>
        </row>
        <row r="493">
          <cell r="A493">
            <v>2111</v>
          </cell>
          <cell r="B493" t="str">
            <v>DEPOSITOS PACTADOS HASTA UN AÑO PLAZO</v>
          </cell>
          <cell r="C493">
            <v>-5010931.51</v>
          </cell>
          <cell r="D493">
            <v>-5010931.51</v>
          </cell>
        </row>
        <row r="494">
          <cell r="A494">
            <v>211102</v>
          </cell>
          <cell r="B494" t="str">
            <v>DEPOSITOS A 30 DIAS PLAZO</v>
          </cell>
          <cell r="C494">
            <v>-5010931.51</v>
          </cell>
          <cell r="D494">
            <v>-5010931.51</v>
          </cell>
        </row>
        <row r="495">
          <cell r="A495">
            <v>2111020601</v>
          </cell>
          <cell r="B495" t="str">
            <v>OTRAS ENTIDADES DEL SISTEMA FINANCIERO</v>
          </cell>
          <cell r="C495">
            <v>-5000000</v>
          </cell>
          <cell r="D495">
            <v>-5000000</v>
          </cell>
        </row>
        <row r="496">
          <cell r="A496">
            <v>2111029901</v>
          </cell>
          <cell r="B496" t="str">
            <v>INTERESES Y OTROS POR PAGAR</v>
          </cell>
          <cell r="C496">
            <v>-10931.51</v>
          </cell>
          <cell r="D496">
            <v>-10931.51</v>
          </cell>
        </row>
        <row r="497">
          <cell r="A497">
            <v>211102990106</v>
          </cell>
          <cell r="B497" t="str">
            <v>OTRAS ENTIDADES DEL SISTEMA FINANCIERO</v>
          </cell>
          <cell r="C497">
            <v>-10931.51</v>
          </cell>
          <cell r="D497">
            <v>-10931.51</v>
          </cell>
        </row>
        <row r="498">
          <cell r="A498">
            <v>212</v>
          </cell>
          <cell r="B498" t="str">
            <v>PRESTAMOS</v>
          </cell>
          <cell r="C498">
            <v>-174615262.53</v>
          </cell>
          <cell r="D498">
            <v>-174615262.53</v>
          </cell>
        </row>
        <row r="499">
          <cell r="A499">
            <v>2121</v>
          </cell>
          <cell r="B499" t="str">
            <v>PRESTAMOS PACTADOS HASTA UN AÑO PLAZO</v>
          </cell>
          <cell r="C499">
            <v>-5000651.13</v>
          </cell>
          <cell r="D499">
            <v>-5000651.13</v>
          </cell>
        </row>
        <row r="500">
          <cell r="A500">
            <v>212106</v>
          </cell>
          <cell r="B500" t="str">
            <v>ADEUDADO A OTRAS ENTIDADES DEL SISTEMA FINANCIERO</v>
          </cell>
          <cell r="C500">
            <v>-5000651.13</v>
          </cell>
          <cell r="D500">
            <v>-5000651.13</v>
          </cell>
        </row>
        <row r="501">
          <cell r="A501">
            <v>2121060701</v>
          </cell>
          <cell r="B501" t="str">
            <v>BANCOS</v>
          </cell>
          <cell r="C501">
            <v>-5000000</v>
          </cell>
          <cell r="D501">
            <v>-5000000</v>
          </cell>
        </row>
        <row r="502">
          <cell r="A502">
            <v>2121069901</v>
          </cell>
          <cell r="B502" t="str">
            <v>INTERESES Y OTROS POR PAGAR</v>
          </cell>
          <cell r="C502">
            <v>-651.13</v>
          </cell>
          <cell r="D502">
            <v>-651.13</v>
          </cell>
        </row>
        <row r="503">
          <cell r="A503">
            <v>212106990107</v>
          </cell>
          <cell r="B503" t="str">
            <v>A BANCOS</v>
          </cell>
          <cell r="C503">
            <v>-651.13</v>
          </cell>
          <cell r="D503">
            <v>-651.13</v>
          </cell>
        </row>
        <row r="504">
          <cell r="A504">
            <v>2122</v>
          </cell>
          <cell r="B504" t="str">
            <v>PRESTAMOS PACTADOS A MAS DE UN AÑO PLAZO</v>
          </cell>
          <cell r="C504">
            <v>-3686673.81</v>
          </cell>
          <cell r="D504">
            <v>-3686673.81</v>
          </cell>
        </row>
        <row r="505">
          <cell r="A505">
            <v>212206</v>
          </cell>
          <cell r="B505" t="str">
            <v>ADEUDADO A OTRAS ENTIDADES DEL SISTEMA FINANCIERO</v>
          </cell>
          <cell r="C505">
            <v>-3507389.88</v>
          </cell>
          <cell r="D505">
            <v>-3507389.88</v>
          </cell>
        </row>
        <row r="506">
          <cell r="A506">
            <v>2122060701</v>
          </cell>
          <cell r="B506" t="str">
            <v>BANCOS</v>
          </cell>
          <cell r="C506">
            <v>-3506837.43</v>
          </cell>
          <cell r="D506">
            <v>-3506837.43</v>
          </cell>
        </row>
        <row r="507">
          <cell r="A507">
            <v>2122069901</v>
          </cell>
          <cell r="B507" t="str">
            <v>INTERESES Y OTROS POR PAGAR</v>
          </cell>
          <cell r="C507">
            <v>-552.45000000000005</v>
          </cell>
          <cell r="D507">
            <v>-552.45000000000005</v>
          </cell>
        </row>
        <row r="508">
          <cell r="A508">
            <v>212206990107</v>
          </cell>
          <cell r="B508" t="str">
            <v>A BANCOS</v>
          </cell>
          <cell r="C508">
            <v>-552.45000000000005</v>
          </cell>
          <cell r="D508">
            <v>-552.45000000000005</v>
          </cell>
        </row>
        <row r="509">
          <cell r="A509">
            <v>212207</v>
          </cell>
          <cell r="B509" t="str">
            <v>ADEUDADO AL BMI PARA PRESTAR A TERCEROS</v>
          </cell>
          <cell r="C509">
            <v>-179283.93</v>
          </cell>
          <cell r="D509">
            <v>-179283.93</v>
          </cell>
        </row>
        <row r="510">
          <cell r="A510">
            <v>2122070101</v>
          </cell>
          <cell r="B510" t="str">
            <v>PARA PRESTAR A TERCEROS</v>
          </cell>
          <cell r="C510">
            <v>-178383.25</v>
          </cell>
          <cell r="D510">
            <v>-178383.25</v>
          </cell>
        </row>
        <row r="511">
          <cell r="A511">
            <v>2122079901</v>
          </cell>
          <cell r="B511" t="str">
            <v>INTERESES Y OTROS POR PAGAR</v>
          </cell>
          <cell r="C511">
            <v>-900.68</v>
          </cell>
          <cell r="D511">
            <v>-900.68</v>
          </cell>
        </row>
        <row r="512">
          <cell r="A512">
            <v>2123</v>
          </cell>
          <cell r="B512" t="str">
            <v>PRESTAMOS PACTADOS A CINCO O MAS ANIOS PLAZO</v>
          </cell>
          <cell r="C512">
            <v>-165927937.59</v>
          </cell>
          <cell r="D512">
            <v>-165927937.59</v>
          </cell>
        </row>
        <row r="513">
          <cell r="A513">
            <v>212306</v>
          </cell>
          <cell r="B513" t="str">
            <v>ADEUDADO A ENTIDADES EXTRANJERAS</v>
          </cell>
          <cell r="C513">
            <v>-161247137.13999999</v>
          </cell>
          <cell r="D513">
            <v>-161247137.13999999</v>
          </cell>
        </row>
        <row r="514">
          <cell r="A514">
            <v>2123060201</v>
          </cell>
          <cell r="B514" t="str">
            <v>ADEUDADO A BANCOS EXTRANJEROS POR LINEAS DE CREDITO</v>
          </cell>
          <cell r="C514">
            <v>-92267422.620000005</v>
          </cell>
          <cell r="D514">
            <v>-92267422.620000005</v>
          </cell>
        </row>
        <row r="515">
          <cell r="A515">
            <v>2123060301</v>
          </cell>
          <cell r="B515" t="str">
            <v>ADEUDADO A BANCOS EXTRANJEROS - OTROS</v>
          </cell>
          <cell r="C515">
            <v>-67083071.270000003</v>
          </cell>
          <cell r="D515">
            <v>-67083071.270000003</v>
          </cell>
        </row>
        <row r="516">
          <cell r="A516">
            <v>2123069901</v>
          </cell>
          <cell r="B516" t="str">
            <v>INTERESES Y OTROS POR PAGAR</v>
          </cell>
          <cell r="C516">
            <v>-1896643.25</v>
          </cell>
          <cell r="D516">
            <v>-1896643.25</v>
          </cell>
        </row>
        <row r="517">
          <cell r="A517">
            <v>212306990102</v>
          </cell>
          <cell r="B517" t="str">
            <v>ADEUDADO A BANCOS EXTRANJEROS POR LINEAS DE CREDITO</v>
          </cell>
          <cell r="C517">
            <v>-1040723.06</v>
          </cell>
          <cell r="D517">
            <v>-1040723.06</v>
          </cell>
        </row>
        <row r="518">
          <cell r="A518">
            <v>212306990103</v>
          </cell>
          <cell r="B518" t="str">
            <v>ADEUDADO A BANCOS EXTRANJEROS - OTROS</v>
          </cell>
          <cell r="C518">
            <v>-855920.19</v>
          </cell>
          <cell r="D518">
            <v>-855920.19</v>
          </cell>
        </row>
        <row r="519">
          <cell r="A519">
            <v>212307</v>
          </cell>
          <cell r="B519" t="str">
            <v>OTROS PRESTAMOS</v>
          </cell>
          <cell r="C519">
            <v>-4680800.45</v>
          </cell>
          <cell r="D519">
            <v>-4680800.45</v>
          </cell>
        </row>
        <row r="520">
          <cell r="A520">
            <v>2123070101</v>
          </cell>
          <cell r="B520" t="str">
            <v>PARA PRESTAR A TERCEROS</v>
          </cell>
          <cell r="C520">
            <v>-4655739.99</v>
          </cell>
          <cell r="D520">
            <v>-4655739.99</v>
          </cell>
        </row>
        <row r="521">
          <cell r="A521">
            <v>2123079901</v>
          </cell>
          <cell r="B521" t="str">
            <v>INTERESES Y OTROS POR PAGAR</v>
          </cell>
          <cell r="C521">
            <v>-25060.46</v>
          </cell>
          <cell r="D521">
            <v>-25060.46</v>
          </cell>
        </row>
        <row r="522">
          <cell r="A522">
            <v>213</v>
          </cell>
          <cell r="B522" t="str">
            <v>OBLIGACIONES A LA VISTA</v>
          </cell>
          <cell r="C522">
            <v>-23854.77</v>
          </cell>
          <cell r="D522">
            <v>-23854.77</v>
          </cell>
        </row>
        <row r="523">
          <cell r="A523">
            <v>2130</v>
          </cell>
          <cell r="B523" t="str">
            <v>OBLIGACIONES A LA VISTA</v>
          </cell>
          <cell r="C523">
            <v>-23854.77</v>
          </cell>
          <cell r="D523">
            <v>-23854.77</v>
          </cell>
        </row>
        <row r="524">
          <cell r="A524">
            <v>213001</v>
          </cell>
          <cell r="B524" t="str">
            <v>CHEQUES PROPIOS</v>
          </cell>
          <cell r="C524">
            <v>-19900</v>
          </cell>
          <cell r="D524">
            <v>-19900</v>
          </cell>
        </row>
        <row r="525">
          <cell r="A525">
            <v>2130010201</v>
          </cell>
          <cell r="B525" t="str">
            <v>CHEQUES CERTIFICADOS - ML</v>
          </cell>
          <cell r="C525">
            <v>-19900</v>
          </cell>
          <cell r="D525">
            <v>-19900</v>
          </cell>
        </row>
        <row r="526">
          <cell r="A526">
            <v>213003</v>
          </cell>
          <cell r="B526" t="str">
            <v>COBROS POR CUENTA AJENA</v>
          </cell>
          <cell r="C526">
            <v>-3954.77</v>
          </cell>
          <cell r="D526">
            <v>-3954.77</v>
          </cell>
        </row>
        <row r="527">
          <cell r="A527">
            <v>2130030100</v>
          </cell>
          <cell r="B527" t="str">
            <v>COBRANZAS LOCALES</v>
          </cell>
          <cell r="C527">
            <v>-1564.43</v>
          </cell>
          <cell r="D527">
            <v>-1564.43</v>
          </cell>
        </row>
        <row r="528">
          <cell r="A528">
            <v>213003010004</v>
          </cell>
          <cell r="B528" t="str">
            <v>COLECTORES</v>
          </cell>
          <cell r="C528">
            <v>-1564.43</v>
          </cell>
          <cell r="D528">
            <v>-1564.43</v>
          </cell>
        </row>
        <row r="529">
          <cell r="A529">
            <v>21300301000402</v>
          </cell>
          <cell r="B529" t="str">
            <v>COLECTORES INTERENTIDADES</v>
          </cell>
          <cell r="C529">
            <v>-1564.43</v>
          </cell>
          <cell r="D529">
            <v>-1564.43</v>
          </cell>
        </row>
        <row r="530">
          <cell r="A530">
            <v>2130030300</v>
          </cell>
          <cell r="B530" t="str">
            <v>IMPUESTOS Y SERVICIOS PIBLICOS</v>
          </cell>
          <cell r="C530">
            <v>-2390.34</v>
          </cell>
          <cell r="D530">
            <v>-2390.34</v>
          </cell>
        </row>
        <row r="531">
          <cell r="A531">
            <v>213003030002</v>
          </cell>
          <cell r="B531" t="str">
            <v>SERVICIOS PUBLICOS</v>
          </cell>
          <cell r="C531">
            <v>-2390.34</v>
          </cell>
          <cell r="D531">
            <v>-2390.34</v>
          </cell>
        </row>
        <row r="532">
          <cell r="A532">
            <v>21300303000203</v>
          </cell>
          <cell r="B532" t="str">
            <v>SERVICIO TELEFONICO</v>
          </cell>
          <cell r="C532">
            <v>-2390.34</v>
          </cell>
          <cell r="D532">
            <v>-2390.34</v>
          </cell>
        </row>
        <row r="533">
          <cell r="A533">
            <v>22</v>
          </cell>
          <cell r="B533" t="str">
            <v>OTROS PASIVOS</v>
          </cell>
          <cell r="C533">
            <v>-255874955.28</v>
          </cell>
          <cell r="D533">
            <v>-255874955.28</v>
          </cell>
        </row>
        <row r="534">
          <cell r="A534">
            <v>222</v>
          </cell>
          <cell r="B534" t="str">
            <v>CUENTAS POR PAGAR</v>
          </cell>
          <cell r="C534">
            <v>-247476351.69</v>
          </cell>
          <cell r="D534">
            <v>-247476351.69</v>
          </cell>
        </row>
        <row r="535">
          <cell r="A535">
            <v>2220</v>
          </cell>
          <cell r="B535" t="str">
            <v>CUENTAS POR PAGAR</v>
          </cell>
          <cell r="C535">
            <v>-247476351.69</v>
          </cell>
          <cell r="D535">
            <v>-247476351.69</v>
          </cell>
        </row>
        <row r="536">
          <cell r="A536">
            <v>222005</v>
          </cell>
          <cell r="B536" t="str">
            <v>IMPUESTOS SERVICIOS PUBLICOS Y OTRAS OBLIGACIONES</v>
          </cell>
          <cell r="C536">
            <v>-581659.14</v>
          </cell>
          <cell r="D536">
            <v>-581659.14</v>
          </cell>
        </row>
        <row r="537">
          <cell r="A537">
            <v>2220050100</v>
          </cell>
          <cell r="B537" t="str">
            <v>IMPUESTOS</v>
          </cell>
          <cell r="C537">
            <v>-185695.08</v>
          </cell>
          <cell r="D537">
            <v>-185695.08</v>
          </cell>
        </row>
        <row r="538">
          <cell r="A538">
            <v>222005010001</v>
          </cell>
          <cell r="B538" t="str">
            <v>IVA POR PAGAR</v>
          </cell>
          <cell r="C538">
            <v>-185695.08</v>
          </cell>
          <cell r="D538">
            <v>-185695.08</v>
          </cell>
        </row>
        <row r="539">
          <cell r="A539">
            <v>2220050200</v>
          </cell>
          <cell r="B539" t="str">
            <v>SERVICIOS PUBLICOS</v>
          </cell>
          <cell r="C539">
            <v>-45952.67</v>
          </cell>
          <cell r="D539">
            <v>-45952.67</v>
          </cell>
        </row>
        <row r="540">
          <cell r="A540">
            <v>222005020001</v>
          </cell>
          <cell r="B540" t="str">
            <v>TELEFONO</v>
          </cell>
          <cell r="C540">
            <v>-22598.34</v>
          </cell>
          <cell r="D540">
            <v>-22598.34</v>
          </cell>
        </row>
        <row r="541">
          <cell r="A541">
            <v>222005020002</v>
          </cell>
          <cell r="B541" t="str">
            <v>AGUA</v>
          </cell>
          <cell r="C541">
            <v>-3769.27</v>
          </cell>
          <cell r="D541">
            <v>-3769.27</v>
          </cell>
        </row>
        <row r="542">
          <cell r="A542">
            <v>222005020003</v>
          </cell>
          <cell r="B542" t="str">
            <v>ENERGIA ELECTRICA</v>
          </cell>
          <cell r="C542">
            <v>-19585.060000000001</v>
          </cell>
          <cell r="D542">
            <v>-19585.060000000001</v>
          </cell>
        </row>
        <row r="543">
          <cell r="A543">
            <v>2220050300</v>
          </cell>
          <cell r="B543" t="str">
            <v>CUOTA PATRONAL ISSS</v>
          </cell>
          <cell r="C543">
            <v>-18384.580000000002</v>
          </cell>
          <cell r="D543">
            <v>-18384.580000000002</v>
          </cell>
        </row>
        <row r="544">
          <cell r="A544">
            <v>222005030001</v>
          </cell>
          <cell r="B544" t="str">
            <v>SALUD</v>
          </cell>
          <cell r="C544">
            <v>-16245.84</v>
          </cell>
          <cell r="D544">
            <v>-16245.84</v>
          </cell>
        </row>
        <row r="545">
          <cell r="A545">
            <v>222005030003</v>
          </cell>
          <cell r="B545" t="str">
            <v>INSTITUTO SALVADOREÑO DE FORMACION PROFESIONAL</v>
          </cell>
          <cell r="C545">
            <v>-2138.7399999999998</v>
          </cell>
          <cell r="D545">
            <v>-2138.7399999999998</v>
          </cell>
        </row>
        <row r="546">
          <cell r="A546">
            <v>2220050400</v>
          </cell>
          <cell r="B546" t="str">
            <v>PROVEEDORES</v>
          </cell>
          <cell r="C546">
            <v>-290598.64</v>
          </cell>
          <cell r="D546">
            <v>-290598.64</v>
          </cell>
        </row>
        <row r="547">
          <cell r="A547">
            <v>222005040001</v>
          </cell>
          <cell r="B547" t="str">
            <v>PROVEEDORES</v>
          </cell>
          <cell r="C547">
            <v>-269653.25</v>
          </cell>
          <cell r="D547">
            <v>-269653.25</v>
          </cell>
        </row>
        <row r="548">
          <cell r="A548">
            <v>222005040003</v>
          </cell>
          <cell r="B548" t="str">
            <v>PROVEEDORES - BANCA MOVIL</v>
          </cell>
          <cell r="C548">
            <v>-20945.39</v>
          </cell>
          <cell r="D548">
            <v>-20945.39</v>
          </cell>
        </row>
        <row r="549">
          <cell r="A549">
            <v>2220050700</v>
          </cell>
          <cell r="B549" t="str">
            <v>AFP</v>
          </cell>
          <cell r="C549">
            <v>-41028.17</v>
          </cell>
          <cell r="D549">
            <v>-41028.17</v>
          </cell>
        </row>
        <row r="550">
          <cell r="A550">
            <v>222005070001</v>
          </cell>
          <cell r="B550" t="str">
            <v>CONFIA</v>
          </cell>
          <cell r="C550">
            <v>-13659.71</v>
          </cell>
          <cell r="D550">
            <v>-13659.71</v>
          </cell>
        </row>
        <row r="551">
          <cell r="A551">
            <v>222005070002</v>
          </cell>
          <cell r="B551" t="str">
            <v>CRECER</v>
          </cell>
          <cell r="C551">
            <v>-27368.46</v>
          </cell>
          <cell r="D551">
            <v>-27368.46</v>
          </cell>
        </row>
        <row r="552">
          <cell r="A552">
            <v>222006</v>
          </cell>
          <cell r="B552" t="str">
            <v>IMPUESTO SOBRE LA RENTA</v>
          </cell>
          <cell r="C552">
            <v>-1452790.17</v>
          </cell>
          <cell r="D552">
            <v>-1452790.17</v>
          </cell>
        </row>
        <row r="553">
          <cell r="A553">
            <v>2220060000</v>
          </cell>
          <cell r="B553" t="str">
            <v>IMPUESTO SOBRE LA RENTA</v>
          </cell>
          <cell r="C553">
            <v>-1452790.17</v>
          </cell>
          <cell r="D553">
            <v>-1452790.17</v>
          </cell>
        </row>
        <row r="554">
          <cell r="A554">
            <v>222007</v>
          </cell>
          <cell r="B554" t="str">
            <v>PASIVOS TRANSITORIOS</v>
          </cell>
          <cell r="C554">
            <v>-4201.8900000000003</v>
          </cell>
          <cell r="D554">
            <v>-4201.8900000000003</v>
          </cell>
        </row>
        <row r="555">
          <cell r="A555">
            <v>2220070201</v>
          </cell>
          <cell r="B555" t="str">
            <v>COBROS POR CUENTA AJENA</v>
          </cell>
          <cell r="C555">
            <v>-4201.8900000000003</v>
          </cell>
          <cell r="D555">
            <v>-4201.8900000000003</v>
          </cell>
        </row>
        <row r="556">
          <cell r="A556">
            <v>222007020102</v>
          </cell>
          <cell r="B556" t="str">
            <v>SEGURO DE DEUDA</v>
          </cell>
          <cell r="C556">
            <v>-2210.69</v>
          </cell>
          <cell r="D556">
            <v>-2210.69</v>
          </cell>
        </row>
        <row r="557">
          <cell r="A557">
            <v>222007020104</v>
          </cell>
          <cell r="B557" t="str">
            <v>SEGUROS DE CESANTIA</v>
          </cell>
          <cell r="C557">
            <v>-1625.95</v>
          </cell>
          <cell r="D557">
            <v>-1625.95</v>
          </cell>
        </row>
        <row r="558">
          <cell r="A558">
            <v>222007020107</v>
          </cell>
          <cell r="B558" t="str">
            <v>SEGURO POR DAÑOS</v>
          </cell>
          <cell r="C558">
            <v>-212.04</v>
          </cell>
          <cell r="D558">
            <v>-212.04</v>
          </cell>
        </row>
        <row r="559">
          <cell r="A559">
            <v>222007020121</v>
          </cell>
          <cell r="B559" t="str">
            <v>COMISION COMERCIOS ENTIDADES SOCIAS TARJETAS DE CREDITO</v>
          </cell>
          <cell r="C559">
            <v>-153.21</v>
          </cell>
          <cell r="D559">
            <v>-153.21</v>
          </cell>
        </row>
        <row r="560">
          <cell r="A560">
            <v>222099</v>
          </cell>
          <cell r="B560" t="str">
            <v>OTRAS</v>
          </cell>
          <cell r="C560">
            <v>-245437700.49000001</v>
          </cell>
          <cell r="D560">
            <v>-245437700.49000001</v>
          </cell>
        </row>
        <row r="561">
          <cell r="A561">
            <v>2220990101</v>
          </cell>
          <cell r="B561" t="str">
            <v>SOBRANTES DE CAJA</v>
          </cell>
          <cell r="C561">
            <v>-19601.61</v>
          </cell>
          <cell r="D561">
            <v>-19601.61</v>
          </cell>
        </row>
        <row r="562">
          <cell r="A562">
            <v>222099010102</v>
          </cell>
          <cell r="B562" t="str">
            <v>AGENCIAS</v>
          </cell>
          <cell r="C562">
            <v>-1.61</v>
          </cell>
          <cell r="D562">
            <v>-1.61</v>
          </cell>
        </row>
        <row r="563">
          <cell r="A563">
            <v>222099010103</v>
          </cell>
          <cell r="B563" t="str">
            <v>SOBRANTE EN ATM´S</v>
          </cell>
          <cell r="C563">
            <v>-19600</v>
          </cell>
          <cell r="D563">
            <v>-19600</v>
          </cell>
        </row>
        <row r="564">
          <cell r="A564">
            <v>2220990201</v>
          </cell>
          <cell r="B564" t="str">
            <v>DEBITO FISCAL</v>
          </cell>
          <cell r="C564">
            <v>-29568.07</v>
          </cell>
          <cell r="D564">
            <v>-29568.07</v>
          </cell>
        </row>
        <row r="565">
          <cell r="A565">
            <v>222099020102</v>
          </cell>
          <cell r="B565" t="str">
            <v>RETENCION IVA 1 %</v>
          </cell>
          <cell r="C565">
            <v>-6018.4</v>
          </cell>
          <cell r="D565">
            <v>-6018.4</v>
          </cell>
        </row>
        <row r="566">
          <cell r="A566">
            <v>222099020103</v>
          </cell>
          <cell r="B566" t="str">
            <v>RETENCION IVA 13%</v>
          </cell>
          <cell r="C566">
            <v>-23549.67</v>
          </cell>
          <cell r="D566">
            <v>-23549.67</v>
          </cell>
        </row>
        <row r="567">
          <cell r="A567">
            <v>2220999101</v>
          </cell>
          <cell r="B567" t="str">
            <v>OTRAS</v>
          </cell>
          <cell r="C567">
            <v>-245388530.81</v>
          </cell>
          <cell r="D567">
            <v>-245388530.81</v>
          </cell>
        </row>
        <row r="568">
          <cell r="A568">
            <v>222099910102</v>
          </cell>
          <cell r="B568" t="str">
            <v>EXCEDENTES DE CUOTAS</v>
          </cell>
          <cell r="C568">
            <v>-388.1</v>
          </cell>
          <cell r="D568">
            <v>-388.1</v>
          </cell>
        </row>
        <row r="569">
          <cell r="A569">
            <v>222099910104</v>
          </cell>
          <cell r="B569" t="str">
            <v>SERVICIOS DE TARJETAS DE CREDITO Y DEBITO POR PAGAR</v>
          </cell>
          <cell r="C569">
            <v>-216169.39</v>
          </cell>
          <cell r="D569">
            <v>-216169.39</v>
          </cell>
        </row>
        <row r="570">
          <cell r="A570">
            <v>222099910105</v>
          </cell>
          <cell r="B570" t="str">
            <v>FONDO PARA GASTOS DE PUBLICIDAD DEL SISTEMA FEDECREDITO</v>
          </cell>
          <cell r="C570">
            <v>-1347058.25</v>
          </cell>
          <cell r="D570">
            <v>-1347058.25</v>
          </cell>
        </row>
        <row r="571">
          <cell r="A571">
            <v>222099910106</v>
          </cell>
          <cell r="B571" t="str">
            <v>VALORES PENDIENTES DE OPERACIONES TRANSFER365</v>
          </cell>
          <cell r="C571">
            <v>-11319.47</v>
          </cell>
          <cell r="D571">
            <v>-11319.47</v>
          </cell>
        </row>
        <row r="572">
          <cell r="A572">
            <v>222099910107</v>
          </cell>
          <cell r="B572" t="str">
            <v>ACCIONES POR DEVOLVER</v>
          </cell>
          <cell r="C572">
            <v>-1514250</v>
          </cell>
          <cell r="D572">
            <v>-1514250</v>
          </cell>
        </row>
        <row r="573">
          <cell r="A573">
            <v>222099910109</v>
          </cell>
          <cell r="B573" t="str">
            <v>RESERVA DE LIQUIDEZ</v>
          </cell>
          <cell r="C573">
            <v>-222547877.72999999</v>
          </cell>
          <cell r="D573">
            <v>-222547877.72999999</v>
          </cell>
        </row>
        <row r="574">
          <cell r="A574">
            <v>22209991010903</v>
          </cell>
          <cell r="B574" t="str">
            <v>ENTIDADES SOCIAS NO SUPERVISADAS POR SSF</v>
          </cell>
          <cell r="C574">
            <v>-221446109.03999999</v>
          </cell>
          <cell r="D574">
            <v>-221446109.03999999</v>
          </cell>
        </row>
        <row r="575">
          <cell r="A575">
            <v>2220999101090300</v>
          </cell>
          <cell r="B575" t="str">
            <v>CAJAS DE CREDITO</v>
          </cell>
          <cell r="C575">
            <v>-209332908.93000001</v>
          </cell>
          <cell r="D575">
            <v>-209332908.93000001</v>
          </cell>
        </row>
        <row r="576">
          <cell r="A576">
            <v>2220999101090300</v>
          </cell>
          <cell r="B576" t="str">
            <v>BANCOS DE LOS TRABAJADORES</v>
          </cell>
          <cell r="C576">
            <v>-12113200.109999999</v>
          </cell>
          <cell r="D576">
            <v>-12113200.109999999</v>
          </cell>
        </row>
        <row r="577">
          <cell r="A577">
            <v>22209991010904</v>
          </cell>
          <cell r="B577" t="str">
            <v>EX SOCIO DE FEDECRÉDITO-CAJA DE CRÉDITO DE COLÓN</v>
          </cell>
          <cell r="C577">
            <v>-1101768.69</v>
          </cell>
          <cell r="D577">
            <v>-1101768.69</v>
          </cell>
        </row>
        <row r="578">
          <cell r="A578">
            <v>222099910111</v>
          </cell>
          <cell r="B578" t="str">
            <v>DISPONIBLE DE ENTIDADES SOCIAS</v>
          </cell>
          <cell r="C578">
            <v>-10098496.859999999</v>
          </cell>
          <cell r="D578">
            <v>-10098496.859999999</v>
          </cell>
        </row>
        <row r="579">
          <cell r="A579">
            <v>22209991011101</v>
          </cell>
          <cell r="B579" t="str">
            <v>CAJAS DE CREDITO</v>
          </cell>
          <cell r="C579">
            <v>-8892690.4100000001</v>
          </cell>
          <cell r="D579">
            <v>-8892690.4100000001</v>
          </cell>
        </row>
        <row r="580">
          <cell r="A580">
            <v>22209991011102</v>
          </cell>
          <cell r="B580" t="str">
            <v>BANCOS DE LOS TRABAJADORES</v>
          </cell>
          <cell r="C580">
            <v>-1121991.23</v>
          </cell>
          <cell r="D580">
            <v>-1121991.23</v>
          </cell>
        </row>
        <row r="581">
          <cell r="A581">
            <v>22209991011103</v>
          </cell>
          <cell r="B581" t="str">
            <v>FEDESERVI</v>
          </cell>
          <cell r="C581">
            <v>-83815.22</v>
          </cell>
          <cell r="D581">
            <v>-83815.22</v>
          </cell>
        </row>
        <row r="582">
          <cell r="A582">
            <v>222099910113</v>
          </cell>
          <cell r="B582" t="str">
            <v>CUOTA PLAN DE MARKETING</v>
          </cell>
          <cell r="C582">
            <v>-141568.59</v>
          </cell>
          <cell r="D582">
            <v>-141568.59</v>
          </cell>
        </row>
        <row r="583">
          <cell r="A583">
            <v>222099910117</v>
          </cell>
          <cell r="B583" t="str">
            <v>FONDO BECAS</v>
          </cell>
          <cell r="C583">
            <v>-15230</v>
          </cell>
          <cell r="D583">
            <v>-15230</v>
          </cell>
        </row>
        <row r="584">
          <cell r="A584">
            <v>222099910118</v>
          </cell>
          <cell r="B584" t="str">
            <v>IPSFA</v>
          </cell>
          <cell r="C584">
            <v>-39.89</v>
          </cell>
          <cell r="D584">
            <v>-39.89</v>
          </cell>
        </row>
        <row r="585">
          <cell r="A585">
            <v>222099910121</v>
          </cell>
          <cell r="B585" t="str">
            <v>CUOTA CAMPAÑA PROMOCIONAL</v>
          </cell>
          <cell r="C585">
            <v>-136292.15</v>
          </cell>
          <cell r="D585">
            <v>-136292.15</v>
          </cell>
        </row>
        <row r="586">
          <cell r="A586">
            <v>222099910122</v>
          </cell>
          <cell r="B586" t="str">
            <v>CUOTAS GASTOS FUNCIONAMIENTO CADI</v>
          </cell>
          <cell r="C586">
            <v>-528828.41</v>
          </cell>
          <cell r="D586">
            <v>-528828.41</v>
          </cell>
        </row>
        <row r="587">
          <cell r="A587">
            <v>222099910132</v>
          </cell>
          <cell r="B587" t="str">
            <v>ADMINISTRACION DE VENTAS</v>
          </cell>
          <cell r="C587">
            <v>-5577.87</v>
          </cell>
          <cell r="D587">
            <v>-5577.87</v>
          </cell>
        </row>
        <row r="588">
          <cell r="A588">
            <v>22209991013202</v>
          </cell>
          <cell r="B588" t="str">
            <v>CONTRACARGOS</v>
          </cell>
          <cell r="C588">
            <v>-5577.87</v>
          </cell>
          <cell r="D588">
            <v>-5577.87</v>
          </cell>
        </row>
        <row r="589">
          <cell r="A589">
            <v>222099910134</v>
          </cell>
          <cell r="B589" t="str">
            <v>FONDOS SIGUE CORPORATION</v>
          </cell>
          <cell r="C589">
            <v>-81340.600000000006</v>
          </cell>
          <cell r="D589">
            <v>-81340.600000000006</v>
          </cell>
        </row>
        <row r="590">
          <cell r="A590">
            <v>222099910135</v>
          </cell>
          <cell r="B590" t="str">
            <v>FONDOS RECIBA NETWORKS</v>
          </cell>
          <cell r="C590">
            <v>-94552.42</v>
          </cell>
          <cell r="D590">
            <v>-94552.42</v>
          </cell>
        </row>
        <row r="591">
          <cell r="A591">
            <v>222099910136</v>
          </cell>
          <cell r="B591" t="str">
            <v>TELECOM</v>
          </cell>
          <cell r="C591">
            <v>-39867.03</v>
          </cell>
          <cell r="D591">
            <v>-39867.03</v>
          </cell>
        </row>
        <row r="592">
          <cell r="A592">
            <v>222099910137</v>
          </cell>
          <cell r="B592" t="str">
            <v>UNITELLER</v>
          </cell>
          <cell r="C592">
            <v>-93498.69</v>
          </cell>
          <cell r="D592">
            <v>-93498.69</v>
          </cell>
        </row>
        <row r="593">
          <cell r="A593">
            <v>222099910140</v>
          </cell>
          <cell r="B593" t="str">
            <v>EMPRESAS REMESADORAS</v>
          </cell>
          <cell r="C593">
            <v>-183423.79</v>
          </cell>
          <cell r="D593">
            <v>-183423.79</v>
          </cell>
        </row>
        <row r="594">
          <cell r="A594">
            <v>222099910141</v>
          </cell>
          <cell r="B594" t="str">
            <v>EMPRESA PROMOTORA DE SALUD</v>
          </cell>
          <cell r="C594">
            <v>-27.01</v>
          </cell>
          <cell r="D594">
            <v>-27.01</v>
          </cell>
        </row>
        <row r="595">
          <cell r="A595">
            <v>222099910143</v>
          </cell>
          <cell r="B595" t="str">
            <v>COLECTURIA DELSUR</v>
          </cell>
          <cell r="C595">
            <v>-33324.69</v>
          </cell>
          <cell r="D595">
            <v>-33324.69</v>
          </cell>
        </row>
        <row r="596">
          <cell r="A596">
            <v>222099910145</v>
          </cell>
          <cell r="B596" t="str">
            <v>OPERACIONES POR APLICAR</v>
          </cell>
          <cell r="C596">
            <v>-188297.16</v>
          </cell>
          <cell r="D596">
            <v>-188297.16</v>
          </cell>
        </row>
        <row r="597">
          <cell r="A597">
            <v>222099910146</v>
          </cell>
          <cell r="B597" t="str">
            <v>SERVICIO DE ATM´S</v>
          </cell>
          <cell r="C597">
            <v>-8.3000000000000007</v>
          </cell>
          <cell r="D597">
            <v>-8.3000000000000007</v>
          </cell>
        </row>
        <row r="598">
          <cell r="A598">
            <v>22209991014602</v>
          </cell>
          <cell r="B598" t="str">
            <v>COMISIONES POR SERVICIO DE RED ATM´S</v>
          </cell>
          <cell r="C598">
            <v>-8.3000000000000007</v>
          </cell>
          <cell r="D598">
            <v>-8.3000000000000007</v>
          </cell>
        </row>
        <row r="599">
          <cell r="A599">
            <v>2220999101460200</v>
          </cell>
          <cell r="B599" t="str">
            <v>COMISION A ATH POR OPERACIONES DE OTROS BANCOS EN ATM DE FCB</v>
          </cell>
          <cell r="C599">
            <v>-8.3000000000000007</v>
          </cell>
          <cell r="D599">
            <v>-8.3000000000000007</v>
          </cell>
        </row>
        <row r="600">
          <cell r="A600">
            <v>222099910147</v>
          </cell>
          <cell r="B600" t="str">
            <v>AES</v>
          </cell>
          <cell r="C600">
            <v>-115300.21</v>
          </cell>
          <cell r="D600">
            <v>-115300.21</v>
          </cell>
        </row>
        <row r="601">
          <cell r="A601">
            <v>22209991014701</v>
          </cell>
          <cell r="B601" t="str">
            <v>SERVICIO DE CAESS</v>
          </cell>
          <cell r="C601">
            <v>-31201.18</v>
          </cell>
          <cell r="D601">
            <v>-31201.18</v>
          </cell>
        </row>
        <row r="602">
          <cell r="A602">
            <v>22209991014702</v>
          </cell>
          <cell r="B602" t="str">
            <v>SERVICIO DE CLESA</v>
          </cell>
          <cell r="C602">
            <v>-33198.36</v>
          </cell>
          <cell r="D602">
            <v>-33198.36</v>
          </cell>
        </row>
        <row r="603">
          <cell r="A603">
            <v>22209991014703</v>
          </cell>
          <cell r="B603" t="str">
            <v>SERVICIO DE EEO</v>
          </cell>
          <cell r="C603">
            <v>-15547.77</v>
          </cell>
          <cell r="D603">
            <v>-15547.77</v>
          </cell>
        </row>
        <row r="604">
          <cell r="A604">
            <v>22209991014704</v>
          </cell>
          <cell r="B604" t="str">
            <v>SERVICIO DE DEUSEN</v>
          </cell>
          <cell r="C604">
            <v>-35352.9</v>
          </cell>
          <cell r="D604">
            <v>-35352.9</v>
          </cell>
        </row>
        <row r="605">
          <cell r="A605">
            <v>222099910149</v>
          </cell>
          <cell r="B605" t="str">
            <v>RECARGA DE SALDO EN CELULARES</v>
          </cell>
          <cell r="C605">
            <v>-12749.25</v>
          </cell>
          <cell r="D605">
            <v>-12749.25</v>
          </cell>
        </row>
        <row r="606">
          <cell r="A606">
            <v>22209991014901</v>
          </cell>
          <cell r="B606" t="str">
            <v>RECARGA DE SALDO CLARO</v>
          </cell>
          <cell r="C606">
            <v>-12368</v>
          </cell>
          <cell r="D606">
            <v>-12368</v>
          </cell>
        </row>
        <row r="607">
          <cell r="A607">
            <v>22209991014902</v>
          </cell>
          <cell r="B607" t="str">
            <v>DIGICEL</v>
          </cell>
          <cell r="C607">
            <v>-84.25</v>
          </cell>
          <cell r="D607">
            <v>-84.25</v>
          </cell>
        </row>
        <row r="608">
          <cell r="A608">
            <v>22209991014903</v>
          </cell>
          <cell r="B608" t="str">
            <v>TELEFONICA</v>
          </cell>
          <cell r="C608">
            <v>-297</v>
          </cell>
          <cell r="D608">
            <v>-297</v>
          </cell>
        </row>
        <row r="609">
          <cell r="A609">
            <v>222099910150</v>
          </cell>
          <cell r="B609" t="str">
            <v>COLECTURIA BELCORP</v>
          </cell>
          <cell r="C609">
            <v>-4398.87</v>
          </cell>
          <cell r="D609">
            <v>-4398.87</v>
          </cell>
        </row>
        <row r="610">
          <cell r="A610">
            <v>22209991015001</v>
          </cell>
          <cell r="B610" t="str">
            <v>SERVICIO DE COLECTURIA BELCORP</v>
          </cell>
          <cell r="C610">
            <v>-4398.87</v>
          </cell>
          <cell r="D610">
            <v>-4398.87</v>
          </cell>
        </row>
        <row r="611">
          <cell r="A611">
            <v>222099910151</v>
          </cell>
          <cell r="B611" t="str">
            <v>SERVICIO DE COLECTURIA</v>
          </cell>
          <cell r="C611">
            <v>-151630.92000000001</v>
          </cell>
          <cell r="D611">
            <v>-151630.92000000001</v>
          </cell>
        </row>
        <row r="612">
          <cell r="A612">
            <v>22209991015101</v>
          </cell>
          <cell r="B612" t="str">
            <v>SERVICIO DE ANDA</v>
          </cell>
          <cell r="C612">
            <v>-12096.08</v>
          </cell>
          <cell r="D612">
            <v>-12096.08</v>
          </cell>
        </row>
        <row r="613">
          <cell r="A613">
            <v>22209991015103</v>
          </cell>
          <cell r="B613" t="str">
            <v>SERVICIO DE TELEFONIA TIGO</v>
          </cell>
          <cell r="C613">
            <v>-11361.56</v>
          </cell>
          <cell r="D613">
            <v>-11361.56</v>
          </cell>
        </row>
        <row r="614">
          <cell r="A614">
            <v>22209991015105</v>
          </cell>
          <cell r="B614" t="str">
            <v>DIGICEL</v>
          </cell>
          <cell r="C614">
            <v>-109.36</v>
          </cell>
          <cell r="D614">
            <v>-109.36</v>
          </cell>
        </row>
        <row r="615">
          <cell r="A615">
            <v>22209991015106</v>
          </cell>
          <cell r="B615" t="str">
            <v>TELEFONICA</v>
          </cell>
          <cell r="C615">
            <v>-2384.0500000000002</v>
          </cell>
          <cell r="D615">
            <v>-2384.0500000000002</v>
          </cell>
        </row>
        <row r="616">
          <cell r="A616">
            <v>22209991015107</v>
          </cell>
          <cell r="B616" t="str">
            <v>SEGUROS FEDECREDITO</v>
          </cell>
          <cell r="C616">
            <v>-5564.11</v>
          </cell>
          <cell r="D616">
            <v>-5564.11</v>
          </cell>
        </row>
        <row r="617">
          <cell r="A617">
            <v>2220999101510700</v>
          </cell>
          <cell r="B617" t="str">
            <v>FEDECREDITO VIDA, S.A., SEGUROS DE PERSONAS</v>
          </cell>
          <cell r="C617">
            <v>-5564.11</v>
          </cell>
          <cell r="D617">
            <v>-5564.11</v>
          </cell>
        </row>
        <row r="618">
          <cell r="A618">
            <v>22209991015108</v>
          </cell>
          <cell r="B618" t="str">
            <v>MULTINET</v>
          </cell>
          <cell r="C618">
            <v>-1786.61</v>
          </cell>
          <cell r="D618">
            <v>-1786.61</v>
          </cell>
        </row>
        <row r="619">
          <cell r="A619">
            <v>22209991015109</v>
          </cell>
          <cell r="B619" t="str">
            <v>ARABELA</v>
          </cell>
          <cell r="C619">
            <v>-460.44</v>
          </cell>
          <cell r="D619">
            <v>-460.44</v>
          </cell>
        </row>
        <row r="620">
          <cell r="A620">
            <v>22209991015110</v>
          </cell>
          <cell r="B620" t="str">
            <v>CREDI Q</v>
          </cell>
          <cell r="C620">
            <v>-3836.64</v>
          </cell>
          <cell r="D620">
            <v>-3836.64</v>
          </cell>
        </row>
        <row r="621">
          <cell r="A621">
            <v>22209991015111</v>
          </cell>
          <cell r="B621" t="str">
            <v>RENA WARE</v>
          </cell>
          <cell r="C621">
            <v>-218.47</v>
          </cell>
          <cell r="D621">
            <v>-218.47</v>
          </cell>
        </row>
        <row r="622">
          <cell r="A622">
            <v>22209991015112</v>
          </cell>
          <cell r="B622" t="str">
            <v>UNIVERSIDADES</v>
          </cell>
          <cell r="C622">
            <v>-2070.2800000000002</v>
          </cell>
          <cell r="D622">
            <v>-2070.2800000000002</v>
          </cell>
        </row>
        <row r="623">
          <cell r="A623">
            <v>2220999101511200</v>
          </cell>
          <cell r="B623" t="str">
            <v>UNIVERSIDAD FRANCISCO GAVIDIA</v>
          </cell>
          <cell r="C623">
            <v>-1415.28</v>
          </cell>
          <cell r="D623">
            <v>-1415.28</v>
          </cell>
        </row>
        <row r="624">
          <cell r="A624">
            <v>2220999101511200</v>
          </cell>
          <cell r="B624" t="str">
            <v>UNIVERSIDAD DE ORIENTE - UNIVO</v>
          </cell>
          <cell r="C624">
            <v>-655</v>
          </cell>
          <cell r="D624">
            <v>-655</v>
          </cell>
        </row>
        <row r="625">
          <cell r="A625">
            <v>22209991015113</v>
          </cell>
          <cell r="B625" t="str">
            <v>DISTRIBUIDORAS AUTOMOTRIZ</v>
          </cell>
          <cell r="C625">
            <v>-694</v>
          </cell>
          <cell r="D625">
            <v>-694</v>
          </cell>
        </row>
        <row r="626">
          <cell r="A626">
            <v>2220999101511290</v>
          </cell>
          <cell r="B626" t="str">
            <v>YAMAHA</v>
          </cell>
          <cell r="C626">
            <v>-694</v>
          </cell>
          <cell r="D626">
            <v>-694</v>
          </cell>
        </row>
        <row r="627">
          <cell r="A627">
            <v>22209991015114</v>
          </cell>
          <cell r="B627" t="str">
            <v>ALMACENES PRADO</v>
          </cell>
          <cell r="C627">
            <v>-20.6</v>
          </cell>
          <cell r="D627">
            <v>-20.6</v>
          </cell>
        </row>
        <row r="628">
          <cell r="A628">
            <v>22209991015115</v>
          </cell>
          <cell r="B628" t="str">
            <v>FONDO SOCIAL PARA LA VIVIENDA</v>
          </cell>
          <cell r="C628">
            <v>-110529.95</v>
          </cell>
          <cell r="D628">
            <v>-110529.95</v>
          </cell>
        </row>
        <row r="629">
          <cell r="A629">
            <v>22209991015116</v>
          </cell>
          <cell r="B629" t="str">
            <v>AVON</v>
          </cell>
          <cell r="C629">
            <v>-498.77</v>
          </cell>
          <cell r="D629">
            <v>-498.77</v>
          </cell>
        </row>
        <row r="630">
          <cell r="A630">
            <v>222099910152</v>
          </cell>
          <cell r="B630" t="str">
            <v>SERVICIO DE COLECTURIA EXTERNA</v>
          </cell>
          <cell r="C630">
            <v>-28925.31</v>
          </cell>
          <cell r="D630">
            <v>-28925.31</v>
          </cell>
        </row>
        <row r="631">
          <cell r="A631">
            <v>22209991015201</v>
          </cell>
          <cell r="B631" t="str">
            <v>PAGOS COLECTADOS</v>
          </cell>
          <cell r="C631">
            <v>-28925.31</v>
          </cell>
          <cell r="D631">
            <v>-28925.31</v>
          </cell>
        </row>
        <row r="632">
          <cell r="A632">
            <v>2220999101520090</v>
          </cell>
          <cell r="B632" t="str">
            <v>FARMACIAS ECONOMICAS</v>
          </cell>
          <cell r="C632">
            <v>-28925.31</v>
          </cell>
          <cell r="D632">
            <v>-28925.31</v>
          </cell>
        </row>
        <row r="633">
          <cell r="A633">
            <v>222099910153</v>
          </cell>
          <cell r="B633" t="str">
            <v>COMERCIALIZACION DE SEGUROS</v>
          </cell>
          <cell r="C633">
            <v>-21511.93</v>
          </cell>
          <cell r="D633">
            <v>-21511.93</v>
          </cell>
        </row>
        <row r="634">
          <cell r="A634">
            <v>22209991015301</v>
          </cell>
          <cell r="B634" t="str">
            <v>FEDECREDITO VIDA, S.A., SEGUROS DE PERSONAS</v>
          </cell>
          <cell r="C634">
            <v>-21029.68</v>
          </cell>
          <cell r="D634">
            <v>-21029.68</v>
          </cell>
        </row>
        <row r="635">
          <cell r="A635">
            <v>22209991015302</v>
          </cell>
          <cell r="B635" t="str">
            <v>SEGUROS FEDECREDITO, S.A.</v>
          </cell>
          <cell r="C635">
            <v>-45.5</v>
          </cell>
          <cell r="D635">
            <v>-45.5</v>
          </cell>
        </row>
        <row r="636">
          <cell r="A636">
            <v>2220999101530200</v>
          </cell>
          <cell r="B636" t="str">
            <v>COMERCIALIZACION SEGURO REMESAS FAMILIARES</v>
          </cell>
          <cell r="C636">
            <v>-45.5</v>
          </cell>
          <cell r="D636">
            <v>-45.5</v>
          </cell>
        </row>
        <row r="637">
          <cell r="A637">
            <v>22209991015303</v>
          </cell>
          <cell r="B637" t="str">
            <v>SERVICIO DE COMERCIALIZACION</v>
          </cell>
          <cell r="C637">
            <v>-436.75</v>
          </cell>
          <cell r="D637">
            <v>-436.75</v>
          </cell>
        </row>
        <row r="638">
          <cell r="A638">
            <v>2220999101530300</v>
          </cell>
          <cell r="B638" t="str">
            <v>SEGURO DE ASISTENCIA EXEQUIAL REPATRIACION</v>
          </cell>
          <cell r="C638">
            <v>-436.75</v>
          </cell>
          <cell r="D638">
            <v>-436.75</v>
          </cell>
        </row>
        <row r="639">
          <cell r="A639">
            <v>222099910156</v>
          </cell>
          <cell r="B639" t="str">
            <v>SERVICIO DE BANCA MOVIL</v>
          </cell>
          <cell r="C639">
            <v>-25213.81</v>
          </cell>
          <cell r="D639">
            <v>-25213.81</v>
          </cell>
        </row>
        <row r="640">
          <cell r="A640">
            <v>22209991015601</v>
          </cell>
          <cell r="B640" t="str">
            <v>SERVICIO DE BANCA MOVIL</v>
          </cell>
          <cell r="C640">
            <v>-25213.81</v>
          </cell>
          <cell r="D640">
            <v>-25213.81</v>
          </cell>
        </row>
        <row r="641">
          <cell r="A641">
            <v>222099910162</v>
          </cell>
          <cell r="B641" t="str">
            <v>COMISIONES POR SERVICIO</v>
          </cell>
          <cell r="C641">
            <v>-43918.71</v>
          </cell>
          <cell r="D641">
            <v>-43918.71</v>
          </cell>
        </row>
        <row r="642">
          <cell r="A642">
            <v>22209991016202</v>
          </cell>
          <cell r="B642" t="str">
            <v>COMISION POR SERVICIOS DE COLECTORES DE MESES ANTERIORES</v>
          </cell>
          <cell r="C642">
            <v>-35198.92</v>
          </cell>
          <cell r="D642">
            <v>-35198.92</v>
          </cell>
        </row>
        <row r="643">
          <cell r="A643">
            <v>22209991016206</v>
          </cell>
          <cell r="B643" t="str">
            <v>COMISION POR COMERCIALIZACION DE SEGUROS MESES ANTERIORES</v>
          </cell>
          <cell r="C643">
            <v>-8719.7900000000009</v>
          </cell>
          <cell r="D643">
            <v>-8719.7900000000009</v>
          </cell>
        </row>
        <row r="644">
          <cell r="A644">
            <v>222099910165</v>
          </cell>
          <cell r="B644" t="str">
            <v>REMESADORA RIA</v>
          </cell>
          <cell r="C644">
            <v>-194434.34</v>
          </cell>
          <cell r="D644">
            <v>-194434.34</v>
          </cell>
        </row>
        <row r="645">
          <cell r="A645">
            <v>222099910171</v>
          </cell>
          <cell r="B645" t="str">
            <v>FONDOS AUTORIZADOS POR ASAMBLEA GENERAL DE ACCIONISTAS</v>
          </cell>
          <cell r="C645">
            <v>-6970723.75</v>
          </cell>
          <cell r="D645">
            <v>-6970723.75</v>
          </cell>
        </row>
        <row r="646">
          <cell r="A646">
            <v>22209991017101</v>
          </cell>
          <cell r="B646" t="str">
            <v>FONDO PARA TRANSFORMACION DIGITAL</v>
          </cell>
          <cell r="C646">
            <v>-3800000</v>
          </cell>
          <cell r="D646">
            <v>-3800000</v>
          </cell>
        </row>
        <row r="647">
          <cell r="A647">
            <v>22209991017102</v>
          </cell>
          <cell r="B647" t="str">
            <v>FONDO PARA CONTINGENCIAS</v>
          </cell>
          <cell r="C647">
            <v>-3170723.75</v>
          </cell>
          <cell r="D647">
            <v>-3170723.75</v>
          </cell>
        </row>
        <row r="648">
          <cell r="A648">
            <v>222099910199</v>
          </cell>
          <cell r="B648" t="str">
            <v>OTRAS</v>
          </cell>
          <cell r="C648">
            <v>-542287.31000000006</v>
          </cell>
          <cell r="D648">
            <v>-542287.31000000006</v>
          </cell>
        </row>
        <row r="649">
          <cell r="A649">
            <v>223</v>
          </cell>
          <cell r="B649" t="str">
            <v>RETENCIONES</v>
          </cell>
          <cell r="C649">
            <v>-174177.62</v>
          </cell>
          <cell r="D649">
            <v>-174177.62</v>
          </cell>
        </row>
        <row r="650">
          <cell r="A650">
            <v>2230</v>
          </cell>
          <cell r="B650" t="str">
            <v>RETENCIONES</v>
          </cell>
          <cell r="C650">
            <v>-174177.62</v>
          </cell>
          <cell r="D650">
            <v>-174177.62</v>
          </cell>
        </row>
        <row r="651">
          <cell r="A651">
            <v>223000</v>
          </cell>
          <cell r="B651" t="str">
            <v>RETENCIONES</v>
          </cell>
          <cell r="C651">
            <v>-174177.62</v>
          </cell>
          <cell r="D651">
            <v>-174177.62</v>
          </cell>
        </row>
        <row r="652">
          <cell r="A652">
            <v>2230000100</v>
          </cell>
          <cell r="B652" t="str">
            <v>IMPUESTO SOBRE LA RENTA</v>
          </cell>
          <cell r="C652">
            <v>-125179.75</v>
          </cell>
          <cell r="D652">
            <v>-125179.75</v>
          </cell>
        </row>
        <row r="653">
          <cell r="A653">
            <v>223000010001</v>
          </cell>
          <cell r="B653" t="str">
            <v>EMPLEADOS</v>
          </cell>
          <cell r="C653">
            <v>-59569.05</v>
          </cell>
          <cell r="D653">
            <v>-59569.05</v>
          </cell>
        </row>
        <row r="654">
          <cell r="A654">
            <v>223000010003</v>
          </cell>
          <cell r="B654" t="str">
            <v>CAJAS DE CREDITO</v>
          </cell>
          <cell r="C654">
            <v>-2381.09</v>
          </cell>
          <cell r="D654">
            <v>-2381.09</v>
          </cell>
        </row>
        <row r="655">
          <cell r="A655">
            <v>223000010004</v>
          </cell>
          <cell r="B655" t="str">
            <v>BANCOS DE LOS TRABAJADORES</v>
          </cell>
          <cell r="C655">
            <v>-62.57</v>
          </cell>
          <cell r="D655">
            <v>-62.57</v>
          </cell>
        </row>
        <row r="656">
          <cell r="A656">
            <v>223000010005</v>
          </cell>
          <cell r="B656" t="str">
            <v>TERCERAS PERSONAS</v>
          </cell>
          <cell r="C656">
            <v>-63167.040000000001</v>
          </cell>
          <cell r="D656">
            <v>-63167.040000000001</v>
          </cell>
        </row>
        <row r="657">
          <cell r="A657">
            <v>22300001000501</v>
          </cell>
          <cell r="B657" t="str">
            <v>DOMICILIADAS</v>
          </cell>
          <cell r="C657">
            <v>-25965.8</v>
          </cell>
          <cell r="D657">
            <v>-25965.8</v>
          </cell>
        </row>
        <row r="658">
          <cell r="A658">
            <v>22300001000502</v>
          </cell>
          <cell r="B658" t="str">
            <v>NO DOMICILIADAS</v>
          </cell>
          <cell r="C658">
            <v>-37201.24</v>
          </cell>
          <cell r="D658">
            <v>-37201.24</v>
          </cell>
        </row>
        <row r="659">
          <cell r="A659">
            <v>2230000200</v>
          </cell>
          <cell r="B659" t="str">
            <v>ISSS</v>
          </cell>
          <cell r="C659">
            <v>-8479.82</v>
          </cell>
          <cell r="D659">
            <v>-8479.82</v>
          </cell>
        </row>
        <row r="660">
          <cell r="A660">
            <v>223000020001</v>
          </cell>
          <cell r="B660" t="str">
            <v>SALUD</v>
          </cell>
          <cell r="C660">
            <v>-8475.75</v>
          </cell>
          <cell r="D660">
            <v>-8475.75</v>
          </cell>
        </row>
        <row r="661">
          <cell r="A661">
            <v>223000020002</v>
          </cell>
          <cell r="B661" t="str">
            <v>INVALIDEZ, VEJEZ Y SOBREVIVIENCIA</v>
          </cell>
          <cell r="C661">
            <v>-4.07</v>
          </cell>
          <cell r="D661">
            <v>-4.07</v>
          </cell>
        </row>
        <row r="662">
          <cell r="A662">
            <v>2230000300</v>
          </cell>
          <cell r="B662" t="str">
            <v>AFPS</v>
          </cell>
          <cell r="C662">
            <v>-29263.96</v>
          </cell>
          <cell r="D662">
            <v>-29263.96</v>
          </cell>
        </row>
        <row r="663">
          <cell r="A663">
            <v>223000030001</v>
          </cell>
          <cell r="B663" t="str">
            <v>CONFIA</v>
          </cell>
          <cell r="C663">
            <v>-14216.93</v>
          </cell>
          <cell r="D663">
            <v>-14216.93</v>
          </cell>
        </row>
        <row r="664">
          <cell r="A664">
            <v>223000030002</v>
          </cell>
          <cell r="B664" t="str">
            <v>CRECER</v>
          </cell>
          <cell r="C664">
            <v>-15047.03</v>
          </cell>
          <cell r="D664">
            <v>-15047.03</v>
          </cell>
        </row>
        <row r="665">
          <cell r="A665">
            <v>2230000400</v>
          </cell>
          <cell r="B665" t="str">
            <v>BANCOS Y FINANCIERAS</v>
          </cell>
          <cell r="C665">
            <v>-5362.93</v>
          </cell>
          <cell r="D665">
            <v>-5362.93</v>
          </cell>
        </row>
        <row r="666">
          <cell r="A666">
            <v>223000040001</v>
          </cell>
          <cell r="B666" t="str">
            <v>BANCOS</v>
          </cell>
          <cell r="C666">
            <v>-2175.79</v>
          </cell>
          <cell r="D666">
            <v>-2175.79</v>
          </cell>
        </row>
        <row r="667">
          <cell r="A667">
            <v>22300004000101</v>
          </cell>
          <cell r="B667" t="str">
            <v>BANCO AGRICOLA S.A.</v>
          </cell>
          <cell r="C667">
            <v>-1280.31</v>
          </cell>
          <cell r="D667">
            <v>-1280.31</v>
          </cell>
        </row>
        <row r="668">
          <cell r="A668">
            <v>22300004000102</v>
          </cell>
          <cell r="B668" t="str">
            <v>BANCO CUSCATLAN SV, S.A.</v>
          </cell>
          <cell r="C668">
            <v>-345.88</v>
          </cell>
          <cell r="D668">
            <v>-345.88</v>
          </cell>
        </row>
        <row r="669">
          <cell r="A669">
            <v>22300004000103</v>
          </cell>
          <cell r="B669" t="str">
            <v>BANCO DE AMERICA CENTRAL</v>
          </cell>
          <cell r="C669">
            <v>-120.24</v>
          </cell>
          <cell r="D669">
            <v>-120.24</v>
          </cell>
        </row>
        <row r="670">
          <cell r="A670">
            <v>22300004000104</v>
          </cell>
          <cell r="B670" t="str">
            <v>BANCO CUSCATLAN, S.A.</v>
          </cell>
          <cell r="C670">
            <v>-119.27</v>
          </cell>
          <cell r="D670">
            <v>-119.27</v>
          </cell>
        </row>
        <row r="671">
          <cell r="A671">
            <v>22300004000111</v>
          </cell>
          <cell r="B671" t="str">
            <v>BANCO PROMERICA</v>
          </cell>
          <cell r="C671">
            <v>-176.1</v>
          </cell>
          <cell r="D671">
            <v>-176.1</v>
          </cell>
        </row>
        <row r="672">
          <cell r="A672">
            <v>22300004000112</v>
          </cell>
          <cell r="B672" t="str">
            <v>DAVIVIENDA</v>
          </cell>
          <cell r="C672">
            <v>-133.99</v>
          </cell>
          <cell r="D672">
            <v>-133.99</v>
          </cell>
        </row>
        <row r="673">
          <cell r="A673">
            <v>223000040005</v>
          </cell>
          <cell r="B673" t="str">
            <v>INTERMEDIARIOS FINANCIEROS NO BANCARIOS</v>
          </cell>
          <cell r="C673">
            <v>-298.17</v>
          </cell>
          <cell r="D673">
            <v>-298.17</v>
          </cell>
        </row>
        <row r="674">
          <cell r="A674">
            <v>22300004000501</v>
          </cell>
          <cell r="B674" t="str">
            <v>BANCOS DE LOS TRABAJADORES</v>
          </cell>
          <cell r="C674">
            <v>-143.29</v>
          </cell>
          <cell r="D674">
            <v>-143.29</v>
          </cell>
        </row>
        <row r="675">
          <cell r="A675">
            <v>22300004000502</v>
          </cell>
          <cell r="B675" t="str">
            <v>CAJAS DE CREDITO</v>
          </cell>
          <cell r="C675">
            <v>-154.88</v>
          </cell>
          <cell r="D675">
            <v>-154.88</v>
          </cell>
        </row>
        <row r="676">
          <cell r="A676">
            <v>223000040006</v>
          </cell>
          <cell r="B676" t="str">
            <v>FEDECREDITO</v>
          </cell>
          <cell r="C676">
            <v>-2888.97</v>
          </cell>
          <cell r="D676">
            <v>-2888.97</v>
          </cell>
        </row>
        <row r="677">
          <cell r="A677">
            <v>2230000500</v>
          </cell>
          <cell r="B677" t="str">
            <v>OTRAS RETENCIONES</v>
          </cell>
          <cell r="C677">
            <v>-5891.16</v>
          </cell>
          <cell r="D677">
            <v>-5891.16</v>
          </cell>
        </row>
        <row r="678">
          <cell r="A678">
            <v>223000050002</v>
          </cell>
          <cell r="B678" t="str">
            <v>EMBARGOS JUDICIALES</v>
          </cell>
          <cell r="C678">
            <v>-4780.91</v>
          </cell>
          <cell r="D678">
            <v>-4780.91</v>
          </cell>
        </row>
        <row r="679">
          <cell r="A679">
            <v>223000050003</v>
          </cell>
          <cell r="B679" t="str">
            <v>PROCURADURIA GENERAL DE LA REPUBLICA</v>
          </cell>
          <cell r="C679">
            <v>-82.5</v>
          </cell>
          <cell r="D679">
            <v>-82.5</v>
          </cell>
        </row>
        <row r="680">
          <cell r="A680">
            <v>223000050004</v>
          </cell>
          <cell r="B680" t="str">
            <v>FONDO SOCIAL PARA LA VIVIENDA</v>
          </cell>
          <cell r="C680">
            <v>-0.25</v>
          </cell>
          <cell r="D680">
            <v>-0.25</v>
          </cell>
        </row>
        <row r="681">
          <cell r="A681">
            <v>223000050005</v>
          </cell>
          <cell r="B681" t="str">
            <v>PAN AMERICAM LIFE</v>
          </cell>
          <cell r="C681">
            <v>-82.91</v>
          </cell>
          <cell r="D681">
            <v>-82.91</v>
          </cell>
        </row>
        <row r="682">
          <cell r="A682">
            <v>223000050009</v>
          </cell>
          <cell r="B682" t="str">
            <v>IPSFA</v>
          </cell>
          <cell r="C682">
            <v>-70.34</v>
          </cell>
          <cell r="D682">
            <v>-70.34</v>
          </cell>
        </row>
        <row r="683">
          <cell r="A683">
            <v>223000050099</v>
          </cell>
          <cell r="B683" t="str">
            <v>OTROS</v>
          </cell>
          <cell r="C683">
            <v>-874.25</v>
          </cell>
          <cell r="D683">
            <v>-874.25</v>
          </cell>
        </row>
        <row r="684">
          <cell r="A684">
            <v>224</v>
          </cell>
          <cell r="B684" t="str">
            <v>PROVISIONES</v>
          </cell>
          <cell r="C684">
            <v>-3039995.36</v>
          </cell>
          <cell r="D684">
            <v>-3039995.36</v>
          </cell>
        </row>
        <row r="685">
          <cell r="A685">
            <v>2240</v>
          </cell>
          <cell r="B685" t="str">
            <v>PROVISIONES</v>
          </cell>
          <cell r="C685">
            <v>-3039995.36</v>
          </cell>
          <cell r="D685">
            <v>-3039995.36</v>
          </cell>
        </row>
        <row r="686">
          <cell r="A686">
            <v>224001</v>
          </cell>
          <cell r="B686" t="str">
            <v>PROVISIONES LABORALES</v>
          </cell>
          <cell r="C686">
            <v>-1214117.81</v>
          </cell>
          <cell r="D686">
            <v>-1214117.81</v>
          </cell>
        </row>
        <row r="687">
          <cell r="A687">
            <v>2240010200</v>
          </cell>
          <cell r="B687" t="str">
            <v>VACACIONES</v>
          </cell>
          <cell r="C687">
            <v>-271312.7</v>
          </cell>
          <cell r="D687">
            <v>-271312.7</v>
          </cell>
        </row>
        <row r="688">
          <cell r="A688">
            <v>224001020001</v>
          </cell>
          <cell r="B688" t="str">
            <v>ORDINARIAS</v>
          </cell>
          <cell r="C688">
            <v>-271312.7</v>
          </cell>
          <cell r="D688">
            <v>-271312.7</v>
          </cell>
        </row>
        <row r="689">
          <cell r="A689">
            <v>2240010300</v>
          </cell>
          <cell r="B689" t="str">
            <v>GRATIFICACIONES</v>
          </cell>
          <cell r="C689">
            <v>-298044.92</v>
          </cell>
          <cell r="D689">
            <v>-298044.92</v>
          </cell>
        </row>
        <row r="690">
          <cell r="A690">
            <v>2240010400</v>
          </cell>
          <cell r="B690" t="str">
            <v>AGUINALDOS</v>
          </cell>
          <cell r="C690">
            <v>-297259.69</v>
          </cell>
          <cell r="D690">
            <v>-297259.69</v>
          </cell>
        </row>
        <row r="691">
          <cell r="A691">
            <v>2240010500</v>
          </cell>
          <cell r="B691" t="str">
            <v>INDEMNIZACIONES</v>
          </cell>
          <cell r="C691">
            <v>-347500.5</v>
          </cell>
          <cell r="D691">
            <v>-347500.5</v>
          </cell>
        </row>
        <row r="692">
          <cell r="A692">
            <v>224003</v>
          </cell>
          <cell r="B692" t="str">
            <v>OTRAS PROVISIONES</v>
          </cell>
          <cell r="C692">
            <v>-1825877.55</v>
          </cell>
          <cell r="D692">
            <v>-1825877.55</v>
          </cell>
        </row>
        <row r="693">
          <cell r="A693">
            <v>2240030001</v>
          </cell>
          <cell r="B693" t="str">
            <v>OTRAS PROVISIONES</v>
          </cell>
          <cell r="C693">
            <v>-1825877.55</v>
          </cell>
          <cell r="D693">
            <v>-1825877.55</v>
          </cell>
        </row>
        <row r="694">
          <cell r="A694">
            <v>224003000107</v>
          </cell>
          <cell r="B694" t="str">
            <v>PUBLICIDAD</v>
          </cell>
          <cell r="C694">
            <v>-139854.96</v>
          </cell>
          <cell r="D694">
            <v>-139854.96</v>
          </cell>
        </row>
        <row r="695">
          <cell r="A695">
            <v>224003000108</v>
          </cell>
          <cell r="B695" t="str">
            <v>AUDITORIA EXTERNA</v>
          </cell>
          <cell r="C695">
            <v>-6950</v>
          </cell>
          <cell r="D695">
            <v>-6950</v>
          </cell>
        </row>
        <row r="696">
          <cell r="A696">
            <v>224003000109</v>
          </cell>
          <cell r="B696" t="str">
            <v>AUDITORIA FISCAL</v>
          </cell>
          <cell r="C696">
            <v>-4166.6000000000004</v>
          </cell>
          <cell r="D696">
            <v>-4166.6000000000004</v>
          </cell>
        </row>
        <row r="697">
          <cell r="A697">
            <v>224003000116</v>
          </cell>
          <cell r="B697" t="str">
            <v>ADMINISTRACION PROGRAMA DE PROTECCION- TARJETA DE CREDITO</v>
          </cell>
          <cell r="C697">
            <v>-1674905.99</v>
          </cell>
          <cell r="D697">
            <v>-1674905.99</v>
          </cell>
        </row>
        <row r="698">
          <cell r="A698">
            <v>225</v>
          </cell>
          <cell r="B698" t="str">
            <v>CREDITOS DIFERIDOS</v>
          </cell>
          <cell r="C698">
            <v>-5184430.6100000003</v>
          </cell>
          <cell r="D698">
            <v>-5184430.6100000003</v>
          </cell>
        </row>
        <row r="699">
          <cell r="A699">
            <v>2250</v>
          </cell>
          <cell r="B699" t="str">
            <v>CREDITOS DIFERIDOS</v>
          </cell>
          <cell r="C699">
            <v>-5184430.6100000003</v>
          </cell>
          <cell r="D699">
            <v>-5184430.6100000003</v>
          </cell>
        </row>
        <row r="700">
          <cell r="A700">
            <v>225002</v>
          </cell>
          <cell r="B700" t="str">
            <v>DIFERENCIAS DE PRECIOS EN OPERACIONES CON TITULOS VALORES</v>
          </cell>
          <cell r="C700">
            <v>-5180099.4400000004</v>
          </cell>
          <cell r="D700">
            <v>-5180099.4400000004</v>
          </cell>
        </row>
        <row r="701">
          <cell r="A701">
            <v>2250020000</v>
          </cell>
          <cell r="B701" t="str">
            <v>DIFERENCIAS DE PRECIOS EN OPERACIONES CON TITULOS VALORES</v>
          </cell>
          <cell r="C701">
            <v>-5180099.4400000004</v>
          </cell>
          <cell r="D701">
            <v>-5180099.4400000004</v>
          </cell>
        </row>
        <row r="702">
          <cell r="A702">
            <v>225002000002</v>
          </cell>
          <cell r="B702" t="str">
            <v>DIFERENCIAS DE PRECIOS EN OPERACIONES CON ENTIDADES DEL ESTA</v>
          </cell>
          <cell r="C702">
            <v>-5180099.4400000004</v>
          </cell>
          <cell r="D702">
            <v>-5180099.4400000004</v>
          </cell>
        </row>
        <row r="703">
          <cell r="A703">
            <v>225005</v>
          </cell>
          <cell r="B703" t="str">
            <v>SUBVENCIONES</v>
          </cell>
          <cell r="C703">
            <v>-4331.17</v>
          </cell>
          <cell r="D703">
            <v>-4331.17</v>
          </cell>
        </row>
        <row r="704">
          <cell r="A704">
            <v>2250050100</v>
          </cell>
          <cell r="B704" t="str">
            <v>RELACIONADOS CON ACTIVOS</v>
          </cell>
          <cell r="C704">
            <v>-4331.17</v>
          </cell>
          <cell r="D704">
            <v>-4331.17</v>
          </cell>
        </row>
        <row r="705">
          <cell r="A705">
            <v>0</v>
          </cell>
          <cell r="B705"/>
          <cell r="C705"/>
          <cell r="D705"/>
        </row>
        <row r="706">
          <cell r="A706">
            <v>0</v>
          </cell>
          <cell r="B706" t="str">
            <v>TOTAL PASIVOS</v>
          </cell>
          <cell r="C706">
            <v>-463773811.69999999</v>
          </cell>
          <cell r="D706">
            <v>-463773811.69999999</v>
          </cell>
        </row>
        <row r="707">
          <cell r="A707">
            <v>0</v>
          </cell>
          <cell r="B707"/>
          <cell r="C707"/>
          <cell r="D707"/>
        </row>
        <row r="708">
          <cell r="A708">
            <v>31</v>
          </cell>
          <cell r="B708" t="str">
            <v>PATRIMONIO</v>
          </cell>
          <cell r="C708">
            <v>-118833231.94</v>
          </cell>
          <cell r="D708">
            <v>-118833231.94</v>
          </cell>
        </row>
        <row r="709">
          <cell r="A709">
            <v>311</v>
          </cell>
          <cell r="B709" t="str">
            <v>CAPITAL SOCIAL</v>
          </cell>
          <cell r="C709">
            <v>-89709100</v>
          </cell>
          <cell r="D709">
            <v>-89709100</v>
          </cell>
        </row>
        <row r="710">
          <cell r="A710">
            <v>3110</v>
          </cell>
          <cell r="B710" t="str">
            <v>CAPITAL SOCIAL FIJO</v>
          </cell>
          <cell r="C710">
            <v>-5714300</v>
          </cell>
          <cell r="D710">
            <v>-5714300</v>
          </cell>
        </row>
        <row r="711">
          <cell r="A711">
            <v>311001</v>
          </cell>
          <cell r="B711" t="str">
            <v>CAPITAL SUSCRITO PAGADO</v>
          </cell>
          <cell r="C711">
            <v>-5714300</v>
          </cell>
          <cell r="D711">
            <v>-5714300</v>
          </cell>
        </row>
        <row r="712">
          <cell r="A712">
            <v>3110010200</v>
          </cell>
          <cell r="B712" t="str">
            <v>ACCIONES</v>
          </cell>
          <cell r="C712">
            <v>-5714300</v>
          </cell>
          <cell r="D712">
            <v>-5714300</v>
          </cell>
        </row>
        <row r="713">
          <cell r="A713">
            <v>311001020001</v>
          </cell>
          <cell r="B713" t="str">
            <v>CAPITAL FIJO</v>
          </cell>
          <cell r="C713">
            <v>-5714300</v>
          </cell>
          <cell r="D713">
            <v>-5714300</v>
          </cell>
        </row>
        <row r="714">
          <cell r="A714">
            <v>3111</v>
          </cell>
          <cell r="B714" t="str">
            <v>CAPITAL SOCIAL VARIABLE</v>
          </cell>
          <cell r="C714">
            <v>-83994800</v>
          </cell>
          <cell r="D714">
            <v>-83994800</v>
          </cell>
        </row>
        <row r="715">
          <cell r="A715">
            <v>311101</v>
          </cell>
          <cell r="B715" t="str">
            <v>CAPITAL SUSCRITO PAGADO</v>
          </cell>
          <cell r="C715">
            <v>-84453600</v>
          </cell>
          <cell r="D715">
            <v>-84453600</v>
          </cell>
        </row>
        <row r="716">
          <cell r="A716">
            <v>3111010200</v>
          </cell>
          <cell r="B716" t="str">
            <v>ACCIONES</v>
          </cell>
          <cell r="C716">
            <v>-84453600</v>
          </cell>
          <cell r="D716">
            <v>-84453600</v>
          </cell>
        </row>
        <row r="717">
          <cell r="A717">
            <v>311102</v>
          </cell>
          <cell r="B717" t="str">
            <v>CAPITAL SUSCRITO NO PAGADO</v>
          </cell>
          <cell r="C717">
            <v>458800</v>
          </cell>
          <cell r="D717">
            <v>458800</v>
          </cell>
        </row>
        <row r="718">
          <cell r="A718">
            <v>3111020200</v>
          </cell>
          <cell r="B718" t="str">
            <v>ACCIONES</v>
          </cell>
          <cell r="C718">
            <v>458800</v>
          </cell>
          <cell r="D718">
            <v>458800</v>
          </cell>
        </row>
        <row r="719">
          <cell r="A719">
            <v>313</v>
          </cell>
          <cell r="B719" t="str">
            <v>RESERVAS DE CAPITAL</v>
          </cell>
          <cell r="C719">
            <v>-29124131.940000001</v>
          </cell>
          <cell r="D719">
            <v>-29124131.940000001</v>
          </cell>
        </row>
        <row r="720">
          <cell r="A720">
            <v>3130</v>
          </cell>
          <cell r="B720" t="str">
            <v>RESERVAS DE CAPITAL</v>
          </cell>
          <cell r="C720">
            <v>-29124131.940000001</v>
          </cell>
          <cell r="D720">
            <v>-29124131.940000001</v>
          </cell>
        </row>
        <row r="721">
          <cell r="A721">
            <v>313000</v>
          </cell>
          <cell r="B721" t="str">
            <v>RESERVAS DE CAPITAL</v>
          </cell>
          <cell r="C721">
            <v>-29124131.940000001</v>
          </cell>
          <cell r="D721">
            <v>-29124131.940000001</v>
          </cell>
        </row>
        <row r="722">
          <cell r="A722">
            <v>3130000100</v>
          </cell>
          <cell r="B722" t="str">
            <v>RESERVA LEGAL</v>
          </cell>
          <cell r="C722">
            <v>-29112767.550000001</v>
          </cell>
          <cell r="D722">
            <v>-29112767.550000001</v>
          </cell>
        </row>
        <row r="723">
          <cell r="A723">
            <v>3130000300</v>
          </cell>
          <cell r="B723" t="str">
            <v>RESERVAS VOLUNTARIAS</v>
          </cell>
          <cell r="C723">
            <v>-11364.39</v>
          </cell>
          <cell r="D723">
            <v>-11364.39</v>
          </cell>
        </row>
        <row r="724">
          <cell r="A724">
            <v>32</v>
          </cell>
          <cell r="B724" t="str">
            <v>PATRIMONIO RESTRINGIDO</v>
          </cell>
          <cell r="C724">
            <v>-4430472.16</v>
          </cell>
          <cell r="D724">
            <v>-4430472.16</v>
          </cell>
        </row>
        <row r="725">
          <cell r="A725">
            <v>321</v>
          </cell>
          <cell r="B725" t="str">
            <v>UTILIDADES NO DISTRIBUIBLES</v>
          </cell>
          <cell r="C725">
            <v>-1146046.1299999999</v>
          </cell>
          <cell r="D725">
            <v>-1146046.1299999999</v>
          </cell>
        </row>
        <row r="726">
          <cell r="A726">
            <v>3210</v>
          </cell>
          <cell r="B726" t="str">
            <v>UTILIDADES NO DISTRIBUIBLES</v>
          </cell>
          <cell r="C726">
            <v>-1146046.1299999999</v>
          </cell>
          <cell r="D726">
            <v>-1146046.1299999999</v>
          </cell>
        </row>
        <row r="727">
          <cell r="A727">
            <v>321000</v>
          </cell>
          <cell r="B727" t="str">
            <v>UTILIDADES NO DISTRIBUIBLES</v>
          </cell>
          <cell r="C727">
            <v>-1146046.1299999999</v>
          </cell>
          <cell r="D727">
            <v>-1146046.1299999999</v>
          </cell>
        </row>
        <row r="728">
          <cell r="A728">
            <v>3210000000</v>
          </cell>
          <cell r="B728" t="str">
            <v>UTILIDADES NO DISTRIBUIBLES</v>
          </cell>
          <cell r="C728">
            <v>-1146046.1299999999</v>
          </cell>
          <cell r="D728">
            <v>-1146046.1299999999</v>
          </cell>
        </row>
        <row r="729">
          <cell r="A729">
            <v>322</v>
          </cell>
          <cell r="B729" t="str">
            <v>REVALUACIONES</v>
          </cell>
          <cell r="C729">
            <v>-3283546.68</v>
          </cell>
          <cell r="D729">
            <v>-3283546.68</v>
          </cell>
        </row>
        <row r="730">
          <cell r="A730">
            <v>3220</v>
          </cell>
          <cell r="B730" t="str">
            <v>REVALUACIONES</v>
          </cell>
          <cell r="C730">
            <v>-3283546.68</v>
          </cell>
          <cell r="D730">
            <v>-3283546.68</v>
          </cell>
        </row>
        <row r="731">
          <cell r="A731">
            <v>322000</v>
          </cell>
          <cell r="B731" t="str">
            <v>REVALUACIONES</v>
          </cell>
          <cell r="C731">
            <v>-3283546.68</v>
          </cell>
          <cell r="D731">
            <v>-3283546.68</v>
          </cell>
        </row>
        <row r="732">
          <cell r="A732">
            <v>3220000100</v>
          </cell>
          <cell r="B732" t="str">
            <v>REVALUO DE INMUEBLES DEL ACTIVO FIJO</v>
          </cell>
          <cell r="C732">
            <v>-3283546.68</v>
          </cell>
          <cell r="D732">
            <v>-3283546.68</v>
          </cell>
        </row>
        <row r="733">
          <cell r="A733">
            <v>322000010001</v>
          </cell>
          <cell r="B733" t="str">
            <v>TERRENOS</v>
          </cell>
          <cell r="C733">
            <v>-1504291.48</v>
          </cell>
          <cell r="D733">
            <v>-1504291.48</v>
          </cell>
        </row>
        <row r="734">
          <cell r="A734">
            <v>322000010002</v>
          </cell>
          <cell r="B734" t="str">
            <v>EDIFICACIONES</v>
          </cell>
          <cell r="C734">
            <v>-1779255.2</v>
          </cell>
          <cell r="D734">
            <v>-1779255.2</v>
          </cell>
        </row>
        <row r="735">
          <cell r="A735">
            <v>324</v>
          </cell>
          <cell r="B735" t="str">
            <v>DONACIONES</v>
          </cell>
          <cell r="C735">
            <v>-879.35</v>
          </cell>
          <cell r="D735">
            <v>-879.35</v>
          </cell>
        </row>
        <row r="736">
          <cell r="A736">
            <v>3240</v>
          </cell>
          <cell r="B736" t="str">
            <v>DONACIONES</v>
          </cell>
          <cell r="C736">
            <v>-879.35</v>
          </cell>
          <cell r="D736">
            <v>-879.35</v>
          </cell>
        </row>
        <row r="737">
          <cell r="A737">
            <v>324002</v>
          </cell>
          <cell r="B737" t="str">
            <v>OTRAS DONACIONES</v>
          </cell>
          <cell r="C737">
            <v>-879.35</v>
          </cell>
          <cell r="D737">
            <v>-879.35</v>
          </cell>
        </row>
        <row r="738">
          <cell r="A738">
            <v>3240020300</v>
          </cell>
          <cell r="B738" t="str">
            <v>MUEBLES</v>
          </cell>
          <cell r="C738">
            <v>-879.35</v>
          </cell>
          <cell r="D738">
            <v>-879.35</v>
          </cell>
        </row>
        <row r="739">
          <cell r="A739">
            <v>0</v>
          </cell>
          <cell r="B739"/>
          <cell r="C739"/>
          <cell r="D739"/>
        </row>
        <row r="740">
          <cell r="A740">
            <v>0</v>
          </cell>
          <cell r="B740" t="str">
            <v>TOTAL PATRIMONIO</v>
          </cell>
          <cell r="C740">
            <v>-123263704.09999999</v>
          </cell>
          <cell r="D740">
            <v>-123263704.09999999</v>
          </cell>
        </row>
        <row r="741">
          <cell r="A741">
            <v>0</v>
          </cell>
          <cell r="B741"/>
          <cell r="C741"/>
          <cell r="D741"/>
        </row>
        <row r="742">
          <cell r="A742">
            <v>61</v>
          </cell>
          <cell r="B742" t="str">
            <v>INGRESOS DE OPERACIONES DE INTERMEDIACION</v>
          </cell>
          <cell r="C742">
            <v>-27686014.600000001</v>
          </cell>
          <cell r="D742">
            <v>-27686014.600000001</v>
          </cell>
        </row>
        <row r="743">
          <cell r="A743">
            <v>611</v>
          </cell>
          <cell r="B743" t="str">
            <v>INGRESOS DE OPERACIONES DE INTERMEDIACION</v>
          </cell>
          <cell r="C743">
            <v>-27686014.600000001</v>
          </cell>
          <cell r="D743">
            <v>-27686014.600000001</v>
          </cell>
        </row>
        <row r="744">
          <cell r="A744">
            <v>6110</v>
          </cell>
          <cell r="B744" t="str">
            <v>INGRESOS DE OPERACIONES DE INTERMEDIACION</v>
          </cell>
          <cell r="C744">
            <v>-27686014.600000001</v>
          </cell>
          <cell r="D744">
            <v>-27686014.600000001</v>
          </cell>
        </row>
        <row r="745">
          <cell r="A745">
            <v>611001</v>
          </cell>
          <cell r="B745" t="str">
            <v>CARTERA DE PRESTAMOS</v>
          </cell>
          <cell r="C745">
            <v>-17173901.789999999</v>
          </cell>
          <cell r="D745">
            <v>-17173901.789999999</v>
          </cell>
        </row>
        <row r="746">
          <cell r="A746">
            <v>6110010100</v>
          </cell>
          <cell r="B746" t="str">
            <v>INTERESES</v>
          </cell>
          <cell r="C746">
            <v>-17173901.789999999</v>
          </cell>
          <cell r="D746">
            <v>-17173901.789999999</v>
          </cell>
        </row>
        <row r="747">
          <cell r="A747">
            <v>611001010001</v>
          </cell>
          <cell r="B747" t="str">
            <v>PACTADOS HASTA UN AÑO PLAZO</v>
          </cell>
          <cell r="C747">
            <v>-129382.15</v>
          </cell>
          <cell r="D747">
            <v>-129382.15</v>
          </cell>
        </row>
        <row r="748">
          <cell r="A748">
            <v>61100101000101</v>
          </cell>
          <cell r="B748" t="str">
            <v>OTORGAMIENTOS ORIGINALES</v>
          </cell>
          <cell r="C748">
            <v>-129379.98</v>
          </cell>
          <cell r="D748">
            <v>-129379.98</v>
          </cell>
        </row>
        <row r="749">
          <cell r="A749">
            <v>61100101000103</v>
          </cell>
          <cell r="B749" t="str">
            <v>INTERESES MORATORIOS</v>
          </cell>
          <cell r="C749">
            <v>-2.17</v>
          </cell>
          <cell r="D749">
            <v>-2.17</v>
          </cell>
        </row>
        <row r="750">
          <cell r="A750">
            <v>611001010002</v>
          </cell>
          <cell r="B750" t="str">
            <v>PACTADOS A MAS DE UN AÑO PLAZO</v>
          </cell>
          <cell r="C750">
            <v>-17044519.640000001</v>
          </cell>
          <cell r="D750">
            <v>-17044519.640000001</v>
          </cell>
        </row>
        <row r="751">
          <cell r="A751">
            <v>61100101000201</v>
          </cell>
          <cell r="B751" t="str">
            <v>OTORGAMIENTOS ORIGINALES</v>
          </cell>
          <cell r="C751">
            <v>-17044512.390000001</v>
          </cell>
          <cell r="D751">
            <v>-17044512.390000001</v>
          </cell>
        </row>
        <row r="752">
          <cell r="A752">
            <v>61100101000203</v>
          </cell>
          <cell r="B752" t="str">
            <v>INTERESES MORATORIOS</v>
          </cell>
          <cell r="C752">
            <v>-7.25</v>
          </cell>
          <cell r="D752">
            <v>-7.25</v>
          </cell>
        </row>
        <row r="753">
          <cell r="A753">
            <v>611002</v>
          </cell>
          <cell r="B753" t="str">
            <v>CARTERA DE INVERSIONES</v>
          </cell>
          <cell r="C753">
            <v>-9858325</v>
          </cell>
          <cell r="D753">
            <v>-9858325</v>
          </cell>
        </row>
        <row r="754">
          <cell r="A754">
            <v>6110020100</v>
          </cell>
          <cell r="B754" t="str">
            <v>INTERESES</v>
          </cell>
          <cell r="C754">
            <v>-9858325</v>
          </cell>
          <cell r="D754">
            <v>-9858325</v>
          </cell>
        </row>
        <row r="755">
          <cell r="A755">
            <v>611002010001</v>
          </cell>
          <cell r="B755" t="str">
            <v>TITULOS VALORES CONSERVADOS PARA NEGOCIACION</v>
          </cell>
          <cell r="C755">
            <v>-9858325</v>
          </cell>
          <cell r="D755">
            <v>-9858325</v>
          </cell>
        </row>
        <row r="756">
          <cell r="A756">
            <v>61100201000102</v>
          </cell>
          <cell r="B756" t="str">
            <v>TITULOS VALORES TRANSFERIDOS</v>
          </cell>
          <cell r="C756">
            <v>-9858325</v>
          </cell>
          <cell r="D756">
            <v>-9858325</v>
          </cell>
        </row>
        <row r="757">
          <cell r="A757">
            <v>611004</v>
          </cell>
          <cell r="B757" t="str">
            <v>INTERESES SOBRE DEPOSITOS</v>
          </cell>
          <cell r="C757">
            <v>-653787.81000000006</v>
          </cell>
          <cell r="D757">
            <v>-653787.81000000006</v>
          </cell>
        </row>
        <row r="758">
          <cell r="A758">
            <v>6110040100</v>
          </cell>
          <cell r="B758" t="str">
            <v>EN EL BCR</v>
          </cell>
          <cell r="C758">
            <v>-8809.36</v>
          </cell>
          <cell r="D758">
            <v>-8809.36</v>
          </cell>
        </row>
        <row r="759">
          <cell r="A759">
            <v>611004010001</v>
          </cell>
          <cell r="B759" t="str">
            <v>DEPOSITOS PARA RESERVA DE LIQUDEZ</v>
          </cell>
          <cell r="C759">
            <v>-8809.36</v>
          </cell>
          <cell r="D759">
            <v>-8809.36</v>
          </cell>
        </row>
        <row r="760">
          <cell r="A760">
            <v>6110040200</v>
          </cell>
          <cell r="B760" t="str">
            <v>EN OTRAS INSTITUCIONES FINANCIERAS</v>
          </cell>
          <cell r="C760">
            <v>-644978.44999999995</v>
          </cell>
          <cell r="D760">
            <v>-644978.44999999995</v>
          </cell>
        </row>
        <row r="761">
          <cell r="A761">
            <v>611004020001</v>
          </cell>
          <cell r="B761" t="str">
            <v>OTRAS ENTIDADES DEL SISTEMA FIANCIERO</v>
          </cell>
          <cell r="C761">
            <v>-644978.44999999995</v>
          </cell>
          <cell r="D761">
            <v>-644978.44999999995</v>
          </cell>
        </row>
        <row r="762">
          <cell r="A762">
            <v>61100402000101</v>
          </cell>
          <cell r="B762" t="str">
            <v>DEPOSITOS A LA VISTA</v>
          </cell>
          <cell r="C762">
            <v>-644978.44999999995</v>
          </cell>
          <cell r="D762">
            <v>-644978.44999999995</v>
          </cell>
        </row>
        <row r="763">
          <cell r="A763">
            <v>6110040200010100</v>
          </cell>
          <cell r="B763" t="str">
            <v>BANCOS</v>
          </cell>
          <cell r="C763">
            <v>-644978.44999999995</v>
          </cell>
          <cell r="D763">
            <v>-644978.44999999995</v>
          </cell>
        </row>
        <row r="764">
          <cell r="A764">
            <v>62</v>
          </cell>
          <cell r="B764" t="str">
            <v>INGRESOS DE OTRAS OPERACIONES</v>
          </cell>
          <cell r="C764">
            <v>-12153382.800000001</v>
          </cell>
          <cell r="D764">
            <v>-12153382.800000001</v>
          </cell>
        </row>
        <row r="765">
          <cell r="A765">
            <v>621</v>
          </cell>
          <cell r="B765" t="str">
            <v>INGRESOS DE OTRAS OPERACIONES</v>
          </cell>
          <cell r="C765">
            <v>-12153382.800000001</v>
          </cell>
          <cell r="D765">
            <v>-12153382.800000001</v>
          </cell>
        </row>
        <row r="766">
          <cell r="A766">
            <v>6210</v>
          </cell>
          <cell r="B766" t="str">
            <v>INGRESOS DE OTRAS OPERACIONES</v>
          </cell>
          <cell r="C766">
            <v>-12153382.800000001</v>
          </cell>
          <cell r="D766">
            <v>-12153382.800000001</v>
          </cell>
        </row>
        <row r="767">
          <cell r="A767">
            <v>621002</v>
          </cell>
          <cell r="B767" t="str">
            <v>SERVICIOS TECNICOS</v>
          </cell>
          <cell r="C767">
            <v>-926221.7</v>
          </cell>
          <cell r="D767">
            <v>-926221.7</v>
          </cell>
        </row>
        <row r="768">
          <cell r="A768">
            <v>6210020300</v>
          </cell>
          <cell r="B768" t="str">
            <v>SERVICIOS DE CAPACITACION</v>
          </cell>
          <cell r="C768">
            <v>-431253</v>
          </cell>
          <cell r="D768">
            <v>-431253</v>
          </cell>
        </row>
        <row r="769">
          <cell r="A769">
            <v>6210020700</v>
          </cell>
          <cell r="B769" t="str">
            <v>ASESORIA</v>
          </cell>
          <cell r="C769">
            <v>-16200</v>
          </cell>
          <cell r="D769">
            <v>-16200</v>
          </cell>
        </row>
        <row r="770">
          <cell r="A770">
            <v>6210029100</v>
          </cell>
          <cell r="B770" t="str">
            <v>OTROS</v>
          </cell>
          <cell r="C770">
            <v>-478768.7</v>
          </cell>
          <cell r="D770">
            <v>-478768.7</v>
          </cell>
        </row>
        <row r="771">
          <cell r="A771">
            <v>621002910003</v>
          </cell>
          <cell r="B771" t="str">
            <v>SERVICIO DE SELECCION Y EVALUACION DE RECURSOS HUMANOS</v>
          </cell>
          <cell r="C771">
            <v>-16170</v>
          </cell>
          <cell r="D771">
            <v>-16170</v>
          </cell>
        </row>
        <row r="772">
          <cell r="A772">
            <v>621002910004</v>
          </cell>
          <cell r="B772" t="str">
            <v>SERVICIO DE CIERRE CENTRALIZADO EN CADI</v>
          </cell>
          <cell r="C772">
            <v>-211062.96</v>
          </cell>
          <cell r="D772">
            <v>-211062.96</v>
          </cell>
        </row>
        <row r="773">
          <cell r="A773">
            <v>621002910006</v>
          </cell>
          <cell r="B773" t="str">
            <v>SERVICIO DE ASESORIA MYPE</v>
          </cell>
          <cell r="C773">
            <v>-251535.74</v>
          </cell>
          <cell r="D773">
            <v>-251535.74</v>
          </cell>
        </row>
        <row r="774">
          <cell r="A774">
            <v>621004</v>
          </cell>
          <cell r="B774" t="str">
            <v>SERVICIOS FINANCIEROS</v>
          </cell>
          <cell r="C774">
            <v>-11227161.1</v>
          </cell>
          <cell r="D774">
            <v>-11227161.1</v>
          </cell>
        </row>
        <row r="775">
          <cell r="A775">
            <v>6210040400</v>
          </cell>
          <cell r="B775" t="str">
            <v>OTROS</v>
          </cell>
          <cell r="C775">
            <v>-11227161.1</v>
          </cell>
          <cell r="D775">
            <v>-11227161.1</v>
          </cell>
        </row>
        <row r="776">
          <cell r="A776">
            <v>621004040006</v>
          </cell>
          <cell r="B776" t="str">
            <v>SERVICIO DE SALUD A TU ALCANCE</v>
          </cell>
          <cell r="C776">
            <v>-13413.26</v>
          </cell>
          <cell r="D776">
            <v>-13413.26</v>
          </cell>
        </row>
        <row r="777">
          <cell r="A777">
            <v>621004040009</v>
          </cell>
          <cell r="B777" t="str">
            <v>COMISION POR PAGO REMESAS FAMILIARES</v>
          </cell>
          <cell r="C777">
            <v>-994622.87</v>
          </cell>
          <cell r="D777">
            <v>-994622.87</v>
          </cell>
        </row>
        <row r="778">
          <cell r="A778">
            <v>621004040010</v>
          </cell>
          <cell r="B778" t="str">
            <v>RESGUARDO Y CUSTODIA DE DOCUMENTOS</v>
          </cell>
          <cell r="C778">
            <v>-20926.7</v>
          </cell>
          <cell r="D778">
            <v>-20926.7</v>
          </cell>
        </row>
        <row r="779">
          <cell r="A779">
            <v>621004040018</v>
          </cell>
          <cell r="B779" t="str">
            <v>COMISIONES POR COMPRA TARJETAS DE DEBITO</v>
          </cell>
          <cell r="C779">
            <v>-546602.89</v>
          </cell>
          <cell r="D779">
            <v>-546602.89</v>
          </cell>
        </row>
        <row r="780">
          <cell r="A780">
            <v>621004040020</v>
          </cell>
          <cell r="B780" t="str">
            <v>COMISONES POR SERVICIO DE RETIRO TARJETA DE CREDITO ATMS</v>
          </cell>
          <cell r="C780">
            <v>-363.9</v>
          </cell>
          <cell r="D780">
            <v>-363.9</v>
          </cell>
        </row>
        <row r="781">
          <cell r="A781">
            <v>621004040021</v>
          </cell>
          <cell r="B781" t="str">
            <v>COMISIONES POR SERVICIO RETIRO DE EFECTIVO TARJETA DE DEBITO</v>
          </cell>
          <cell r="C781">
            <v>-78347.3</v>
          </cell>
          <cell r="D781">
            <v>-78347.3</v>
          </cell>
        </row>
        <row r="782">
          <cell r="A782">
            <v>621004040022</v>
          </cell>
          <cell r="B782" t="str">
            <v>COMISION RUTEO TRANSACCIONES TARJETA DE CREDITO POS</v>
          </cell>
          <cell r="C782">
            <v>-1452732.45</v>
          </cell>
          <cell r="D782">
            <v>-1452732.45</v>
          </cell>
        </row>
        <row r="783">
          <cell r="A783">
            <v>621004040023</v>
          </cell>
          <cell r="B783" t="str">
            <v>COMISION RUTEO TRANSACCIONES TARJETA DE DEBITO POS</v>
          </cell>
          <cell r="C783">
            <v>-661889.19999999995</v>
          </cell>
          <cell r="D783">
            <v>-661889.19999999995</v>
          </cell>
        </row>
        <row r="784">
          <cell r="A784">
            <v>621004040027</v>
          </cell>
          <cell r="B784" t="str">
            <v>ADMINISTRACION TARJETA DE CREDITO</v>
          </cell>
          <cell r="C784">
            <v>-2266811.19</v>
          </cell>
          <cell r="D784">
            <v>-2266811.19</v>
          </cell>
        </row>
        <row r="785">
          <cell r="A785">
            <v>621004040028</v>
          </cell>
          <cell r="B785" t="str">
            <v>ADMINISTRACION TARJETA DE DEBITO</v>
          </cell>
          <cell r="C785">
            <v>-1636562.8</v>
          </cell>
          <cell r="D785">
            <v>-1636562.8</v>
          </cell>
        </row>
        <row r="786">
          <cell r="A786">
            <v>621004040031</v>
          </cell>
          <cell r="B786" t="str">
            <v>SERVICIO SARO</v>
          </cell>
          <cell r="C786">
            <v>-297965.07</v>
          </cell>
          <cell r="D786">
            <v>-297965.07</v>
          </cell>
        </row>
        <row r="787">
          <cell r="A787">
            <v>621004040032</v>
          </cell>
          <cell r="B787" t="str">
            <v>SERVICIO CREDIT SCORING</v>
          </cell>
          <cell r="C787">
            <v>-302301.36</v>
          </cell>
          <cell r="D787">
            <v>-302301.36</v>
          </cell>
        </row>
        <row r="788">
          <cell r="A788">
            <v>621004040044</v>
          </cell>
          <cell r="B788" t="str">
            <v>COMISIONES POR SERVICIO DE RED ATM´S</v>
          </cell>
          <cell r="C788">
            <v>-808707.37</v>
          </cell>
          <cell r="D788">
            <v>-808707.37</v>
          </cell>
        </row>
        <row r="789">
          <cell r="A789">
            <v>621004040045</v>
          </cell>
          <cell r="B789" t="str">
            <v>ADMINISTRACION Y OTROS SERVICIOS ATM´S</v>
          </cell>
          <cell r="C789">
            <v>-82000</v>
          </cell>
          <cell r="D789">
            <v>-82000</v>
          </cell>
        </row>
        <row r="790">
          <cell r="A790">
            <v>621004040047</v>
          </cell>
          <cell r="B790" t="str">
            <v>CORRESPONSALES NO BANCARIOS</v>
          </cell>
          <cell r="C790">
            <v>-151007.26999999999</v>
          </cell>
          <cell r="D790">
            <v>-151007.26999999999</v>
          </cell>
        </row>
        <row r="791">
          <cell r="A791">
            <v>62100404004701</v>
          </cell>
          <cell r="B791" t="str">
            <v>COMISION POR SERVICIO DE RED DE CNB</v>
          </cell>
          <cell r="C791">
            <v>-149407.81</v>
          </cell>
          <cell r="D791">
            <v>-149407.81</v>
          </cell>
        </row>
        <row r="792">
          <cell r="A792">
            <v>62100404004703</v>
          </cell>
          <cell r="B792" t="str">
            <v>COMISION DE SERVICIOS CNB´S ADMINISTRADOS POR FEDESERVI</v>
          </cell>
          <cell r="C792">
            <v>-1599.46</v>
          </cell>
          <cell r="D792">
            <v>-1599.46</v>
          </cell>
        </row>
        <row r="793">
          <cell r="A793">
            <v>621004040048</v>
          </cell>
          <cell r="B793" t="str">
            <v>ADMINISTRACION Y OTROS SERVICIOS CNB</v>
          </cell>
          <cell r="C793">
            <v>-52374.35</v>
          </cell>
          <cell r="D793">
            <v>-52374.35</v>
          </cell>
        </row>
        <row r="794">
          <cell r="A794">
            <v>621004040049</v>
          </cell>
          <cell r="B794" t="str">
            <v>COMISION POR OPERACIONES INTERENTIDADES</v>
          </cell>
          <cell r="C794">
            <v>-4546.5</v>
          </cell>
          <cell r="D794">
            <v>-4546.5</v>
          </cell>
        </row>
        <row r="795">
          <cell r="A795">
            <v>621004040050</v>
          </cell>
          <cell r="B795" t="str">
            <v>COMISION POR SERVICIO DE COLECTURIA BELCORP</v>
          </cell>
          <cell r="C795">
            <v>-2150.85</v>
          </cell>
          <cell r="D795">
            <v>-2150.85</v>
          </cell>
        </row>
        <row r="796">
          <cell r="A796">
            <v>621004040051</v>
          </cell>
          <cell r="B796" t="str">
            <v>SERVICIO DE ORGANIZACION Y METODOS</v>
          </cell>
          <cell r="C796">
            <v>-1200</v>
          </cell>
          <cell r="D796">
            <v>-1200</v>
          </cell>
        </row>
        <row r="797">
          <cell r="A797">
            <v>621004040056</v>
          </cell>
          <cell r="B797" t="str">
            <v>SERVICIO DE BANCA MOVIL</v>
          </cell>
          <cell r="C797">
            <v>-733692.04</v>
          </cell>
          <cell r="D797">
            <v>-733692.04</v>
          </cell>
        </row>
        <row r="798">
          <cell r="A798">
            <v>62100404005601</v>
          </cell>
          <cell r="B798" t="str">
            <v>COMISION POR SERVICIO DE BANCA MOVIL</v>
          </cell>
          <cell r="C798">
            <v>-183619.04</v>
          </cell>
          <cell r="D798">
            <v>-183619.04</v>
          </cell>
        </row>
        <row r="799">
          <cell r="A799">
            <v>62100404005602</v>
          </cell>
          <cell r="B799" t="str">
            <v>SERVICIO DE ADMINISTRACION DE BANCA MOVIL</v>
          </cell>
          <cell r="C799">
            <v>-550073</v>
          </cell>
          <cell r="D799">
            <v>-550073</v>
          </cell>
        </row>
        <row r="800">
          <cell r="A800">
            <v>621004040060</v>
          </cell>
          <cell r="B800" t="str">
            <v>CALL CENTER TARJETAS</v>
          </cell>
          <cell r="C800">
            <v>-1009920.89</v>
          </cell>
          <cell r="D800">
            <v>-1009920.89</v>
          </cell>
        </row>
        <row r="801">
          <cell r="A801">
            <v>621004040061</v>
          </cell>
          <cell r="B801" t="str">
            <v>SERVICIOS DE COLECTURIA</v>
          </cell>
          <cell r="C801">
            <v>-2482.8000000000002</v>
          </cell>
          <cell r="D801">
            <v>-2482.8000000000002</v>
          </cell>
        </row>
        <row r="802">
          <cell r="A802">
            <v>621004040064</v>
          </cell>
          <cell r="B802" t="str">
            <v>COMISION POR SERVICIO DE COMERCIALIZACION DE SEGUROS</v>
          </cell>
          <cell r="C802">
            <v>-24578.15</v>
          </cell>
          <cell r="D802">
            <v>-24578.15</v>
          </cell>
        </row>
        <row r="803">
          <cell r="A803">
            <v>621004040065</v>
          </cell>
          <cell r="B803" t="str">
            <v>COMISION POR SERVICIOS DE COMERCIALIZACION</v>
          </cell>
          <cell r="C803">
            <v>-96.47</v>
          </cell>
          <cell r="D803">
            <v>-96.47</v>
          </cell>
        </row>
        <row r="804">
          <cell r="A804">
            <v>62100404006501</v>
          </cell>
          <cell r="B804" t="str">
            <v>COMERCIALIZACION DE SEGURO REMESAS FAMILIARES</v>
          </cell>
          <cell r="C804">
            <v>-96.47</v>
          </cell>
          <cell r="D804">
            <v>-96.47</v>
          </cell>
        </row>
        <row r="805">
          <cell r="A805">
            <v>621004040066</v>
          </cell>
          <cell r="B805" t="str">
            <v>SERVICIO DE KIOSKOS FINANCIEROS</v>
          </cell>
          <cell r="C805">
            <v>-8567.5300000000007</v>
          </cell>
          <cell r="D805">
            <v>-8567.5300000000007</v>
          </cell>
        </row>
        <row r="806">
          <cell r="A806">
            <v>62100404006601</v>
          </cell>
          <cell r="B806" t="str">
            <v>COMISION POR USO DE KIOSKOS</v>
          </cell>
          <cell r="C806">
            <v>-5.67</v>
          </cell>
          <cell r="D806">
            <v>-5.67</v>
          </cell>
        </row>
        <row r="807">
          <cell r="A807">
            <v>62100404006602</v>
          </cell>
          <cell r="B807" t="str">
            <v>COMISION POR RUTEO DE TRANSACCION DE KIOSKOS</v>
          </cell>
          <cell r="C807">
            <v>-61.86</v>
          </cell>
          <cell r="D807">
            <v>-61.86</v>
          </cell>
        </row>
        <row r="808">
          <cell r="A808">
            <v>62100404006603</v>
          </cell>
          <cell r="B808" t="str">
            <v>COMISION POR SERVICIO DE ADMINISTRACION DE KIOSKOS</v>
          </cell>
          <cell r="C808">
            <v>-8500</v>
          </cell>
          <cell r="D808">
            <v>-8500</v>
          </cell>
        </row>
        <row r="809">
          <cell r="A809">
            <v>621004040068</v>
          </cell>
          <cell r="B809" t="str">
            <v>INGRESO POR SERVICIOS DE AGENCIAS DE FEDECREDITO</v>
          </cell>
          <cell r="C809">
            <v>-22017.68</v>
          </cell>
          <cell r="D809">
            <v>-22017.68</v>
          </cell>
        </row>
        <row r="810">
          <cell r="A810">
            <v>62100404006801</v>
          </cell>
          <cell r="B810" t="str">
            <v>AGENCIA MULTIPLAZA</v>
          </cell>
          <cell r="C810">
            <v>-14646.71</v>
          </cell>
          <cell r="D810">
            <v>-14646.71</v>
          </cell>
        </row>
        <row r="811">
          <cell r="A811">
            <v>62100404006802</v>
          </cell>
          <cell r="B811" t="str">
            <v>AGENCIA WORLD TRADE CENTER</v>
          </cell>
          <cell r="C811">
            <v>-7370.97</v>
          </cell>
          <cell r="D811">
            <v>-7370.97</v>
          </cell>
        </row>
        <row r="812">
          <cell r="A812">
            <v>621004040069</v>
          </cell>
          <cell r="B812" t="str">
            <v>COMISIONES POR SERVICIO DE COMERCIOS AFILIADOS</v>
          </cell>
          <cell r="C812">
            <v>-1.17</v>
          </cell>
          <cell r="D812">
            <v>-1.17</v>
          </cell>
        </row>
        <row r="813">
          <cell r="A813">
            <v>62100404006901</v>
          </cell>
          <cell r="B813" t="str">
            <v>TASA DE INTERCAMBIO FIJA</v>
          </cell>
          <cell r="C813">
            <v>-1.07</v>
          </cell>
          <cell r="D813">
            <v>-1.07</v>
          </cell>
        </row>
        <row r="814">
          <cell r="A814">
            <v>6210040400690100</v>
          </cell>
          <cell r="B814" t="str">
            <v>COMISION POR COMPRAS CON TARJETAS DEL SISTEMA FEDECREDITO TD</v>
          </cell>
          <cell r="C814">
            <v>-0.44</v>
          </cell>
          <cell r="D814">
            <v>-0.44</v>
          </cell>
        </row>
        <row r="815">
          <cell r="A815">
            <v>6210040400690100</v>
          </cell>
          <cell r="B815" t="str">
            <v>COMISION POR COMPRAS CON TARJETAS DEL SISTEMA FEDECREDITO TC</v>
          </cell>
          <cell r="C815">
            <v>-0.63</v>
          </cell>
          <cell r="D815">
            <v>-0.63</v>
          </cell>
        </row>
        <row r="816">
          <cell r="A816">
            <v>62100404006902</v>
          </cell>
          <cell r="B816" t="str">
            <v>TASA DE ADQUIRENCIA</v>
          </cell>
          <cell r="C816">
            <v>-0.1</v>
          </cell>
          <cell r="D816">
            <v>-0.1</v>
          </cell>
        </row>
        <row r="817">
          <cell r="A817">
            <v>6210040400690200</v>
          </cell>
          <cell r="B817" t="str">
            <v>COMISION POR COMPRAS CON TARJETAS DEL SISTEMA FEDECREDITO TD</v>
          </cell>
          <cell r="C817">
            <v>-0.04</v>
          </cell>
          <cell r="D817">
            <v>-0.04</v>
          </cell>
        </row>
        <row r="818">
          <cell r="A818">
            <v>6210040400690200</v>
          </cell>
          <cell r="B818" t="str">
            <v>COMISION POR COMPRAS CON TARJETAS DEL SISTEMA FEDECREDITO TC</v>
          </cell>
          <cell r="C818">
            <v>-0.06</v>
          </cell>
          <cell r="D818">
            <v>-0.06</v>
          </cell>
        </row>
        <row r="819">
          <cell r="A819">
            <v>621004040099</v>
          </cell>
          <cell r="B819" t="str">
            <v>OTROS</v>
          </cell>
          <cell r="C819">
            <v>-51279.040000000001</v>
          </cell>
          <cell r="D819">
            <v>-51279.040000000001</v>
          </cell>
        </row>
        <row r="820">
          <cell r="A820">
            <v>63</v>
          </cell>
          <cell r="B820" t="str">
            <v>INGRESOS NO OPERACIONALES</v>
          </cell>
          <cell r="C820">
            <v>-398276.28</v>
          </cell>
          <cell r="D820">
            <v>-398276.28</v>
          </cell>
        </row>
        <row r="821">
          <cell r="A821">
            <v>631</v>
          </cell>
          <cell r="B821" t="str">
            <v>INGRESOS NO OPERACIONALES</v>
          </cell>
          <cell r="C821">
            <v>-398276.28</v>
          </cell>
          <cell r="D821">
            <v>-398276.28</v>
          </cell>
        </row>
        <row r="822">
          <cell r="A822">
            <v>6310</v>
          </cell>
          <cell r="B822" t="str">
            <v>INGRESOS NO OPERACIONALES</v>
          </cell>
          <cell r="C822">
            <v>-398276.28</v>
          </cell>
          <cell r="D822">
            <v>-398276.28</v>
          </cell>
        </row>
        <row r="823">
          <cell r="A823">
            <v>631001</v>
          </cell>
          <cell r="B823" t="str">
            <v>INGRESOS DE EJERCICIOS ANTERIORES</v>
          </cell>
          <cell r="C823">
            <v>-87023.79</v>
          </cell>
          <cell r="D823">
            <v>-87023.79</v>
          </cell>
        </row>
        <row r="824">
          <cell r="A824">
            <v>6310010300</v>
          </cell>
          <cell r="B824" t="str">
            <v>RECUPERACIONES DE GASTOS</v>
          </cell>
          <cell r="C824">
            <v>-4368.84</v>
          </cell>
          <cell r="D824">
            <v>-4368.84</v>
          </cell>
        </row>
        <row r="825">
          <cell r="A825">
            <v>6310010400</v>
          </cell>
          <cell r="B825" t="str">
            <v>LIBERACI¢N DE RESERVAS DE SANEAMIENTO</v>
          </cell>
          <cell r="C825">
            <v>-82654.95</v>
          </cell>
          <cell r="D825">
            <v>-82654.95</v>
          </cell>
        </row>
        <row r="826">
          <cell r="A826">
            <v>631001040001</v>
          </cell>
          <cell r="B826" t="str">
            <v>CAPITAL</v>
          </cell>
          <cell r="C826">
            <v>-11743.93</v>
          </cell>
          <cell r="D826">
            <v>-11743.93</v>
          </cell>
        </row>
        <row r="827">
          <cell r="A827">
            <v>63100104000101</v>
          </cell>
          <cell r="B827" t="str">
            <v>RESERVA PRESTAMOS CATEGORIA A2 Y B</v>
          </cell>
          <cell r="C827">
            <v>-11743.93</v>
          </cell>
          <cell r="D827">
            <v>-11743.93</v>
          </cell>
        </row>
        <row r="828">
          <cell r="A828">
            <v>631001040002</v>
          </cell>
          <cell r="B828" t="str">
            <v>INTERESES</v>
          </cell>
          <cell r="C828">
            <v>-87.68</v>
          </cell>
          <cell r="D828">
            <v>-87.68</v>
          </cell>
        </row>
        <row r="829">
          <cell r="A829">
            <v>63100104000201</v>
          </cell>
          <cell r="B829" t="str">
            <v>RESERVA PRESTAMOS CATEGORIA A2 Y B</v>
          </cell>
          <cell r="C829">
            <v>-87.68</v>
          </cell>
          <cell r="D829">
            <v>-87.68</v>
          </cell>
        </row>
        <row r="830">
          <cell r="A830">
            <v>631001040003</v>
          </cell>
          <cell r="B830" t="str">
            <v>CUENTAS POR COBRAR</v>
          </cell>
          <cell r="C830">
            <v>-2324.1799999999998</v>
          </cell>
          <cell r="D830">
            <v>-2324.1799999999998</v>
          </cell>
        </row>
        <row r="831">
          <cell r="A831">
            <v>631001040006</v>
          </cell>
          <cell r="B831" t="str">
            <v>RESERVA VOLUNTARIA DE PRESTAMOS</v>
          </cell>
          <cell r="C831">
            <v>-68499.16</v>
          </cell>
          <cell r="D831">
            <v>-68499.16</v>
          </cell>
        </row>
        <row r="832">
          <cell r="A832">
            <v>631003</v>
          </cell>
          <cell r="B832" t="str">
            <v>INGRESOS POR EXPLOTACION DE ACTIVOS</v>
          </cell>
          <cell r="C832">
            <v>-40500</v>
          </cell>
          <cell r="D832">
            <v>-40500</v>
          </cell>
        </row>
        <row r="833">
          <cell r="A833">
            <v>6310030100</v>
          </cell>
          <cell r="B833" t="str">
            <v>ACTIVO FIJO</v>
          </cell>
          <cell r="C833">
            <v>-40500</v>
          </cell>
          <cell r="D833">
            <v>-40500</v>
          </cell>
        </row>
        <row r="834">
          <cell r="A834">
            <v>631003010001</v>
          </cell>
          <cell r="B834" t="str">
            <v>INMUEBLES</v>
          </cell>
          <cell r="C834">
            <v>-40500</v>
          </cell>
          <cell r="D834">
            <v>-40500</v>
          </cell>
        </row>
        <row r="835">
          <cell r="A835">
            <v>631099</v>
          </cell>
          <cell r="B835" t="str">
            <v>OTROS</v>
          </cell>
          <cell r="C835">
            <v>-270752.49</v>
          </cell>
          <cell r="D835">
            <v>-270752.49</v>
          </cell>
        </row>
        <row r="836">
          <cell r="A836">
            <v>6310990100</v>
          </cell>
          <cell r="B836" t="str">
            <v>OTROS</v>
          </cell>
          <cell r="C836">
            <v>-270752.49</v>
          </cell>
          <cell r="D836">
            <v>-270752.49</v>
          </cell>
        </row>
        <row r="837">
          <cell r="A837">
            <v>631099010008</v>
          </cell>
          <cell r="B837" t="str">
            <v>ASISTENCIA MEDICA</v>
          </cell>
          <cell r="C837">
            <v>-2548.64</v>
          </cell>
          <cell r="D837">
            <v>-2548.64</v>
          </cell>
        </row>
        <row r="838">
          <cell r="A838">
            <v>631099010010</v>
          </cell>
          <cell r="B838" t="str">
            <v>INGRESOS POR SOBREGIRO DISPONIBLE DE ENTIDADES SOCIAS</v>
          </cell>
          <cell r="C838">
            <v>-75966.59</v>
          </cell>
          <cell r="D838">
            <v>-75966.59</v>
          </cell>
        </row>
        <row r="839">
          <cell r="A839">
            <v>631099010099</v>
          </cell>
          <cell r="B839" t="str">
            <v>OTROS</v>
          </cell>
          <cell r="C839">
            <v>-192237.26</v>
          </cell>
          <cell r="D839">
            <v>-192237.26</v>
          </cell>
        </row>
        <row r="840">
          <cell r="A840">
            <v>0</v>
          </cell>
          <cell r="B840"/>
          <cell r="C840"/>
          <cell r="D840"/>
        </row>
        <row r="841">
          <cell r="A841">
            <v>0</v>
          </cell>
          <cell r="B841" t="str">
            <v>TOTAL INGRESOS</v>
          </cell>
          <cell r="C841">
            <v>-40237673.68</v>
          </cell>
          <cell r="D841">
            <v>-40237673.68</v>
          </cell>
        </row>
        <row r="842">
          <cell r="A842">
            <v>0</v>
          </cell>
          <cell r="B842"/>
          <cell r="C842"/>
          <cell r="D842"/>
        </row>
        <row r="843">
          <cell r="A843">
            <v>0</v>
          </cell>
          <cell r="B843" t="str">
            <v>TOTAL CUENTAS ACREEDORAS</v>
          </cell>
          <cell r="C843">
            <v>-627275189.48000002</v>
          </cell>
          <cell r="D843">
            <v>-627275189.48000002</v>
          </cell>
        </row>
        <row r="844">
          <cell r="A844">
            <v>0</v>
          </cell>
          <cell r="B844"/>
          <cell r="C844"/>
          <cell r="D844"/>
        </row>
        <row r="845">
          <cell r="A845">
            <v>0</v>
          </cell>
          <cell r="B845" t="str">
            <v>CUENTAS DE ORDEN</v>
          </cell>
          <cell r="C845">
            <v>0</v>
          </cell>
          <cell r="D845">
            <v>0</v>
          </cell>
        </row>
        <row r="846">
          <cell r="A846">
            <v>0</v>
          </cell>
          <cell r="B846"/>
          <cell r="C846"/>
          <cell r="D846"/>
        </row>
        <row r="847">
          <cell r="A847">
            <v>91</v>
          </cell>
          <cell r="B847" t="str">
            <v>INFORMACION FINANCIERA</v>
          </cell>
          <cell r="C847">
            <v>197674739.97999999</v>
          </cell>
          <cell r="D847">
            <v>197674739.97999999</v>
          </cell>
        </row>
        <row r="848">
          <cell r="A848">
            <v>911</v>
          </cell>
          <cell r="B848" t="str">
            <v>DERECHOS Y OBLIGACIONES POR CREDITOS</v>
          </cell>
          <cell r="C848">
            <v>74687598.969999999</v>
          </cell>
          <cell r="D848">
            <v>74687598.969999999</v>
          </cell>
        </row>
        <row r="849">
          <cell r="A849">
            <v>9110</v>
          </cell>
          <cell r="B849" t="str">
            <v>DERECHOS Y OBLIGACIONES POR CREDITOS</v>
          </cell>
          <cell r="C849">
            <v>74687598.969999999</v>
          </cell>
          <cell r="D849">
            <v>74687598.969999999</v>
          </cell>
        </row>
        <row r="850">
          <cell r="A850">
            <v>911001</v>
          </cell>
          <cell r="B850" t="str">
            <v>DISPONIBILIDAD POR CREDITOS OBTENIDOS</v>
          </cell>
          <cell r="C850">
            <v>74687598.969999999</v>
          </cell>
          <cell r="D850">
            <v>74687598.969999999</v>
          </cell>
        </row>
        <row r="851">
          <cell r="A851">
            <v>9110010101</v>
          </cell>
          <cell r="B851" t="str">
            <v>OTORGADOS POR EL BMI</v>
          </cell>
          <cell r="C851">
            <v>47765876.759999998</v>
          </cell>
          <cell r="D851">
            <v>47765876.759999998</v>
          </cell>
        </row>
        <row r="852">
          <cell r="A852">
            <v>9110010501</v>
          </cell>
          <cell r="B852" t="str">
            <v>OTORGADOS POR BANCOS</v>
          </cell>
          <cell r="C852">
            <v>3418162.57</v>
          </cell>
          <cell r="D852">
            <v>3418162.57</v>
          </cell>
        </row>
        <row r="853">
          <cell r="A853">
            <v>9110010601</v>
          </cell>
          <cell r="B853" t="str">
            <v>OTRAS ENTIDADES DEL SISTEMA FINANCIERO</v>
          </cell>
          <cell r="C853">
            <v>7450975</v>
          </cell>
          <cell r="D853">
            <v>7450975</v>
          </cell>
        </row>
        <row r="854">
          <cell r="A854">
            <v>9110010701</v>
          </cell>
          <cell r="B854" t="str">
            <v>OTORGADOS POR BANCOS EXTRANJEROS</v>
          </cell>
          <cell r="C854">
            <v>16052584.640000001</v>
          </cell>
          <cell r="D854">
            <v>16052584.640000001</v>
          </cell>
        </row>
        <row r="855">
          <cell r="A855">
            <v>912</v>
          </cell>
          <cell r="B855" t="str">
            <v>FONDOS EN ADMINISTRACION</v>
          </cell>
          <cell r="C855">
            <v>6652250.0099999998</v>
          </cell>
          <cell r="D855">
            <v>6652250.0099999998</v>
          </cell>
        </row>
        <row r="856">
          <cell r="A856">
            <v>9120</v>
          </cell>
          <cell r="B856" t="str">
            <v>FONDOS EN ADMINISTRACION</v>
          </cell>
          <cell r="C856">
            <v>6652250.0099999998</v>
          </cell>
          <cell r="D856">
            <v>6652250.0099999998</v>
          </cell>
        </row>
        <row r="857">
          <cell r="A857">
            <v>912000</v>
          </cell>
          <cell r="B857" t="str">
            <v>FONDOS EN ADMINISTRACION</v>
          </cell>
          <cell r="C857">
            <v>6652250.0099999998</v>
          </cell>
          <cell r="D857">
            <v>6652250.0099999998</v>
          </cell>
        </row>
        <row r="858">
          <cell r="A858">
            <v>9120000001</v>
          </cell>
          <cell r="B858" t="str">
            <v>FONDOS EN ADMINISTRACION</v>
          </cell>
          <cell r="C858">
            <v>6652250.0099999998</v>
          </cell>
          <cell r="D858">
            <v>6652250.0099999998</v>
          </cell>
        </row>
        <row r="859">
          <cell r="A859">
            <v>912000000101</v>
          </cell>
          <cell r="B859" t="str">
            <v>PRODERNOR</v>
          </cell>
          <cell r="C859">
            <v>6346.6</v>
          </cell>
          <cell r="D859">
            <v>6346.6</v>
          </cell>
        </row>
        <row r="860">
          <cell r="A860">
            <v>912000000199</v>
          </cell>
          <cell r="B860" t="str">
            <v>OTROS FONDOS</v>
          </cell>
          <cell r="C860">
            <v>6645903.4100000001</v>
          </cell>
          <cell r="D860">
            <v>6645903.4100000001</v>
          </cell>
        </row>
        <row r="861">
          <cell r="A861">
            <v>91200000019901</v>
          </cell>
          <cell r="B861" t="str">
            <v>PROYECTO IMCA - FEDECREDITO</v>
          </cell>
          <cell r="C861">
            <v>5257165.34</v>
          </cell>
          <cell r="D861">
            <v>5257165.34</v>
          </cell>
        </row>
        <row r="862">
          <cell r="A862">
            <v>9120000001990090</v>
          </cell>
          <cell r="B862" t="str">
            <v>APORTE IMCA WSBI</v>
          </cell>
          <cell r="C862">
            <v>1800000</v>
          </cell>
          <cell r="D862">
            <v>1800000</v>
          </cell>
        </row>
        <row r="863">
          <cell r="A863">
            <v>9120000001990090</v>
          </cell>
          <cell r="B863" t="str">
            <v>APORTE ENTIDADES SOCIAS</v>
          </cell>
          <cell r="C863">
            <v>1999980.8</v>
          </cell>
          <cell r="D863">
            <v>1999980.8</v>
          </cell>
        </row>
        <row r="864">
          <cell r="A864">
            <v>9120000001990090</v>
          </cell>
          <cell r="B864" t="str">
            <v>APORTE FEDECREDITO</v>
          </cell>
          <cell r="C864">
            <v>1457184.54</v>
          </cell>
          <cell r="D864">
            <v>1457184.54</v>
          </cell>
        </row>
        <row r="865">
          <cell r="A865">
            <v>91200000019902</v>
          </cell>
          <cell r="B865" t="str">
            <v>PROYECTO IMCA - FEDECREDITO</v>
          </cell>
          <cell r="C865">
            <v>1388738.07</v>
          </cell>
          <cell r="D865">
            <v>1388738.07</v>
          </cell>
        </row>
        <row r="866">
          <cell r="A866">
            <v>915</v>
          </cell>
          <cell r="B866" t="str">
            <v>INTERESES SOBRE PRESTAMOS DE DUDOSA RECUPERACION</v>
          </cell>
          <cell r="C866">
            <v>56063.07</v>
          </cell>
          <cell r="D866">
            <v>56063.07</v>
          </cell>
        </row>
        <row r="867">
          <cell r="A867">
            <v>9150</v>
          </cell>
          <cell r="B867" t="str">
            <v>INTERESES SOBRE PRESTAMOS DE DUDOSA RECUPERACION</v>
          </cell>
          <cell r="C867">
            <v>56063.07</v>
          </cell>
          <cell r="D867">
            <v>56063.07</v>
          </cell>
        </row>
        <row r="868">
          <cell r="A868">
            <v>915000</v>
          </cell>
          <cell r="B868" t="str">
            <v>INTERESES SOBRE PRESTAMOS DE DUDOSA RECUPERACION</v>
          </cell>
          <cell r="C868">
            <v>56063.07</v>
          </cell>
          <cell r="D868">
            <v>56063.07</v>
          </cell>
        </row>
        <row r="869">
          <cell r="A869">
            <v>916</v>
          </cell>
          <cell r="B869" t="str">
            <v>CARTERA DE PRESTAMOS DE DUDOSA RECUPERACION</v>
          </cell>
          <cell r="C869">
            <v>116003178.95</v>
          </cell>
          <cell r="D869">
            <v>116003178.95</v>
          </cell>
        </row>
        <row r="870">
          <cell r="A870">
            <v>9160</v>
          </cell>
          <cell r="B870" t="str">
            <v>CARTERA DE PRESTAMOS PIGNORADA</v>
          </cell>
          <cell r="C870">
            <v>116003178.95</v>
          </cell>
          <cell r="D870">
            <v>116003178.95</v>
          </cell>
        </row>
        <row r="871">
          <cell r="A871">
            <v>916001</v>
          </cell>
          <cell r="B871" t="str">
            <v>A FAVOR DEL BMI</v>
          </cell>
          <cell r="C871">
            <v>12138348.289999999</v>
          </cell>
          <cell r="D871">
            <v>12138348.289999999</v>
          </cell>
        </row>
        <row r="872">
          <cell r="A872">
            <v>9160010901</v>
          </cell>
          <cell r="B872" t="str">
            <v>PRESTAMOS A OTROS</v>
          </cell>
          <cell r="C872">
            <v>12138348.289999999</v>
          </cell>
          <cell r="D872">
            <v>12138348.289999999</v>
          </cell>
        </row>
        <row r="873">
          <cell r="A873">
            <v>916005</v>
          </cell>
          <cell r="B873" t="str">
            <v>A FAVOR DE OTRAS ENTIDADES DEL SISTEMA FINANCIERO</v>
          </cell>
          <cell r="C873">
            <v>14922927.1</v>
          </cell>
          <cell r="D873">
            <v>14922927.1</v>
          </cell>
        </row>
        <row r="874">
          <cell r="A874">
            <v>9160050901</v>
          </cell>
          <cell r="B874" t="str">
            <v>PRESTAMOS A OTROS</v>
          </cell>
          <cell r="C874">
            <v>14922927.1</v>
          </cell>
          <cell r="D874">
            <v>14922927.1</v>
          </cell>
        </row>
        <row r="875">
          <cell r="A875">
            <v>916005090101</v>
          </cell>
          <cell r="B875" t="str">
            <v>BANCOS</v>
          </cell>
          <cell r="C875">
            <v>14922927.1</v>
          </cell>
          <cell r="D875">
            <v>14922927.1</v>
          </cell>
        </row>
        <row r="876">
          <cell r="A876">
            <v>916006</v>
          </cell>
          <cell r="B876" t="str">
            <v>A FAVOR DE OTRAS ENTIDADES EXTRANJERAS</v>
          </cell>
          <cell r="C876">
            <v>88941903.560000002</v>
          </cell>
          <cell r="D876">
            <v>88941903.560000002</v>
          </cell>
        </row>
        <row r="877">
          <cell r="A877">
            <v>9160060901</v>
          </cell>
          <cell r="B877" t="str">
            <v>PRESTAMOS A OTROS</v>
          </cell>
          <cell r="C877">
            <v>88941903.560000002</v>
          </cell>
          <cell r="D877">
            <v>88941903.560000002</v>
          </cell>
        </row>
        <row r="878">
          <cell r="A878">
            <v>917</v>
          </cell>
          <cell r="B878" t="str">
            <v>SALDOS A CARGO DE DEUDORES</v>
          </cell>
          <cell r="C878">
            <v>275648.98</v>
          </cell>
          <cell r="D878">
            <v>275648.98</v>
          </cell>
        </row>
        <row r="879">
          <cell r="A879">
            <v>9170</v>
          </cell>
          <cell r="B879" t="str">
            <v>SALDOS A CARGO DE DEUDORES</v>
          </cell>
          <cell r="C879">
            <v>275648.98</v>
          </cell>
          <cell r="D879">
            <v>275648.98</v>
          </cell>
        </row>
        <row r="880">
          <cell r="A880">
            <v>917000</v>
          </cell>
          <cell r="B880" t="str">
            <v>SALDOS A CARGO DE DEUDORES</v>
          </cell>
          <cell r="C880">
            <v>275648.98</v>
          </cell>
          <cell r="D880">
            <v>275648.98</v>
          </cell>
        </row>
        <row r="881">
          <cell r="A881">
            <v>9170000001</v>
          </cell>
          <cell r="B881" t="str">
            <v>SALDOS A CARGO DE DEUDORES</v>
          </cell>
          <cell r="C881">
            <v>275648.98</v>
          </cell>
          <cell r="D881">
            <v>275648.98</v>
          </cell>
        </row>
        <row r="882">
          <cell r="A882">
            <v>917000000104</v>
          </cell>
          <cell r="B882" t="str">
            <v>OTROS</v>
          </cell>
          <cell r="C882">
            <v>275648.98</v>
          </cell>
          <cell r="D882">
            <v>275648.98</v>
          </cell>
        </row>
        <row r="883">
          <cell r="A883">
            <v>92</v>
          </cell>
          <cell r="B883" t="str">
            <v>EXISTENCIAS EN LA BOVEDA</v>
          </cell>
          <cell r="C883">
            <v>250327620.56999999</v>
          </cell>
          <cell r="D883">
            <v>250327620.56999999</v>
          </cell>
        </row>
        <row r="884">
          <cell r="A884">
            <v>921</v>
          </cell>
          <cell r="B884" t="str">
            <v>DOCUMENTOS DE PRESTAMOS Y CREDITOS</v>
          </cell>
          <cell r="C884">
            <v>59518079.299999997</v>
          </cell>
          <cell r="D884">
            <v>59518079.299999997</v>
          </cell>
        </row>
        <row r="885">
          <cell r="A885">
            <v>9210</v>
          </cell>
          <cell r="B885" t="str">
            <v>DOCUMENTOS DE PRESTAMOS Y CREDITOS</v>
          </cell>
          <cell r="C885">
            <v>59518079.299999997</v>
          </cell>
          <cell r="D885">
            <v>59518079.299999997</v>
          </cell>
        </row>
        <row r="886">
          <cell r="A886">
            <v>921000</v>
          </cell>
          <cell r="B886" t="str">
            <v>DOCUMENTOS DE PRESTAMOS Y CREDITOS</v>
          </cell>
          <cell r="C886">
            <v>59518079.299999997</v>
          </cell>
          <cell r="D886">
            <v>59518079.299999997</v>
          </cell>
        </row>
        <row r="887">
          <cell r="A887">
            <v>9210000100</v>
          </cell>
          <cell r="B887" t="str">
            <v>CON HIPOTECA</v>
          </cell>
          <cell r="C887">
            <v>7450242.5899999999</v>
          </cell>
          <cell r="D887">
            <v>7450242.5899999999</v>
          </cell>
        </row>
        <row r="888">
          <cell r="A888">
            <v>9210000400</v>
          </cell>
          <cell r="B888" t="str">
            <v>CON PRENDA SIN DESPLAZAMIENTO</v>
          </cell>
          <cell r="C888">
            <v>52067836.710000001</v>
          </cell>
          <cell r="D888">
            <v>52067836.710000001</v>
          </cell>
        </row>
        <row r="889">
          <cell r="A889">
            <v>922</v>
          </cell>
          <cell r="B889" t="str">
            <v>TITULOSVALORES Y OTROS DOCUMENTOS</v>
          </cell>
          <cell r="C889">
            <v>56603.65</v>
          </cell>
          <cell r="D889">
            <v>56603.65</v>
          </cell>
        </row>
        <row r="890">
          <cell r="A890">
            <v>9220</v>
          </cell>
          <cell r="B890" t="str">
            <v>TITULOSVALORES Y OTROS DOCUMENTOS</v>
          </cell>
          <cell r="C890">
            <v>56603.65</v>
          </cell>
          <cell r="D890">
            <v>56603.65</v>
          </cell>
        </row>
        <row r="891">
          <cell r="A891">
            <v>922008</v>
          </cell>
          <cell r="B891" t="str">
            <v>DOCUMENTOS EN CUSTODIA</v>
          </cell>
          <cell r="C891">
            <v>56603.65</v>
          </cell>
          <cell r="D891">
            <v>56603.65</v>
          </cell>
        </row>
        <row r="892">
          <cell r="A892">
            <v>9220080100</v>
          </cell>
          <cell r="B892" t="str">
            <v>PROPIOS</v>
          </cell>
          <cell r="C892">
            <v>56603.65</v>
          </cell>
          <cell r="D892">
            <v>56603.65</v>
          </cell>
        </row>
        <row r="893">
          <cell r="A893">
            <v>923</v>
          </cell>
          <cell r="B893" t="str">
            <v>CARTERA DE INVERSIONES FINANCIERAS</v>
          </cell>
          <cell r="C893">
            <v>190555157.90000001</v>
          </cell>
          <cell r="D893">
            <v>190555157.90000001</v>
          </cell>
        </row>
        <row r="894">
          <cell r="A894">
            <v>9230</v>
          </cell>
          <cell r="B894" t="str">
            <v>CARTERA DE INVERSIONES FINANCIERAS</v>
          </cell>
          <cell r="C894">
            <v>190555157.90000001</v>
          </cell>
          <cell r="D894">
            <v>190555157.90000001</v>
          </cell>
        </row>
        <row r="895">
          <cell r="A895">
            <v>923001</v>
          </cell>
          <cell r="B895" t="str">
            <v>TITULOSVALORES NEGOCIABLES</v>
          </cell>
          <cell r="C895">
            <v>183410710.90000001</v>
          </cell>
          <cell r="D895">
            <v>183410710.90000001</v>
          </cell>
        </row>
        <row r="896">
          <cell r="A896">
            <v>9230010201</v>
          </cell>
          <cell r="B896" t="str">
            <v>EMITIDOS POR EL ESTADO</v>
          </cell>
          <cell r="C896">
            <v>183410710.90000001</v>
          </cell>
          <cell r="D896">
            <v>183410710.90000001</v>
          </cell>
        </row>
        <row r="897">
          <cell r="A897">
            <v>923002</v>
          </cell>
          <cell r="B897" t="str">
            <v>TITULOSVALORES NO NEGOCIABLES</v>
          </cell>
          <cell r="C897">
            <v>7144447</v>
          </cell>
          <cell r="D897">
            <v>7144447</v>
          </cell>
        </row>
        <row r="898">
          <cell r="A898">
            <v>9230020701</v>
          </cell>
          <cell r="B898" t="str">
            <v>EMITIDOS POR INSTITUCIONES EXTRANJERAS</v>
          </cell>
          <cell r="C898">
            <v>7144447</v>
          </cell>
          <cell r="D898">
            <v>7144447</v>
          </cell>
        </row>
        <row r="899">
          <cell r="A899">
            <v>924</v>
          </cell>
          <cell r="B899" t="str">
            <v>ACTIVOS CASTIGADOS</v>
          </cell>
          <cell r="C899">
            <v>197779.72</v>
          </cell>
          <cell r="D899">
            <v>197779.72</v>
          </cell>
        </row>
        <row r="900">
          <cell r="A900">
            <v>9240</v>
          </cell>
          <cell r="B900" t="str">
            <v>ACTIVOS CASTIGADOS</v>
          </cell>
          <cell r="C900">
            <v>197779.72</v>
          </cell>
          <cell r="D900">
            <v>197779.72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oja el formato de Salida"/>
    </sheetNames>
    <sheetDataSet>
      <sheetData sheetId="0">
        <row r="5">
          <cell r="A5" t="str">
            <v>Cuenta 
Contable</v>
          </cell>
          <cell r="B5" t="str">
            <v>Descripcion 
de la Cuenta</v>
          </cell>
          <cell r="C5" t="str">
            <v xml:space="preserve">
JUNIO</v>
          </cell>
          <cell r="D5" t="str">
            <v xml:space="preserve">
JUNIO</v>
          </cell>
        </row>
        <row r="6">
          <cell r="A6">
            <v>11</v>
          </cell>
          <cell r="B6" t="str">
            <v>ACTIVOS DE INTERMEDIACION</v>
          </cell>
          <cell r="C6">
            <v>575476200.15999997</v>
          </cell>
          <cell r="D6">
            <v>575476200.15999997</v>
          </cell>
        </row>
        <row r="7">
          <cell r="A7">
            <v>111</v>
          </cell>
          <cell r="B7" t="str">
            <v>FONDOS DISPONIBLES</v>
          </cell>
          <cell r="C7">
            <v>55530079.219999999</v>
          </cell>
          <cell r="D7">
            <v>55530079.219999999</v>
          </cell>
        </row>
        <row r="8">
          <cell r="A8">
            <v>1110</v>
          </cell>
          <cell r="B8" t="str">
            <v>FONDOS DISPONIBLES</v>
          </cell>
          <cell r="C8">
            <v>55530079.219999999</v>
          </cell>
          <cell r="D8">
            <v>55530079.219999999</v>
          </cell>
        </row>
        <row r="9">
          <cell r="A9">
            <v>111001</v>
          </cell>
          <cell r="B9" t="str">
            <v>CAJA</v>
          </cell>
          <cell r="C9">
            <v>13941324.82</v>
          </cell>
          <cell r="D9">
            <v>13941324.82</v>
          </cell>
        </row>
        <row r="10">
          <cell r="A10">
            <v>1110010101</v>
          </cell>
          <cell r="B10" t="str">
            <v>OFICINA CENTRAL</v>
          </cell>
          <cell r="C10">
            <v>12609369.32</v>
          </cell>
          <cell r="D10">
            <v>12609369.32</v>
          </cell>
        </row>
        <row r="11">
          <cell r="A11">
            <v>111001010102</v>
          </cell>
          <cell r="B11" t="str">
            <v>BOVEDA</v>
          </cell>
          <cell r="C11">
            <v>669563.25</v>
          </cell>
          <cell r="D11">
            <v>669563.25</v>
          </cell>
        </row>
        <row r="12">
          <cell r="A12">
            <v>111001010103</v>
          </cell>
          <cell r="B12" t="str">
            <v>EFECTIVO ATM´S</v>
          </cell>
          <cell r="C12">
            <v>1348290</v>
          </cell>
          <cell r="D12">
            <v>1348290</v>
          </cell>
        </row>
        <row r="13">
          <cell r="A13">
            <v>11100101010303</v>
          </cell>
          <cell r="B13" t="str">
            <v>EFECTIVO ATM´S - FEDECREDITO</v>
          </cell>
          <cell r="C13">
            <v>1348290</v>
          </cell>
          <cell r="D13">
            <v>1348290</v>
          </cell>
        </row>
        <row r="14">
          <cell r="A14">
            <v>111001010104</v>
          </cell>
          <cell r="B14" t="str">
            <v>DISPONIBLE EN SERSAPROSA</v>
          </cell>
          <cell r="C14">
            <v>10558908.07</v>
          </cell>
          <cell r="D14">
            <v>10558908.07</v>
          </cell>
        </row>
        <row r="15">
          <cell r="A15">
            <v>11100101010401</v>
          </cell>
          <cell r="B15" t="str">
            <v>PARA ATM´S</v>
          </cell>
          <cell r="C15">
            <v>4165749</v>
          </cell>
          <cell r="D15">
            <v>4165749</v>
          </cell>
        </row>
        <row r="16">
          <cell r="A16">
            <v>11100101010402</v>
          </cell>
          <cell r="B16" t="str">
            <v>PARA CUENTA CORRIENTE</v>
          </cell>
          <cell r="C16">
            <v>6393159.0700000003</v>
          </cell>
          <cell r="D16">
            <v>6393159.0700000003</v>
          </cell>
        </row>
        <row r="17">
          <cell r="A17">
            <v>111001010105</v>
          </cell>
          <cell r="B17" t="str">
            <v>EFECTIVO RECIBIDO ATM´S DEPOSITARIOS</v>
          </cell>
          <cell r="C17">
            <v>32608</v>
          </cell>
          <cell r="D17">
            <v>32608</v>
          </cell>
        </row>
        <row r="18">
          <cell r="A18">
            <v>11100101010503</v>
          </cell>
          <cell r="B18" t="str">
            <v>ATM´S DEPOSITARIOS - FEDECREDITO</v>
          </cell>
          <cell r="C18">
            <v>32608</v>
          </cell>
          <cell r="D18">
            <v>32608</v>
          </cell>
        </row>
        <row r="19">
          <cell r="A19">
            <v>1110010201</v>
          </cell>
          <cell r="B19" t="str">
            <v>AGENCIAS</v>
          </cell>
          <cell r="C19">
            <v>136516.04</v>
          </cell>
          <cell r="D19">
            <v>136516.04</v>
          </cell>
        </row>
        <row r="20">
          <cell r="A20">
            <v>111001020101</v>
          </cell>
          <cell r="B20" t="str">
            <v>AGENCIAS</v>
          </cell>
          <cell r="C20">
            <v>0.2</v>
          </cell>
          <cell r="D20">
            <v>0.2</v>
          </cell>
        </row>
        <row r="21">
          <cell r="A21">
            <v>111001020102</v>
          </cell>
          <cell r="B21" t="str">
            <v>BOVEDA</v>
          </cell>
          <cell r="C21">
            <v>136515.84</v>
          </cell>
          <cell r="D21">
            <v>136515.84</v>
          </cell>
        </row>
        <row r="22">
          <cell r="A22">
            <v>1110010301</v>
          </cell>
          <cell r="B22" t="str">
            <v>FONDOS FIJOS</v>
          </cell>
          <cell r="C22">
            <v>11271.39</v>
          </cell>
          <cell r="D22">
            <v>11271.39</v>
          </cell>
        </row>
        <row r="23">
          <cell r="A23">
            <v>111001030101</v>
          </cell>
          <cell r="B23" t="str">
            <v>OFICINA CENTRAL</v>
          </cell>
          <cell r="C23">
            <v>11271.39</v>
          </cell>
          <cell r="D23">
            <v>11271.39</v>
          </cell>
        </row>
        <row r="24">
          <cell r="A24">
            <v>1110010401</v>
          </cell>
          <cell r="B24" t="str">
            <v>REMESAS LOCALES EN TRANSITO</v>
          </cell>
          <cell r="C24">
            <v>1184168.07</v>
          </cell>
          <cell r="D24">
            <v>1184168.07</v>
          </cell>
        </row>
        <row r="25">
          <cell r="A25">
            <v>111002</v>
          </cell>
          <cell r="B25" t="str">
            <v>DEPOSITOS EN EL BCR</v>
          </cell>
          <cell r="C25">
            <v>3644469.31</v>
          </cell>
          <cell r="D25">
            <v>3644469.31</v>
          </cell>
        </row>
        <row r="26">
          <cell r="A26">
            <v>1110020101</v>
          </cell>
          <cell r="B26" t="str">
            <v>DEPOSITOS PARA RESERVA DE LIQUIDEZ</v>
          </cell>
          <cell r="C26">
            <v>3560916.28</v>
          </cell>
          <cell r="D26">
            <v>3560916.28</v>
          </cell>
        </row>
        <row r="27">
          <cell r="A27">
            <v>1110020301</v>
          </cell>
          <cell r="B27" t="str">
            <v>DEPOSITOS OTROS</v>
          </cell>
          <cell r="C27">
            <v>74879.839999999997</v>
          </cell>
          <cell r="D27">
            <v>74879.839999999997</v>
          </cell>
        </row>
        <row r="28">
          <cell r="A28">
            <v>111002030199</v>
          </cell>
          <cell r="B28" t="str">
            <v>DEPOSITOS OTROS</v>
          </cell>
          <cell r="C28">
            <v>74879.839999999997</v>
          </cell>
          <cell r="D28">
            <v>74879.839999999997</v>
          </cell>
        </row>
        <row r="29">
          <cell r="A29">
            <v>1110029901</v>
          </cell>
          <cell r="B29" t="str">
            <v>INTERESES Y OTROS POR COBRAR</v>
          </cell>
          <cell r="C29">
            <v>8673.19</v>
          </cell>
          <cell r="D29">
            <v>8673.19</v>
          </cell>
        </row>
        <row r="30">
          <cell r="A30">
            <v>111002990101</v>
          </cell>
          <cell r="B30" t="str">
            <v>DEPOSITOS PARA RESERVA DE LIQUIDEZ</v>
          </cell>
          <cell r="C30">
            <v>8673.19</v>
          </cell>
          <cell r="D30">
            <v>8673.19</v>
          </cell>
        </row>
        <row r="31">
          <cell r="A31">
            <v>111004</v>
          </cell>
          <cell r="B31" t="str">
            <v>DEPOSITOS EN BANCOS LOCALES</v>
          </cell>
          <cell r="C31">
            <v>35903215.399999999</v>
          </cell>
          <cell r="D31">
            <v>35903215.399999999</v>
          </cell>
        </row>
        <row r="32">
          <cell r="A32">
            <v>1110040101</v>
          </cell>
          <cell r="B32" t="str">
            <v>A LA VISTA - ML</v>
          </cell>
          <cell r="C32">
            <v>35809334.049999997</v>
          </cell>
          <cell r="D32">
            <v>35809334.049999997</v>
          </cell>
        </row>
        <row r="33">
          <cell r="A33">
            <v>111004010101</v>
          </cell>
          <cell r="B33" t="str">
            <v>BANCO AGRICOLA</v>
          </cell>
          <cell r="C33">
            <v>12563899.68</v>
          </cell>
          <cell r="D33">
            <v>12563899.68</v>
          </cell>
        </row>
        <row r="34">
          <cell r="A34">
            <v>111004010103</v>
          </cell>
          <cell r="B34" t="str">
            <v>BANCO DE AMERICA CENTRAL</v>
          </cell>
          <cell r="C34">
            <v>5623278.0899999999</v>
          </cell>
          <cell r="D34">
            <v>5623278.0899999999</v>
          </cell>
        </row>
        <row r="35">
          <cell r="A35">
            <v>111004010104</v>
          </cell>
          <cell r="B35" t="str">
            <v>BANCO CUSCATLAN, S.A.</v>
          </cell>
          <cell r="C35">
            <v>7625605.54</v>
          </cell>
          <cell r="D35">
            <v>7625605.54</v>
          </cell>
        </row>
        <row r="36">
          <cell r="A36">
            <v>111004010107</v>
          </cell>
          <cell r="B36" t="str">
            <v>BANCO DE FOMENTO AGROPECUARIO</v>
          </cell>
          <cell r="C36">
            <v>1089.71</v>
          </cell>
          <cell r="D36">
            <v>1089.71</v>
          </cell>
        </row>
        <row r="37">
          <cell r="A37">
            <v>111004010108</v>
          </cell>
          <cell r="B37" t="str">
            <v>BANCO HIPOTECARIO</v>
          </cell>
          <cell r="C37">
            <v>2047745.49</v>
          </cell>
          <cell r="D37">
            <v>2047745.49</v>
          </cell>
        </row>
        <row r="38">
          <cell r="A38">
            <v>111004010111</v>
          </cell>
          <cell r="B38" t="str">
            <v>BANCO PROMERICA</v>
          </cell>
          <cell r="C38">
            <v>2013171.24</v>
          </cell>
          <cell r="D38">
            <v>2013171.24</v>
          </cell>
        </row>
        <row r="39">
          <cell r="A39">
            <v>111004010112</v>
          </cell>
          <cell r="B39" t="str">
            <v>DAVIVIENDA</v>
          </cell>
          <cell r="C39">
            <v>4303790.55</v>
          </cell>
          <cell r="D39">
            <v>4303790.55</v>
          </cell>
        </row>
        <row r="40">
          <cell r="A40">
            <v>111004010117</v>
          </cell>
          <cell r="B40" t="str">
            <v>BANCO AZUL EL SALVADOR, S.A.</v>
          </cell>
          <cell r="C40">
            <v>1630753.75</v>
          </cell>
          <cell r="D40">
            <v>1630753.75</v>
          </cell>
        </row>
        <row r="41">
          <cell r="A41">
            <v>1110049901</v>
          </cell>
          <cell r="B41" t="str">
            <v>INTERESES Y OTROS POR COBRAR</v>
          </cell>
          <cell r="C41">
            <v>93881.35</v>
          </cell>
          <cell r="D41">
            <v>93881.35</v>
          </cell>
        </row>
        <row r="42">
          <cell r="A42">
            <v>111004990101</v>
          </cell>
          <cell r="B42" t="str">
            <v>A LA VISTA</v>
          </cell>
          <cell r="C42">
            <v>93881.35</v>
          </cell>
          <cell r="D42">
            <v>93881.35</v>
          </cell>
        </row>
        <row r="43">
          <cell r="A43">
            <v>11100499010101</v>
          </cell>
          <cell r="B43" t="str">
            <v>BANCO AGRICOLA</v>
          </cell>
          <cell r="C43">
            <v>40967.879999999997</v>
          </cell>
          <cell r="D43">
            <v>40967.879999999997</v>
          </cell>
        </row>
        <row r="44">
          <cell r="A44">
            <v>11100499010103</v>
          </cell>
          <cell r="B44" t="str">
            <v>BANCO DE AMERICA CENTRAL</v>
          </cell>
          <cell r="C44">
            <v>17182</v>
          </cell>
          <cell r="D44">
            <v>17182</v>
          </cell>
        </row>
        <row r="45">
          <cell r="A45">
            <v>11100499010104</v>
          </cell>
          <cell r="B45" t="str">
            <v>BANCO CUSCATLAN, S.A.</v>
          </cell>
          <cell r="C45">
            <v>23301.91</v>
          </cell>
          <cell r="D45">
            <v>23301.91</v>
          </cell>
        </row>
        <row r="46">
          <cell r="A46">
            <v>11100499010108</v>
          </cell>
          <cell r="B46" t="str">
            <v>BANCO HIPOTECARIO</v>
          </cell>
          <cell r="C46">
            <v>3137.8</v>
          </cell>
          <cell r="D46">
            <v>3137.8</v>
          </cell>
        </row>
        <row r="47">
          <cell r="A47">
            <v>11100499010111</v>
          </cell>
          <cell r="B47" t="str">
            <v>BANCO PROMERICA</v>
          </cell>
          <cell r="C47">
            <v>4251.8599999999997</v>
          </cell>
          <cell r="D47">
            <v>4251.8599999999997</v>
          </cell>
        </row>
        <row r="48">
          <cell r="A48">
            <v>11100499010112</v>
          </cell>
          <cell r="B48" t="str">
            <v>DAVIVIENDA</v>
          </cell>
          <cell r="C48">
            <v>4053.65</v>
          </cell>
          <cell r="D48">
            <v>4053.65</v>
          </cell>
        </row>
        <row r="49">
          <cell r="A49">
            <v>11100499010122</v>
          </cell>
          <cell r="B49" t="str">
            <v>BANCO AZUL EL SALVADOR, S.A.</v>
          </cell>
          <cell r="C49">
            <v>986.25</v>
          </cell>
          <cell r="D49">
            <v>986.25</v>
          </cell>
        </row>
        <row r="50">
          <cell r="A50">
            <v>111006</v>
          </cell>
          <cell r="B50" t="str">
            <v>DEPOSITOS EN BANCOS Y OTRAS INSTITUCIONES EXTRANJERAS</v>
          </cell>
          <cell r="C50">
            <v>2041069.69</v>
          </cell>
          <cell r="D50">
            <v>2041069.69</v>
          </cell>
        </row>
        <row r="51">
          <cell r="A51">
            <v>1110060101</v>
          </cell>
          <cell r="B51" t="str">
            <v>A LA VISTA</v>
          </cell>
          <cell r="C51">
            <v>2041069.69</v>
          </cell>
          <cell r="D51">
            <v>2041069.69</v>
          </cell>
        </row>
        <row r="52">
          <cell r="A52">
            <v>111006010101</v>
          </cell>
          <cell r="B52" t="str">
            <v>BANCO CITIBANK NEW YORK</v>
          </cell>
          <cell r="C52">
            <v>2041069.69</v>
          </cell>
          <cell r="D52">
            <v>2041069.69</v>
          </cell>
        </row>
        <row r="53">
          <cell r="A53">
            <v>113</v>
          </cell>
          <cell r="B53" t="str">
            <v>INVERSIONES FINANCIERAS</v>
          </cell>
          <cell r="C53">
            <v>133294803.2</v>
          </cell>
          <cell r="D53">
            <v>133294803.2</v>
          </cell>
        </row>
        <row r="54">
          <cell r="A54">
            <v>1130</v>
          </cell>
          <cell r="B54" t="str">
            <v>TITULOS VALORES CONSERVADOS PARA NEGOCIACION</v>
          </cell>
          <cell r="C54">
            <v>126058000</v>
          </cell>
          <cell r="D54">
            <v>126058000</v>
          </cell>
        </row>
        <row r="55">
          <cell r="A55">
            <v>113001</v>
          </cell>
          <cell r="B55" t="str">
            <v>TITULOSVALORES PROPIOS</v>
          </cell>
          <cell r="C55">
            <v>126058000</v>
          </cell>
          <cell r="D55">
            <v>126058000</v>
          </cell>
        </row>
        <row r="56">
          <cell r="A56">
            <v>1130010201</v>
          </cell>
          <cell r="B56" t="str">
            <v>EMITIDOS POR EL ESTADO</v>
          </cell>
          <cell r="C56">
            <v>125883000</v>
          </cell>
          <cell r="D56">
            <v>125883000</v>
          </cell>
        </row>
        <row r="57">
          <cell r="A57">
            <v>1130019901</v>
          </cell>
          <cell r="B57" t="str">
            <v>INTERESES Y OTROS POR COBRAR</v>
          </cell>
          <cell r="C57">
            <v>175000</v>
          </cell>
          <cell r="D57">
            <v>175000</v>
          </cell>
        </row>
        <row r="58">
          <cell r="A58">
            <v>113001990102</v>
          </cell>
          <cell r="B58" t="str">
            <v>EMITIDOS POR EL ESTADO</v>
          </cell>
          <cell r="C58">
            <v>175000</v>
          </cell>
          <cell r="D58">
            <v>175000</v>
          </cell>
        </row>
        <row r="59">
          <cell r="A59">
            <v>1131</v>
          </cell>
          <cell r="B59" t="str">
            <v>TITULOSVALORES CONSERVARSE HASTA EL VENCIMIENTO</v>
          </cell>
          <cell r="C59">
            <v>7236803.2000000002</v>
          </cell>
          <cell r="D59">
            <v>7236803.2000000002</v>
          </cell>
        </row>
        <row r="60">
          <cell r="A60">
            <v>113100</v>
          </cell>
          <cell r="B60" t="str">
            <v>TITULOSVALORES CONSERVARSE HASTA EL VENCIMIENTO</v>
          </cell>
          <cell r="C60">
            <v>7236803.2000000002</v>
          </cell>
          <cell r="D60">
            <v>7236803.2000000002</v>
          </cell>
        </row>
        <row r="61">
          <cell r="A61">
            <v>1131000701</v>
          </cell>
          <cell r="B61" t="str">
            <v>EMITIDOS POR INSTITUCIONES EXTRANJERAS</v>
          </cell>
          <cell r="C61">
            <v>7236803.2000000002</v>
          </cell>
          <cell r="D61">
            <v>7236803.2000000002</v>
          </cell>
        </row>
        <row r="62">
          <cell r="A62">
            <v>114</v>
          </cell>
          <cell r="B62" t="str">
            <v>PRESTAMOS</v>
          </cell>
          <cell r="C62">
            <v>386651317.74000001</v>
          </cell>
          <cell r="D62">
            <v>386651317.74000001</v>
          </cell>
        </row>
        <row r="63">
          <cell r="A63">
            <v>1141</v>
          </cell>
          <cell r="B63" t="str">
            <v>PRESTAMOS PACTADOS HASTA UN AÑO PLAZO</v>
          </cell>
          <cell r="C63">
            <v>9888608.6400000006</v>
          </cell>
          <cell r="D63">
            <v>9888608.6400000006</v>
          </cell>
        </row>
        <row r="64">
          <cell r="A64">
            <v>114104</v>
          </cell>
          <cell r="B64" t="str">
            <v>PRESTAMOS A PARTICULARES</v>
          </cell>
          <cell r="C64">
            <v>10262.620000000001</v>
          </cell>
          <cell r="D64">
            <v>10262.620000000001</v>
          </cell>
        </row>
        <row r="65">
          <cell r="A65">
            <v>1141040101</v>
          </cell>
          <cell r="B65" t="str">
            <v>OTORGAMIENTOS ORIGINALES</v>
          </cell>
          <cell r="C65">
            <v>10100</v>
          </cell>
          <cell r="D65">
            <v>10100</v>
          </cell>
        </row>
        <row r="66">
          <cell r="A66">
            <v>1141049901</v>
          </cell>
          <cell r="B66" t="str">
            <v>INTERESES Y OTROS POR COBRAR</v>
          </cell>
          <cell r="C66">
            <v>162.62</v>
          </cell>
          <cell r="D66">
            <v>162.62</v>
          </cell>
        </row>
        <row r="67">
          <cell r="A67">
            <v>114104990101</v>
          </cell>
          <cell r="B67" t="str">
            <v>OTORGAMIENTOS ORIGINALES</v>
          </cell>
          <cell r="C67">
            <v>162.62</v>
          </cell>
          <cell r="D67">
            <v>162.62</v>
          </cell>
        </row>
        <row r="68">
          <cell r="A68">
            <v>114106</v>
          </cell>
          <cell r="B68" t="str">
            <v>PRESTAMOS A OTRAS ENTIDADES DEL SISTEMA FINANCIERO</v>
          </cell>
          <cell r="C68">
            <v>9878346.0199999996</v>
          </cell>
          <cell r="D68">
            <v>9878346.0199999996</v>
          </cell>
        </row>
        <row r="69">
          <cell r="A69">
            <v>1141060201</v>
          </cell>
          <cell r="B69" t="str">
            <v>PRESTAMOS PARA OTROS PROPOSITOS</v>
          </cell>
          <cell r="C69">
            <v>9855130.4800000004</v>
          </cell>
          <cell r="D69">
            <v>9855130.4800000004</v>
          </cell>
        </row>
        <row r="70">
          <cell r="A70">
            <v>114106020101</v>
          </cell>
          <cell r="B70" t="str">
            <v>OTORGAMIENTOS ORIGINALES</v>
          </cell>
          <cell r="C70">
            <v>9855130.4800000004</v>
          </cell>
          <cell r="D70">
            <v>9855130.4800000004</v>
          </cell>
        </row>
        <row r="71">
          <cell r="A71">
            <v>1141069901</v>
          </cell>
          <cell r="B71" t="str">
            <v>INTERESES Y OTROS POR COBRAR</v>
          </cell>
          <cell r="C71">
            <v>23215.54</v>
          </cell>
          <cell r="D71">
            <v>23215.54</v>
          </cell>
        </row>
        <row r="72">
          <cell r="A72">
            <v>114106990101</v>
          </cell>
          <cell r="B72" t="str">
            <v>OTORGAMIENTOS ORIGINALES</v>
          </cell>
          <cell r="C72">
            <v>23215.54</v>
          </cell>
          <cell r="D72">
            <v>23215.54</v>
          </cell>
        </row>
        <row r="73">
          <cell r="A73">
            <v>11410699010102</v>
          </cell>
          <cell r="B73" t="str">
            <v>PRESTAMOS PARA OTROS PROPOSITOS</v>
          </cell>
          <cell r="C73">
            <v>23215.54</v>
          </cell>
          <cell r="D73">
            <v>23215.54</v>
          </cell>
        </row>
        <row r="74">
          <cell r="A74">
            <v>1142</v>
          </cell>
          <cell r="B74" t="str">
            <v>PRESTAMOS PACTADOS A MAS DE UN ANIO PLAZO</v>
          </cell>
          <cell r="C74">
            <v>380668277.97000003</v>
          </cell>
          <cell r="D74">
            <v>380668277.97000003</v>
          </cell>
        </row>
        <row r="75">
          <cell r="A75">
            <v>114204</v>
          </cell>
          <cell r="B75" t="str">
            <v>PRESTAMOS A PARTICULARES</v>
          </cell>
          <cell r="C75">
            <v>4105487.36</v>
          </cell>
          <cell r="D75">
            <v>4105487.36</v>
          </cell>
        </row>
        <row r="76">
          <cell r="A76">
            <v>1142040101</v>
          </cell>
          <cell r="B76" t="str">
            <v>OTORGAMIENTOS ORIGINALES</v>
          </cell>
          <cell r="C76">
            <v>548067.24</v>
          </cell>
          <cell r="D76">
            <v>548067.24</v>
          </cell>
        </row>
        <row r="77">
          <cell r="A77">
            <v>1142040701</v>
          </cell>
          <cell r="B77" t="str">
            <v>PRESTAMOS PARA ADQUISICION DE VIVIENDA</v>
          </cell>
          <cell r="C77">
            <v>3557270.13</v>
          </cell>
          <cell r="D77">
            <v>3557270.13</v>
          </cell>
        </row>
        <row r="78">
          <cell r="A78">
            <v>1142049901</v>
          </cell>
          <cell r="B78" t="str">
            <v>INTERESES Y OTROS POR COBRAR</v>
          </cell>
          <cell r="C78">
            <v>149.99</v>
          </cell>
          <cell r="D78">
            <v>149.99</v>
          </cell>
        </row>
        <row r="79">
          <cell r="A79">
            <v>114204990101</v>
          </cell>
          <cell r="B79" t="str">
            <v>OTORGAMIENTOS ORIGINALES</v>
          </cell>
          <cell r="C79">
            <v>145.53</v>
          </cell>
          <cell r="D79">
            <v>145.53</v>
          </cell>
        </row>
        <row r="80">
          <cell r="A80">
            <v>114204990107</v>
          </cell>
          <cell r="B80" t="str">
            <v>PRESTAMOS PARA ADQUISICION DE VIVIENDA</v>
          </cell>
          <cell r="C80">
            <v>4.46</v>
          </cell>
          <cell r="D80">
            <v>4.46</v>
          </cell>
        </row>
        <row r="81">
          <cell r="A81">
            <v>114206</v>
          </cell>
          <cell r="B81" t="str">
            <v>PRESTAMOS A OTRAS ENTIDADES DEL SISTEMA FINANCIERO</v>
          </cell>
          <cell r="C81">
            <v>376562790.61000001</v>
          </cell>
          <cell r="D81">
            <v>376562790.61000001</v>
          </cell>
        </row>
        <row r="82">
          <cell r="A82">
            <v>1142060101</v>
          </cell>
          <cell r="B82" t="str">
            <v>PRESTAMOS PARA OTROS PROPOSITOS</v>
          </cell>
          <cell r="C82">
            <v>375520888.19999999</v>
          </cell>
          <cell r="D82">
            <v>375520888.19999999</v>
          </cell>
        </row>
        <row r="83">
          <cell r="A83">
            <v>114206010101</v>
          </cell>
          <cell r="B83" t="str">
            <v>OTORGAMIENTOS ORIGINALES</v>
          </cell>
          <cell r="C83">
            <v>375520888.19999999</v>
          </cell>
          <cell r="D83">
            <v>375520888.19999999</v>
          </cell>
        </row>
        <row r="84">
          <cell r="A84">
            <v>1142069901</v>
          </cell>
          <cell r="B84" t="str">
            <v>INTERESES Y OTROS POR COBRAR</v>
          </cell>
          <cell r="C84">
            <v>1041902.41</v>
          </cell>
          <cell r="D84">
            <v>1041902.41</v>
          </cell>
        </row>
        <row r="85">
          <cell r="A85">
            <v>114206990101</v>
          </cell>
          <cell r="B85" t="str">
            <v>OTORGAMIENTOS ORIGINALES</v>
          </cell>
          <cell r="C85">
            <v>1041902.41</v>
          </cell>
          <cell r="D85">
            <v>1041902.41</v>
          </cell>
        </row>
        <row r="86">
          <cell r="A86">
            <v>11420699010101</v>
          </cell>
          <cell r="B86" t="str">
            <v>PRESTAMOS PARA OTROS PROPOSITOS</v>
          </cell>
          <cell r="C86">
            <v>1041902.41</v>
          </cell>
          <cell r="D86">
            <v>1041902.41</v>
          </cell>
        </row>
        <row r="87">
          <cell r="A87">
            <v>1149</v>
          </cell>
          <cell r="B87" t="str">
            <v>PROVISION PARA INCOBRABILIDAD DE PRESTAMOS</v>
          </cell>
          <cell r="C87">
            <v>-3905568.87</v>
          </cell>
          <cell r="D87">
            <v>-3905568.87</v>
          </cell>
        </row>
        <row r="88">
          <cell r="A88">
            <v>114901</v>
          </cell>
          <cell r="B88" t="str">
            <v>PROVISION PARA INCOBRABILIDAD DE PRESTAMOS</v>
          </cell>
          <cell r="C88">
            <v>-3905568.87</v>
          </cell>
          <cell r="D88">
            <v>-3905568.87</v>
          </cell>
        </row>
        <row r="89">
          <cell r="A89">
            <v>1149010101</v>
          </cell>
          <cell r="B89" t="str">
            <v>PROVISIONES POR CATEGORIA DE RIESGO</v>
          </cell>
          <cell r="C89">
            <v>-127083.72</v>
          </cell>
          <cell r="D89">
            <v>-127083.72</v>
          </cell>
        </row>
        <row r="90">
          <cell r="A90">
            <v>114901010101</v>
          </cell>
          <cell r="B90" t="str">
            <v>CAPITAL</v>
          </cell>
          <cell r="C90">
            <v>-126815.56</v>
          </cell>
          <cell r="D90">
            <v>-126815.56</v>
          </cell>
        </row>
        <row r="91">
          <cell r="A91">
            <v>11490101010101</v>
          </cell>
          <cell r="B91" t="str">
            <v>RESERVA PRESTAMOS CATEGORIA A2 Y B</v>
          </cell>
          <cell r="C91">
            <v>-126815.56</v>
          </cell>
          <cell r="D91">
            <v>-126815.56</v>
          </cell>
        </row>
        <row r="92">
          <cell r="A92">
            <v>114901010102</v>
          </cell>
          <cell r="B92" t="str">
            <v>INTERESES</v>
          </cell>
          <cell r="C92">
            <v>-268.16000000000003</v>
          </cell>
          <cell r="D92">
            <v>-268.16000000000003</v>
          </cell>
        </row>
        <row r="93">
          <cell r="A93">
            <v>11490101010201</v>
          </cell>
          <cell r="B93" t="str">
            <v>RESERVA PRESTAMOS CATEGORIA A2 Y B</v>
          </cell>
          <cell r="C93">
            <v>-268.16000000000003</v>
          </cell>
          <cell r="D93">
            <v>-268.16000000000003</v>
          </cell>
        </row>
        <row r="94">
          <cell r="A94">
            <v>1149010301</v>
          </cell>
          <cell r="B94" t="str">
            <v>PROVISIONES VOLUNTARIAS</v>
          </cell>
          <cell r="C94">
            <v>-3778485.15</v>
          </cell>
          <cell r="D94">
            <v>-3778485.15</v>
          </cell>
        </row>
        <row r="95">
          <cell r="A95">
            <v>12</v>
          </cell>
          <cell r="B95" t="str">
            <v>OTROS ACTIVOS</v>
          </cell>
          <cell r="C95">
            <v>29517093.09</v>
          </cell>
          <cell r="D95">
            <v>29517093.09</v>
          </cell>
        </row>
        <row r="96">
          <cell r="A96">
            <v>123</v>
          </cell>
          <cell r="B96" t="str">
            <v>EXISTENCIAS</v>
          </cell>
          <cell r="C96">
            <v>435896.3</v>
          </cell>
          <cell r="D96">
            <v>435896.3</v>
          </cell>
        </row>
        <row r="97">
          <cell r="A97">
            <v>1230</v>
          </cell>
          <cell r="B97" t="str">
            <v>EXISTENCIAS</v>
          </cell>
          <cell r="C97">
            <v>435896.3</v>
          </cell>
          <cell r="D97">
            <v>435896.3</v>
          </cell>
        </row>
        <row r="98">
          <cell r="A98">
            <v>123001</v>
          </cell>
          <cell r="B98" t="str">
            <v>BIENES PARA LA VENTA</v>
          </cell>
          <cell r="C98">
            <v>393784.32000000001</v>
          </cell>
          <cell r="D98">
            <v>393784.32000000001</v>
          </cell>
        </row>
        <row r="99">
          <cell r="A99">
            <v>1230010100</v>
          </cell>
          <cell r="B99" t="str">
            <v>TARJETAS DE CREDITO</v>
          </cell>
          <cell r="C99">
            <v>142278.59</v>
          </cell>
          <cell r="D99">
            <v>142278.59</v>
          </cell>
        </row>
        <row r="100">
          <cell r="A100">
            <v>123001010001</v>
          </cell>
          <cell r="B100" t="str">
            <v>OFICINA CENTRAL</v>
          </cell>
          <cell r="C100">
            <v>126404.97</v>
          </cell>
          <cell r="D100">
            <v>126404.97</v>
          </cell>
        </row>
        <row r="101">
          <cell r="A101">
            <v>123001010003</v>
          </cell>
          <cell r="B101" t="str">
            <v>FEDECREDITO</v>
          </cell>
          <cell r="C101">
            <v>15873.62</v>
          </cell>
          <cell r="D101">
            <v>15873.62</v>
          </cell>
        </row>
        <row r="102">
          <cell r="A102">
            <v>12300101000301</v>
          </cell>
          <cell r="B102" t="str">
            <v>PLASTICO</v>
          </cell>
          <cell r="C102">
            <v>15624.36</v>
          </cell>
          <cell r="D102">
            <v>15624.36</v>
          </cell>
        </row>
        <row r="103">
          <cell r="A103">
            <v>12300101000302</v>
          </cell>
          <cell r="B103" t="str">
            <v>ARTICULOS PROMOCIONALES Y PAPELERIA</v>
          </cell>
          <cell r="C103">
            <v>249.26</v>
          </cell>
          <cell r="D103">
            <v>249.26</v>
          </cell>
        </row>
        <row r="104">
          <cell r="A104">
            <v>1230010200</v>
          </cell>
          <cell r="B104" t="str">
            <v>CHEQUERAS</v>
          </cell>
          <cell r="C104">
            <v>2918.5</v>
          </cell>
          <cell r="D104">
            <v>2918.5</v>
          </cell>
        </row>
        <row r="105">
          <cell r="A105">
            <v>123001020001</v>
          </cell>
          <cell r="B105" t="str">
            <v>OFICINA CENTRAL</v>
          </cell>
          <cell r="C105">
            <v>2918.5</v>
          </cell>
          <cell r="D105">
            <v>2918.5</v>
          </cell>
        </row>
        <row r="106">
          <cell r="A106">
            <v>1230019100</v>
          </cell>
          <cell r="B106" t="str">
            <v>OTROS</v>
          </cell>
          <cell r="C106">
            <v>248587.23</v>
          </cell>
          <cell r="D106">
            <v>248587.23</v>
          </cell>
        </row>
        <row r="107">
          <cell r="A107">
            <v>123001910001</v>
          </cell>
          <cell r="B107" t="str">
            <v>OFICINA CENTRAL</v>
          </cell>
          <cell r="C107">
            <v>248587.23</v>
          </cell>
          <cell r="D107">
            <v>248587.23</v>
          </cell>
        </row>
        <row r="108">
          <cell r="A108">
            <v>123002</v>
          </cell>
          <cell r="B108" t="str">
            <v>BIENES PARA CONSUMO</v>
          </cell>
          <cell r="C108">
            <v>42111.98</v>
          </cell>
          <cell r="D108">
            <v>42111.98</v>
          </cell>
        </row>
        <row r="109">
          <cell r="A109">
            <v>1230020100</v>
          </cell>
          <cell r="B109" t="str">
            <v>PAPELERIA, UTILES Y ENSERES</v>
          </cell>
          <cell r="C109">
            <v>37761.980000000003</v>
          </cell>
          <cell r="D109">
            <v>37761.980000000003</v>
          </cell>
        </row>
        <row r="110">
          <cell r="A110">
            <v>123002010001</v>
          </cell>
          <cell r="B110" t="str">
            <v>OFICINA CENTRAL</v>
          </cell>
          <cell r="C110">
            <v>37761.980000000003</v>
          </cell>
          <cell r="D110">
            <v>37761.980000000003</v>
          </cell>
        </row>
        <row r="111">
          <cell r="A111">
            <v>1230029100</v>
          </cell>
          <cell r="B111" t="str">
            <v>OTROS</v>
          </cell>
          <cell r="C111">
            <v>4350</v>
          </cell>
          <cell r="D111">
            <v>4350</v>
          </cell>
        </row>
        <row r="112">
          <cell r="A112">
            <v>123002910001</v>
          </cell>
          <cell r="B112" t="str">
            <v>ARTICULOS DE ASEO Y LIMPIEZA</v>
          </cell>
          <cell r="C112">
            <v>780.84</v>
          </cell>
          <cell r="D112">
            <v>780.84</v>
          </cell>
        </row>
        <row r="113">
          <cell r="A113">
            <v>123002910002</v>
          </cell>
          <cell r="B113" t="str">
            <v>MATERIALES PARA MANTENIMIENTO DE EDIFICIOS</v>
          </cell>
          <cell r="C113">
            <v>197.26</v>
          </cell>
          <cell r="D113">
            <v>197.26</v>
          </cell>
        </row>
        <row r="114">
          <cell r="A114">
            <v>123002910003</v>
          </cell>
          <cell r="B114" t="str">
            <v>CUPONES DE COMBUSTIBLE</v>
          </cell>
          <cell r="C114">
            <v>3371.9</v>
          </cell>
          <cell r="D114">
            <v>3371.9</v>
          </cell>
        </row>
        <row r="115">
          <cell r="A115">
            <v>124</v>
          </cell>
          <cell r="B115" t="str">
            <v>GASTOS PAGADOS POR ANTICIPADO Y CARGOS DIFERIDOS</v>
          </cell>
          <cell r="C115">
            <v>5742030.7599999998</v>
          </cell>
          <cell r="D115">
            <v>5742030.7599999998</v>
          </cell>
        </row>
        <row r="116">
          <cell r="A116">
            <v>1240</v>
          </cell>
          <cell r="B116" t="str">
            <v>GASTOS PAGADOS POR ANTICIPADO Y CARGOS DIFERIDOS</v>
          </cell>
          <cell r="C116">
            <v>5742030.7599999998</v>
          </cell>
          <cell r="D116">
            <v>5742030.7599999998</v>
          </cell>
        </row>
        <row r="117">
          <cell r="A117">
            <v>124001</v>
          </cell>
          <cell r="B117" t="str">
            <v>SEGUROS</v>
          </cell>
          <cell r="C117">
            <v>143972.88</v>
          </cell>
          <cell r="D117">
            <v>143972.88</v>
          </cell>
        </row>
        <row r="118">
          <cell r="A118">
            <v>1240010100</v>
          </cell>
          <cell r="B118" t="str">
            <v>SOBRE PERSONAS</v>
          </cell>
          <cell r="C118">
            <v>79117.570000000007</v>
          </cell>
          <cell r="D118">
            <v>79117.570000000007</v>
          </cell>
        </row>
        <row r="119">
          <cell r="A119">
            <v>124001010001</v>
          </cell>
          <cell r="B119" t="str">
            <v>SEGURO DE VIDA</v>
          </cell>
          <cell r="C119">
            <v>25944.78</v>
          </cell>
          <cell r="D119">
            <v>25944.78</v>
          </cell>
        </row>
        <row r="120">
          <cell r="A120">
            <v>124001010002</v>
          </cell>
          <cell r="B120" t="str">
            <v>SEGURO MEDICO HOSPITALARIO</v>
          </cell>
          <cell r="C120">
            <v>53172.79</v>
          </cell>
          <cell r="D120">
            <v>53172.79</v>
          </cell>
        </row>
        <row r="121">
          <cell r="A121">
            <v>1240010200</v>
          </cell>
          <cell r="B121" t="str">
            <v>SOBRE BIENES</v>
          </cell>
          <cell r="C121">
            <v>10559.5</v>
          </cell>
          <cell r="D121">
            <v>10559.5</v>
          </cell>
        </row>
        <row r="122">
          <cell r="A122">
            <v>1240010300</v>
          </cell>
          <cell r="B122" t="str">
            <v>SOBRE RIESGOS DE INTERMEDIACION</v>
          </cell>
          <cell r="C122">
            <v>54295.81</v>
          </cell>
          <cell r="D122">
            <v>54295.81</v>
          </cell>
        </row>
        <row r="123">
          <cell r="A123">
            <v>124002</v>
          </cell>
          <cell r="B123" t="str">
            <v>ALQUILERES</v>
          </cell>
          <cell r="C123">
            <v>1701.38</v>
          </cell>
          <cell r="D123">
            <v>1701.38</v>
          </cell>
        </row>
        <row r="124">
          <cell r="A124">
            <v>1240020100</v>
          </cell>
          <cell r="B124" t="str">
            <v>LOCALES</v>
          </cell>
          <cell r="C124">
            <v>1701.38</v>
          </cell>
          <cell r="D124">
            <v>1701.38</v>
          </cell>
        </row>
        <row r="125">
          <cell r="A125">
            <v>124004</v>
          </cell>
          <cell r="B125" t="str">
            <v>INTANGIBLES</v>
          </cell>
          <cell r="C125">
            <v>2356571.46</v>
          </cell>
          <cell r="D125">
            <v>2356571.46</v>
          </cell>
        </row>
        <row r="126">
          <cell r="A126">
            <v>1240040100</v>
          </cell>
          <cell r="B126" t="str">
            <v>PROGRAMAS COMPUTACIONALES</v>
          </cell>
          <cell r="C126">
            <v>2356571.46</v>
          </cell>
          <cell r="D126">
            <v>2356571.46</v>
          </cell>
        </row>
        <row r="127">
          <cell r="A127">
            <v>124004010001</v>
          </cell>
          <cell r="B127" t="str">
            <v>ADQUIRIDOS POR LA EMPRESA</v>
          </cell>
          <cell r="C127">
            <v>2356571.46</v>
          </cell>
          <cell r="D127">
            <v>2356571.46</v>
          </cell>
        </row>
        <row r="128">
          <cell r="A128">
            <v>124006</v>
          </cell>
          <cell r="B128" t="str">
            <v>DIFERENCIAS TEMPORARIAS POR IMPUESTOS SOBRE LAS GANANCIAS</v>
          </cell>
          <cell r="C128">
            <v>62860.88</v>
          </cell>
          <cell r="D128">
            <v>62860.88</v>
          </cell>
        </row>
        <row r="129">
          <cell r="A129">
            <v>1240060100</v>
          </cell>
          <cell r="B129" t="str">
            <v>IMPUESTO SOBRE LA RENTA</v>
          </cell>
          <cell r="C129">
            <v>62860.88</v>
          </cell>
          <cell r="D129">
            <v>62860.88</v>
          </cell>
        </row>
        <row r="130">
          <cell r="A130">
            <v>124098</v>
          </cell>
          <cell r="B130" t="str">
            <v>OTROS PAGOS ANTICIPADOS</v>
          </cell>
          <cell r="C130">
            <v>1447762.41</v>
          </cell>
          <cell r="D130">
            <v>1447762.41</v>
          </cell>
        </row>
        <row r="131">
          <cell r="A131">
            <v>1240980100</v>
          </cell>
          <cell r="B131" t="str">
            <v>PAGO A CUENTA DEL IMPUESTO SOBRE LA RENTA</v>
          </cell>
          <cell r="C131">
            <v>369421.62</v>
          </cell>
          <cell r="D131">
            <v>369421.62</v>
          </cell>
        </row>
        <row r="132">
          <cell r="A132">
            <v>124098010001</v>
          </cell>
          <cell r="B132" t="str">
            <v>IMPUESTO SOBRE INGRESOS GRAVADOS</v>
          </cell>
          <cell r="C132">
            <v>350440.86</v>
          </cell>
          <cell r="D132">
            <v>350440.86</v>
          </cell>
        </row>
        <row r="133">
          <cell r="A133">
            <v>124098010002</v>
          </cell>
          <cell r="B133" t="str">
            <v>IMPUESTO RETENIDO SOBRE INGRESO GRAVADOS</v>
          </cell>
          <cell r="C133">
            <v>18980.759999999998</v>
          </cell>
          <cell r="D133">
            <v>18980.759999999998</v>
          </cell>
        </row>
        <row r="134">
          <cell r="A134">
            <v>1240980200</v>
          </cell>
          <cell r="B134" t="str">
            <v>SUSCRIPCIONES Y CONTRATOS DE MANTENIMIENTO</v>
          </cell>
          <cell r="C134">
            <v>433443.92</v>
          </cell>
          <cell r="D134">
            <v>433443.92</v>
          </cell>
        </row>
        <row r="135">
          <cell r="A135">
            <v>124098020001</v>
          </cell>
          <cell r="B135" t="str">
            <v>SUSCRIPCIONES</v>
          </cell>
          <cell r="C135">
            <v>21192.19</v>
          </cell>
          <cell r="D135">
            <v>21192.19</v>
          </cell>
        </row>
        <row r="136">
          <cell r="A136">
            <v>124098020002</v>
          </cell>
          <cell r="B136" t="str">
            <v>CONTRATOS DE MANTENIMIENTO</v>
          </cell>
          <cell r="C136">
            <v>412251.73</v>
          </cell>
          <cell r="D136">
            <v>412251.73</v>
          </cell>
        </row>
        <row r="137">
          <cell r="A137">
            <v>1240989100</v>
          </cell>
          <cell r="B137" t="str">
            <v>OTROS</v>
          </cell>
          <cell r="C137">
            <v>644896.87</v>
          </cell>
          <cell r="D137">
            <v>644896.87</v>
          </cell>
        </row>
        <row r="138">
          <cell r="A138">
            <v>124098910001</v>
          </cell>
          <cell r="B138" t="str">
            <v>IMPUESTOS MUNICIPALES</v>
          </cell>
          <cell r="C138">
            <v>22864.06</v>
          </cell>
          <cell r="D138">
            <v>22864.06</v>
          </cell>
        </row>
        <row r="139">
          <cell r="A139">
            <v>124098910002</v>
          </cell>
          <cell r="B139" t="str">
            <v>RENOVACION DE MATRICULA DE COMERCIO</v>
          </cell>
          <cell r="C139">
            <v>5774.3</v>
          </cell>
          <cell r="D139">
            <v>5774.3</v>
          </cell>
        </row>
        <row r="140">
          <cell r="A140">
            <v>124098910003</v>
          </cell>
          <cell r="B140" t="str">
            <v>PAGOS A PROVEEDORES</v>
          </cell>
          <cell r="C140">
            <v>616258.51</v>
          </cell>
          <cell r="D140">
            <v>616258.51</v>
          </cell>
        </row>
        <row r="141">
          <cell r="A141">
            <v>124099</v>
          </cell>
          <cell r="B141" t="str">
            <v>OTROS CARGOS DIFERIDOS</v>
          </cell>
          <cell r="C141">
            <v>1729161.75</v>
          </cell>
          <cell r="D141">
            <v>1729161.75</v>
          </cell>
        </row>
        <row r="142">
          <cell r="A142">
            <v>1240990100</v>
          </cell>
          <cell r="B142" t="str">
            <v>PRESTACIONES AL PERSONAL</v>
          </cell>
          <cell r="C142">
            <v>189.98</v>
          </cell>
          <cell r="D142">
            <v>189.98</v>
          </cell>
        </row>
        <row r="143">
          <cell r="A143">
            <v>1240999100</v>
          </cell>
          <cell r="B143" t="str">
            <v>OTROS</v>
          </cell>
          <cell r="C143">
            <v>1728971.77</v>
          </cell>
          <cell r="D143">
            <v>1728971.77</v>
          </cell>
        </row>
        <row r="144">
          <cell r="A144">
            <v>124099910003</v>
          </cell>
          <cell r="B144" t="str">
            <v>COMISIONES BANCARIAS</v>
          </cell>
          <cell r="C144">
            <v>1700228.72</v>
          </cell>
          <cell r="D144">
            <v>1700228.72</v>
          </cell>
        </row>
        <row r="145">
          <cell r="A145">
            <v>12409991000301</v>
          </cell>
          <cell r="B145" t="str">
            <v>BANCOS Y FINANCIERAS</v>
          </cell>
          <cell r="C145">
            <v>37449.730000000003</v>
          </cell>
          <cell r="D145">
            <v>37449.730000000003</v>
          </cell>
        </row>
        <row r="146">
          <cell r="A146">
            <v>12409991000306</v>
          </cell>
          <cell r="B146" t="str">
            <v>ENTIDADES EXTRANJERAS</v>
          </cell>
          <cell r="C146">
            <v>1662778.99</v>
          </cell>
          <cell r="D146">
            <v>1662778.99</v>
          </cell>
        </row>
        <row r="147">
          <cell r="A147">
            <v>124099910009</v>
          </cell>
          <cell r="B147" t="str">
            <v>OTROS GASTOS SOBRE PRESTAMOS OBTENIDOS</v>
          </cell>
          <cell r="C147">
            <v>28743.05</v>
          </cell>
          <cell r="D147">
            <v>28743.05</v>
          </cell>
        </row>
        <row r="148">
          <cell r="A148">
            <v>12409991000901</v>
          </cell>
          <cell r="B148" t="str">
            <v>CONSULTORIAS POR PRESTAMOS</v>
          </cell>
          <cell r="C148">
            <v>28743.05</v>
          </cell>
          <cell r="D148">
            <v>28743.05</v>
          </cell>
        </row>
        <row r="149">
          <cell r="A149">
            <v>125</v>
          </cell>
          <cell r="B149" t="str">
            <v>CUENTAS POR COBRAR</v>
          </cell>
          <cell r="C149">
            <v>19012964.27</v>
          </cell>
          <cell r="D149">
            <v>19012964.27</v>
          </cell>
        </row>
        <row r="150">
          <cell r="A150">
            <v>1250</v>
          </cell>
          <cell r="B150" t="str">
            <v>CUENTAS POR COBRAR</v>
          </cell>
          <cell r="C150">
            <v>19163751.73</v>
          </cell>
          <cell r="D150">
            <v>19163751.73</v>
          </cell>
        </row>
        <row r="151">
          <cell r="A151">
            <v>125001</v>
          </cell>
          <cell r="B151" t="str">
            <v>SALDOS POR COBRAR</v>
          </cell>
          <cell r="C151">
            <v>2014655.97</v>
          </cell>
          <cell r="D151">
            <v>2014655.97</v>
          </cell>
        </row>
        <row r="152">
          <cell r="A152">
            <v>1250010100</v>
          </cell>
          <cell r="B152" t="str">
            <v>ASOCIADOS</v>
          </cell>
          <cell r="C152">
            <v>2014655.97</v>
          </cell>
          <cell r="D152">
            <v>2014655.97</v>
          </cell>
        </row>
        <row r="153">
          <cell r="A153">
            <v>125001010001</v>
          </cell>
          <cell r="B153" t="str">
            <v>A CAJAS DE CREDITO</v>
          </cell>
          <cell r="C153">
            <v>2014376.25</v>
          </cell>
          <cell r="D153">
            <v>2014376.25</v>
          </cell>
        </row>
        <row r="154">
          <cell r="A154">
            <v>125001010002</v>
          </cell>
          <cell r="B154" t="str">
            <v>A BANCOS DE LOS TRABAJADORES</v>
          </cell>
          <cell r="C154">
            <v>279.72000000000003</v>
          </cell>
          <cell r="D154">
            <v>279.72000000000003</v>
          </cell>
        </row>
        <row r="155">
          <cell r="A155">
            <v>125003</v>
          </cell>
          <cell r="B155" t="str">
            <v>PAGOS POR CUENTA AJENA</v>
          </cell>
          <cell r="C155">
            <v>11397.96</v>
          </cell>
          <cell r="D155">
            <v>11397.96</v>
          </cell>
        </row>
        <row r="156">
          <cell r="A156">
            <v>1250039101</v>
          </cell>
          <cell r="B156" t="str">
            <v>OTROS DEUDORES</v>
          </cell>
          <cell r="C156">
            <v>11397.96</v>
          </cell>
          <cell r="D156">
            <v>11397.96</v>
          </cell>
        </row>
        <row r="157">
          <cell r="A157">
            <v>125003910102</v>
          </cell>
          <cell r="B157" t="str">
            <v>COMISION - SERVICIOS DE TRANSACCIONES TARJETAS DE DEBITO - A</v>
          </cell>
          <cell r="C157">
            <v>5934.14</v>
          </cell>
          <cell r="D157">
            <v>5934.14</v>
          </cell>
        </row>
        <row r="158">
          <cell r="A158">
            <v>125003910108</v>
          </cell>
          <cell r="B158" t="str">
            <v>OTRAS OPERACIONES DE TARJETAS POR LIQUIDAR</v>
          </cell>
          <cell r="C158">
            <v>5463.82</v>
          </cell>
          <cell r="D158">
            <v>5463.82</v>
          </cell>
        </row>
        <row r="159">
          <cell r="A159">
            <v>12500391010802</v>
          </cell>
          <cell r="B159" t="str">
            <v>SERVICIOS DE TARJETAS DE CREDITO Y DEBITO POR COBRAR</v>
          </cell>
          <cell r="C159">
            <v>5463.82</v>
          </cell>
          <cell r="D159">
            <v>5463.82</v>
          </cell>
        </row>
        <row r="160">
          <cell r="A160">
            <v>125004</v>
          </cell>
          <cell r="B160" t="str">
            <v>SERVICIOS FINANCIEROS</v>
          </cell>
          <cell r="C160">
            <v>376326.52</v>
          </cell>
          <cell r="D160">
            <v>376326.52</v>
          </cell>
        </row>
        <row r="161">
          <cell r="A161">
            <v>1250040201</v>
          </cell>
          <cell r="B161" t="str">
            <v>SERVICIOS DE CAJA POR PERCIBIR</v>
          </cell>
          <cell r="C161">
            <v>68520.75</v>
          </cell>
          <cell r="D161">
            <v>68520.75</v>
          </cell>
        </row>
        <row r="162">
          <cell r="A162">
            <v>125004020102</v>
          </cell>
          <cell r="B162" t="str">
            <v>EGRESO POR PAGO DE REMESA</v>
          </cell>
          <cell r="C162">
            <v>68520.75</v>
          </cell>
          <cell r="D162">
            <v>68520.75</v>
          </cell>
        </row>
        <row r="163">
          <cell r="A163">
            <v>1250049101</v>
          </cell>
          <cell r="B163" t="str">
            <v>OTROS SERVICIOS FINANCIEROS</v>
          </cell>
          <cell r="C163">
            <v>307805.77</v>
          </cell>
          <cell r="D163">
            <v>307805.77</v>
          </cell>
        </row>
        <row r="164">
          <cell r="A164">
            <v>125004910104</v>
          </cell>
          <cell r="B164" t="str">
            <v>SERVICIOS - ATM´S</v>
          </cell>
          <cell r="C164">
            <v>302284.48</v>
          </cell>
          <cell r="D164">
            <v>302284.48</v>
          </cell>
        </row>
        <row r="165">
          <cell r="A165">
            <v>12500491010404</v>
          </cell>
          <cell r="B165" t="str">
            <v>SERVICIO DE ATM´S A OTROS BANCOS POR COBRAR A ATH</v>
          </cell>
          <cell r="C165">
            <v>494.48</v>
          </cell>
          <cell r="D165">
            <v>494.48</v>
          </cell>
        </row>
        <row r="166">
          <cell r="A166">
            <v>12500491010405</v>
          </cell>
          <cell r="B166" t="str">
            <v>SERVICIO DE ATMs A OTROS BANCOS - VISA</v>
          </cell>
          <cell r="C166">
            <v>301790</v>
          </cell>
          <cell r="D166">
            <v>301790</v>
          </cell>
        </row>
        <row r="167">
          <cell r="A167">
            <v>1250049101040500</v>
          </cell>
          <cell r="B167" t="str">
            <v>SERVICIO DE ATMs TARJETAS EXTRANJERAS</v>
          </cell>
          <cell r="C167">
            <v>18060</v>
          </cell>
          <cell r="D167">
            <v>18060</v>
          </cell>
        </row>
        <row r="168">
          <cell r="A168">
            <v>1250049101040500</v>
          </cell>
          <cell r="B168" t="str">
            <v>SERVICIO DE ATMs TARJETAS DE BANCOS LOCALES</v>
          </cell>
          <cell r="C168">
            <v>283730</v>
          </cell>
          <cell r="D168">
            <v>283730</v>
          </cell>
        </row>
        <row r="169">
          <cell r="A169">
            <v>125004910105</v>
          </cell>
          <cell r="B169" t="str">
            <v>COMISIONES - ATM´S</v>
          </cell>
          <cell r="C169">
            <v>4325.6099999999997</v>
          </cell>
          <cell r="D169">
            <v>4325.6099999999997</v>
          </cell>
        </row>
        <row r="170">
          <cell r="A170">
            <v>12500491010504</v>
          </cell>
          <cell r="B170" t="str">
            <v>SERVICIO DE ATM´S A OTROS BANCOS POR COBRAR A ATH</v>
          </cell>
          <cell r="C170">
            <v>327.24</v>
          </cell>
          <cell r="D170">
            <v>327.24</v>
          </cell>
        </row>
        <row r="171">
          <cell r="A171">
            <v>12500491010505</v>
          </cell>
          <cell r="B171" t="str">
            <v>COMISION POR SERVICIO DE ATM A OTROS BANCOS - VISA</v>
          </cell>
          <cell r="C171">
            <v>3998.37</v>
          </cell>
          <cell r="D171">
            <v>3998.37</v>
          </cell>
        </row>
        <row r="172">
          <cell r="A172">
            <v>1250049101050500</v>
          </cell>
          <cell r="B172" t="str">
            <v>SERVICIO ATM A OTROS BANCOS - TARJETAS BANCOS LOCALES</v>
          </cell>
          <cell r="C172">
            <v>3998.37</v>
          </cell>
          <cell r="D172">
            <v>3998.37</v>
          </cell>
        </row>
        <row r="173">
          <cell r="A173">
            <v>125004910108</v>
          </cell>
          <cell r="B173" t="str">
            <v>CONTROVERSIAS SERVICIO ATM - TARJETAS BANCOS LOCALE</v>
          </cell>
          <cell r="C173">
            <v>951.7</v>
          </cell>
          <cell r="D173">
            <v>951.7</v>
          </cell>
        </row>
        <row r="174">
          <cell r="A174">
            <v>12500491010801</v>
          </cell>
          <cell r="B174" t="str">
            <v>CONTROVERSIAS SERVICIO ATM - TARJETAS EXTRANJERAS</v>
          </cell>
          <cell r="C174">
            <v>951.7</v>
          </cell>
          <cell r="D174">
            <v>951.7</v>
          </cell>
        </row>
        <row r="175">
          <cell r="A175">
            <v>125004910113</v>
          </cell>
          <cell r="B175" t="str">
            <v>SERVICIOS COMPRAS A COMERCIOS AFILIADOS</v>
          </cell>
          <cell r="C175">
            <v>243.98</v>
          </cell>
          <cell r="D175">
            <v>243.98</v>
          </cell>
        </row>
        <row r="176">
          <cell r="A176">
            <v>12500491011301</v>
          </cell>
          <cell r="B176" t="str">
            <v>COMPRAS A COMERCIOS AFILIADOS</v>
          </cell>
          <cell r="C176">
            <v>243.98</v>
          </cell>
          <cell r="D176">
            <v>243.98</v>
          </cell>
        </row>
        <row r="177">
          <cell r="A177">
            <v>1250049101130100</v>
          </cell>
          <cell r="B177" t="str">
            <v>COMPRAS CON TARJETAS DE BANCOS EMISORES LOCALES</v>
          </cell>
          <cell r="C177">
            <v>243.98</v>
          </cell>
          <cell r="D177">
            <v>243.98</v>
          </cell>
        </row>
        <row r="178">
          <cell r="A178">
            <v>125005</v>
          </cell>
          <cell r="B178" t="str">
            <v>ANTICIPOS</v>
          </cell>
          <cell r="C178">
            <v>467199.88</v>
          </cell>
          <cell r="D178">
            <v>467199.88</v>
          </cell>
        </row>
        <row r="179">
          <cell r="A179">
            <v>1250050101</v>
          </cell>
          <cell r="B179" t="str">
            <v>AL PERSONAL</v>
          </cell>
          <cell r="C179">
            <v>2740</v>
          </cell>
          <cell r="D179">
            <v>2740</v>
          </cell>
        </row>
        <row r="180">
          <cell r="A180">
            <v>1250050201</v>
          </cell>
          <cell r="B180" t="str">
            <v>A PROVEEDORES</v>
          </cell>
          <cell r="C180">
            <v>464459.88</v>
          </cell>
          <cell r="D180">
            <v>464459.88</v>
          </cell>
        </row>
        <row r="181">
          <cell r="A181">
            <v>125099</v>
          </cell>
          <cell r="B181" t="str">
            <v>OTRAS</v>
          </cell>
          <cell r="C181">
            <v>16294171.4</v>
          </cell>
          <cell r="D181">
            <v>16294171.4</v>
          </cell>
        </row>
        <row r="182">
          <cell r="A182">
            <v>1250990101</v>
          </cell>
          <cell r="B182" t="str">
            <v>FALTANTES DE CAJEROS</v>
          </cell>
          <cell r="C182">
            <v>40</v>
          </cell>
          <cell r="D182">
            <v>40</v>
          </cell>
        </row>
        <row r="183">
          <cell r="A183">
            <v>125099010101</v>
          </cell>
          <cell r="B183" t="str">
            <v>OFICINA CENTRAL</v>
          </cell>
          <cell r="C183">
            <v>40</v>
          </cell>
          <cell r="D183">
            <v>40</v>
          </cell>
        </row>
        <row r="184">
          <cell r="A184">
            <v>1250999101</v>
          </cell>
          <cell r="B184" t="str">
            <v>OTRAS</v>
          </cell>
          <cell r="C184">
            <v>16294131.4</v>
          </cell>
          <cell r="D184">
            <v>16294131.4</v>
          </cell>
        </row>
        <row r="185">
          <cell r="A185">
            <v>125099910102</v>
          </cell>
          <cell r="B185" t="str">
            <v>A CARGO DE FEDECREDITO</v>
          </cell>
          <cell r="C185">
            <v>9546.57</v>
          </cell>
          <cell r="D185">
            <v>9546.57</v>
          </cell>
        </row>
        <row r="186">
          <cell r="A186">
            <v>125099910103</v>
          </cell>
          <cell r="B186" t="str">
            <v>DEPOSITOS EN GARANTIA</v>
          </cell>
          <cell r="C186">
            <v>30427.22</v>
          </cell>
          <cell r="D186">
            <v>30427.22</v>
          </cell>
        </row>
        <row r="187">
          <cell r="A187">
            <v>125099910105</v>
          </cell>
          <cell r="B187" t="str">
            <v>VALORES PENDIENTES DE OPERACIONES TRANSFER365</v>
          </cell>
          <cell r="C187">
            <v>66839.62</v>
          </cell>
          <cell r="D187">
            <v>66839.62</v>
          </cell>
        </row>
        <row r="188">
          <cell r="A188">
            <v>125099910107</v>
          </cell>
          <cell r="B188" t="str">
            <v>COLATERAL VISA</v>
          </cell>
          <cell r="C188">
            <v>4374142.49</v>
          </cell>
          <cell r="D188">
            <v>4374142.49</v>
          </cell>
        </row>
        <row r="189">
          <cell r="A189">
            <v>125099910113</v>
          </cell>
          <cell r="B189" t="str">
            <v>PLAN DE MARKETING</v>
          </cell>
          <cell r="C189">
            <v>435247.78</v>
          </cell>
          <cell r="D189">
            <v>435247.78</v>
          </cell>
        </row>
        <row r="190">
          <cell r="A190">
            <v>125099910114</v>
          </cell>
          <cell r="B190" t="str">
            <v>SALDO PRESTAMOS EX EMPLEADOS</v>
          </cell>
          <cell r="C190">
            <v>422164.23</v>
          </cell>
          <cell r="D190">
            <v>422164.23</v>
          </cell>
        </row>
        <row r="191">
          <cell r="A191">
            <v>125099910116</v>
          </cell>
          <cell r="B191" t="str">
            <v>CAMP. PROMOCIONAL SISTEMA FEDECREDITO</v>
          </cell>
          <cell r="C191">
            <v>6962.59</v>
          </cell>
          <cell r="D191">
            <v>6962.59</v>
          </cell>
        </row>
        <row r="192">
          <cell r="A192">
            <v>125099910129</v>
          </cell>
          <cell r="B192" t="str">
            <v>PROYECTOS</v>
          </cell>
          <cell r="C192">
            <v>2631803.59</v>
          </cell>
          <cell r="D192">
            <v>2631803.59</v>
          </cell>
        </row>
        <row r="193">
          <cell r="A193">
            <v>12509991012907</v>
          </cell>
          <cell r="B193" t="str">
            <v>PROYECTOS OTROS</v>
          </cell>
          <cell r="C193">
            <v>2631803.59</v>
          </cell>
          <cell r="D193">
            <v>2631803.59</v>
          </cell>
        </row>
        <row r="194">
          <cell r="A194">
            <v>125099910134</v>
          </cell>
          <cell r="B194" t="str">
            <v>CORPORACION FINANCIERA INTERNACIONAL</v>
          </cell>
          <cell r="C194">
            <v>7863946.3200000003</v>
          </cell>
          <cell r="D194">
            <v>7863946.3200000003</v>
          </cell>
        </row>
        <row r="195">
          <cell r="A195">
            <v>125099910135</v>
          </cell>
          <cell r="B195" t="str">
            <v>OPERACIONES POR APLICAR</v>
          </cell>
          <cell r="C195">
            <v>11381.63</v>
          </cell>
          <cell r="D195">
            <v>11381.63</v>
          </cell>
        </row>
        <row r="196">
          <cell r="A196">
            <v>125099910152</v>
          </cell>
          <cell r="B196" t="str">
            <v>SERVICIOS DE COLECTURIA EXTERNA</v>
          </cell>
          <cell r="C196">
            <v>78128.22</v>
          </cell>
          <cell r="D196">
            <v>78128.22</v>
          </cell>
        </row>
        <row r="197">
          <cell r="A197">
            <v>12509991015201</v>
          </cell>
          <cell r="B197" t="str">
            <v>PAGOS COLECTADOS</v>
          </cell>
          <cell r="C197">
            <v>78128.22</v>
          </cell>
          <cell r="D197">
            <v>78128.22</v>
          </cell>
        </row>
        <row r="198">
          <cell r="A198">
            <v>1250999101520100</v>
          </cell>
          <cell r="B198" t="str">
            <v>FARMACIAS ECONOMICAS</v>
          </cell>
          <cell r="C198">
            <v>77802.8</v>
          </cell>
          <cell r="D198">
            <v>77802.8</v>
          </cell>
        </row>
        <row r="199">
          <cell r="A199">
            <v>1250999101520100</v>
          </cell>
          <cell r="B199" t="str">
            <v>GRUPO MONGE - ALMACENES PRADO</v>
          </cell>
          <cell r="C199">
            <v>4</v>
          </cell>
          <cell r="D199">
            <v>4</v>
          </cell>
        </row>
        <row r="200">
          <cell r="A200">
            <v>1250999101520100</v>
          </cell>
          <cell r="B200" t="str">
            <v>SOVIPE COMERCIAL - ALMACENES WAY</v>
          </cell>
          <cell r="C200">
            <v>321.42</v>
          </cell>
          <cell r="D200">
            <v>321.42</v>
          </cell>
        </row>
        <row r="201">
          <cell r="A201">
            <v>125099910163</v>
          </cell>
          <cell r="B201" t="str">
            <v>COMISIONES POR SERVICIO</v>
          </cell>
          <cell r="C201">
            <v>53488.639999999999</v>
          </cell>
          <cell r="D201">
            <v>53488.639999999999</v>
          </cell>
        </row>
        <row r="202">
          <cell r="A202">
            <v>12509991016301</v>
          </cell>
          <cell r="B202" t="str">
            <v>COMISION POR COBRAR A COLECTORES</v>
          </cell>
          <cell r="C202">
            <v>39057.01</v>
          </cell>
          <cell r="D202">
            <v>39057.01</v>
          </cell>
        </row>
        <row r="203">
          <cell r="A203">
            <v>12509991016303</v>
          </cell>
          <cell r="B203" t="str">
            <v>COMISION POR SERVICIO DE COMERCIALIZACION DE SEGUROS</v>
          </cell>
          <cell r="C203">
            <v>14206.98</v>
          </cell>
          <cell r="D203">
            <v>14206.98</v>
          </cell>
        </row>
        <row r="204">
          <cell r="A204">
            <v>12509991016304</v>
          </cell>
          <cell r="B204" t="str">
            <v>COMISION POR SERVICIOS DE COMERCIALIZACION</v>
          </cell>
          <cell r="C204">
            <v>224.65</v>
          </cell>
          <cell r="D204">
            <v>224.65</v>
          </cell>
        </row>
        <row r="205">
          <cell r="A205">
            <v>1250999101630400</v>
          </cell>
          <cell r="B205" t="str">
            <v>COMISION POR COMERCIALIZACION DE SEGUROS REMESAS FAMILIARES</v>
          </cell>
          <cell r="C205">
            <v>224.65</v>
          </cell>
          <cell r="D205">
            <v>224.65</v>
          </cell>
        </row>
        <row r="206">
          <cell r="A206">
            <v>125099910166</v>
          </cell>
          <cell r="B206" t="str">
            <v>SERVICIOS DE COMERCIALIZACION</v>
          </cell>
          <cell r="C206">
            <v>715</v>
          </cell>
          <cell r="D206">
            <v>715</v>
          </cell>
        </row>
        <row r="207">
          <cell r="A207">
            <v>12509991016601</v>
          </cell>
          <cell r="B207" t="str">
            <v>INDEMNIZACION DE SEGURO REMESAS FAMILIARES</v>
          </cell>
          <cell r="C207">
            <v>715</v>
          </cell>
          <cell r="D207">
            <v>715</v>
          </cell>
        </row>
        <row r="208">
          <cell r="A208">
            <v>125099910199</v>
          </cell>
          <cell r="B208" t="str">
            <v>VARIAS</v>
          </cell>
          <cell r="C208">
            <v>309337.5</v>
          </cell>
          <cell r="D208">
            <v>309337.5</v>
          </cell>
        </row>
        <row r="209">
          <cell r="A209">
            <v>1259</v>
          </cell>
          <cell r="B209" t="str">
            <v>PROVISION DE INCOBRABILIDAD DE CUENTAS POR COBRAR</v>
          </cell>
          <cell r="C209">
            <v>-150787.46</v>
          </cell>
          <cell r="D209">
            <v>-150787.46</v>
          </cell>
        </row>
        <row r="210">
          <cell r="A210">
            <v>125900</v>
          </cell>
          <cell r="B210" t="str">
            <v>PROVISION DE INCOBRABILIDAD DE CUENTAS POR COBRAR</v>
          </cell>
          <cell r="C210">
            <v>-150787.46</v>
          </cell>
          <cell r="D210">
            <v>-150787.46</v>
          </cell>
        </row>
        <row r="211">
          <cell r="A211">
            <v>1259000001</v>
          </cell>
          <cell r="B211" t="str">
            <v>PROVISION POR INCOBRABILIDAD DE CUENTAS POR COBRAR</v>
          </cell>
          <cell r="C211">
            <v>-150787.46</v>
          </cell>
          <cell r="D211">
            <v>-150787.46</v>
          </cell>
        </row>
        <row r="212">
          <cell r="A212">
            <v>125900000101</v>
          </cell>
          <cell r="B212" t="str">
            <v>SALDOS POR COBRAR</v>
          </cell>
          <cell r="C212">
            <v>-150787.46</v>
          </cell>
          <cell r="D212">
            <v>-150787.46</v>
          </cell>
        </row>
        <row r="213">
          <cell r="A213">
            <v>126</v>
          </cell>
          <cell r="B213" t="str">
            <v>DERECHOS Y PARTICIPACIONES</v>
          </cell>
          <cell r="C213">
            <v>4326201.76</v>
          </cell>
          <cell r="D213">
            <v>4326201.76</v>
          </cell>
        </row>
        <row r="214">
          <cell r="A214">
            <v>1260</v>
          </cell>
          <cell r="B214" t="str">
            <v>DERECHOS Y PARTICIPACIONES</v>
          </cell>
          <cell r="C214">
            <v>4326201.76</v>
          </cell>
          <cell r="D214">
            <v>4326201.76</v>
          </cell>
        </row>
        <row r="215">
          <cell r="A215">
            <v>126001</v>
          </cell>
          <cell r="B215" t="str">
            <v>INVERSIONES CONJUNTAS</v>
          </cell>
          <cell r="C215">
            <v>4326201.76</v>
          </cell>
          <cell r="D215">
            <v>4326201.76</v>
          </cell>
        </row>
        <row r="216">
          <cell r="A216">
            <v>1260010101</v>
          </cell>
          <cell r="B216" t="str">
            <v>EN SOCIEDADES NACIONALES - VALOR DE ADQUISICION</v>
          </cell>
          <cell r="C216">
            <v>3032200</v>
          </cell>
          <cell r="D216">
            <v>3032200</v>
          </cell>
        </row>
        <row r="217">
          <cell r="A217">
            <v>126001010101</v>
          </cell>
          <cell r="B217" t="str">
            <v>COSTO DE ADQUISICION</v>
          </cell>
          <cell r="C217">
            <v>3032200</v>
          </cell>
          <cell r="D217">
            <v>3032200</v>
          </cell>
        </row>
        <row r="218">
          <cell r="A218">
            <v>1260019801</v>
          </cell>
          <cell r="B218" t="str">
            <v>EN SOCIEDADES NACIONALES - REVALUO</v>
          </cell>
          <cell r="C218">
            <v>1294001.76</v>
          </cell>
          <cell r="D218">
            <v>1294001.76</v>
          </cell>
        </row>
        <row r="219">
          <cell r="A219">
            <v>13</v>
          </cell>
          <cell r="B219" t="str">
            <v>ACTIVO FIJO</v>
          </cell>
          <cell r="C219">
            <v>15455855.26</v>
          </cell>
          <cell r="D219">
            <v>15455855.26</v>
          </cell>
        </row>
        <row r="220">
          <cell r="A220">
            <v>131</v>
          </cell>
          <cell r="B220" t="str">
            <v>NO DEPRECIABLES</v>
          </cell>
          <cell r="C220">
            <v>4014893.5</v>
          </cell>
          <cell r="D220">
            <v>4014893.5</v>
          </cell>
        </row>
        <row r="221">
          <cell r="A221">
            <v>1310</v>
          </cell>
          <cell r="B221" t="str">
            <v>NO DEPRECIABLES</v>
          </cell>
          <cell r="C221">
            <v>4014893.5</v>
          </cell>
          <cell r="D221">
            <v>4014893.5</v>
          </cell>
        </row>
        <row r="222">
          <cell r="A222">
            <v>131001</v>
          </cell>
          <cell r="B222" t="str">
            <v>TERRENOS</v>
          </cell>
          <cell r="C222">
            <v>2551157.89</v>
          </cell>
          <cell r="D222">
            <v>2551157.89</v>
          </cell>
        </row>
        <row r="223">
          <cell r="A223">
            <v>1310010100</v>
          </cell>
          <cell r="B223" t="str">
            <v>TERRENOS - VALOR DE ADQUISICION</v>
          </cell>
          <cell r="C223">
            <v>1046866.41</v>
          </cell>
          <cell r="D223">
            <v>1046866.41</v>
          </cell>
        </row>
        <row r="224">
          <cell r="A224">
            <v>1310019800</v>
          </cell>
          <cell r="B224" t="str">
            <v>TERRENOS ¨ REVALUO</v>
          </cell>
          <cell r="C224">
            <v>1504291.48</v>
          </cell>
          <cell r="D224">
            <v>1504291.48</v>
          </cell>
        </row>
        <row r="225">
          <cell r="A225">
            <v>131002</v>
          </cell>
          <cell r="B225" t="str">
            <v>CONSTRUCCIONES EN PROCESO</v>
          </cell>
          <cell r="C225">
            <v>798895.16</v>
          </cell>
          <cell r="D225">
            <v>798895.16</v>
          </cell>
        </row>
        <row r="226">
          <cell r="A226">
            <v>1310020100</v>
          </cell>
          <cell r="B226" t="str">
            <v>INMUEBLES</v>
          </cell>
          <cell r="C226">
            <v>798895.16</v>
          </cell>
          <cell r="D226">
            <v>798895.16</v>
          </cell>
        </row>
        <row r="227">
          <cell r="A227">
            <v>131003</v>
          </cell>
          <cell r="B227" t="str">
            <v>MOBILIARIO Y EQUIPO POR UTILIZAR</v>
          </cell>
          <cell r="C227">
            <v>664840.44999999995</v>
          </cell>
          <cell r="D227">
            <v>664840.44999999995</v>
          </cell>
        </row>
        <row r="228">
          <cell r="A228">
            <v>1310030200</v>
          </cell>
          <cell r="B228" t="str">
            <v>MOBILIARIO Y EQUIPO EN EXISTENCIA</v>
          </cell>
          <cell r="C228">
            <v>664840.44999999995</v>
          </cell>
          <cell r="D228">
            <v>664840.44999999995</v>
          </cell>
        </row>
        <row r="229">
          <cell r="A229">
            <v>132</v>
          </cell>
          <cell r="B229" t="str">
            <v>DEPRECIABLES</v>
          </cell>
          <cell r="C229">
            <v>11339043.59</v>
          </cell>
          <cell r="D229">
            <v>11339043.59</v>
          </cell>
        </row>
        <row r="230">
          <cell r="A230">
            <v>1320</v>
          </cell>
          <cell r="B230" t="str">
            <v>DEPRECIABLES</v>
          </cell>
          <cell r="C230">
            <v>26685159.390000001</v>
          </cell>
          <cell r="D230">
            <v>26685159.390000001</v>
          </cell>
        </row>
        <row r="231">
          <cell r="A231">
            <v>132001</v>
          </cell>
          <cell r="B231" t="str">
            <v>EDIFICACIONES</v>
          </cell>
          <cell r="C231">
            <v>13478173.65</v>
          </cell>
          <cell r="D231">
            <v>13478173.65</v>
          </cell>
        </row>
        <row r="232">
          <cell r="A232">
            <v>1320010100</v>
          </cell>
          <cell r="B232" t="str">
            <v>EDIFICACIONES - VALOR DE ADQUISICION</v>
          </cell>
          <cell r="C232">
            <v>10535134.630000001</v>
          </cell>
          <cell r="D232">
            <v>10535134.630000001</v>
          </cell>
        </row>
        <row r="233">
          <cell r="A233">
            <v>132001010001</v>
          </cell>
          <cell r="B233" t="str">
            <v>EDIFICACIONES PROPIAS</v>
          </cell>
          <cell r="C233">
            <v>10535134.630000001</v>
          </cell>
          <cell r="D233">
            <v>10535134.630000001</v>
          </cell>
        </row>
        <row r="234">
          <cell r="A234">
            <v>1320019800</v>
          </cell>
          <cell r="B234" t="str">
            <v>EDIFICACIONES ¨ REVALUO</v>
          </cell>
          <cell r="C234">
            <v>2943039.02</v>
          </cell>
          <cell r="D234">
            <v>2943039.02</v>
          </cell>
        </row>
        <row r="235">
          <cell r="A235">
            <v>132002</v>
          </cell>
          <cell r="B235" t="str">
            <v>EQUIPO DE COMPUTACION</v>
          </cell>
          <cell r="C235">
            <v>7916972.2800000003</v>
          </cell>
          <cell r="D235">
            <v>7916972.2800000003</v>
          </cell>
        </row>
        <row r="236">
          <cell r="A236">
            <v>1320020100</v>
          </cell>
          <cell r="B236" t="str">
            <v>EQUIPO DE COMPUTACION - VALOR DE ADQUISICION</v>
          </cell>
          <cell r="C236">
            <v>7916972.2800000003</v>
          </cell>
          <cell r="D236">
            <v>7916972.2800000003</v>
          </cell>
        </row>
        <row r="237">
          <cell r="A237">
            <v>132002010001</v>
          </cell>
          <cell r="B237" t="str">
            <v>EQUIPO DE COMPUTACION PROPIO</v>
          </cell>
          <cell r="C237">
            <v>7916972.2800000003</v>
          </cell>
          <cell r="D237">
            <v>7916972.2800000003</v>
          </cell>
        </row>
        <row r="238">
          <cell r="A238">
            <v>132003</v>
          </cell>
          <cell r="B238" t="str">
            <v>EQUIPO DE OFICINA</v>
          </cell>
          <cell r="C238">
            <v>272664.92</v>
          </cell>
          <cell r="D238">
            <v>272664.92</v>
          </cell>
        </row>
        <row r="239">
          <cell r="A239">
            <v>1320030100</v>
          </cell>
          <cell r="B239" t="str">
            <v>EQUIPO DE OFICINA - VALOR DE ADQUISICION</v>
          </cell>
          <cell r="C239">
            <v>272664.92</v>
          </cell>
          <cell r="D239">
            <v>272664.92</v>
          </cell>
        </row>
        <row r="240">
          <cell r="A240">
            <v>132003010001</v>
          </cell>
          <cell r="B240" t="str">
            <v>EQUIPO DE OFICINA PROPIO</v>
          </cell>
          <cell r="C240">
            <v>272664.92</v>
          </cell>
          <cell r="D240">
            <v>272664.92</v>
          </cell>
        </row>
        <row r="241">
          <cell r="A241">
            <v>132004</v>
          </cell>
          <cell r="B241" t="str">
            <v>MOBILIARIO</v>
          </cell>
          <cell r="C241">
            <v>467031.67</v>
          </cell>
          <cell r="D241">
            <v>467031.67</v>
          </cell>
        </row>
        <row r="242">
          <cell r="A242">
            <v>1320040100</v>
          </cell>
          <cell r="B242" t="str">
            <v>MOBILIARIO - VALOR DE ADQUISICION</v>
          </cell>
          <cell r="C242">
            <v>467031.67</v>
          </cell>
          <cell r="D242">
            <v>467031.67</v>
          </cell>
        </row>
        <row r="243">
          <cell r="A243">
            <v>132004010001</v>
          </cell>
          <cell r="B243" t="str">
            <v>MOBILIARIO PROPIO</v>
          </cell>
          <cell r="C243">
            <v>467031.67</v>
          </cell>
          <cell r="D243">
            <v>467031.67</v>
          </cell>
        </row>
        <row r="244">
          <cell r="A244">
            <v>132005</v>
          </cell>
          <cell r="B244" t="str">
            <v>VEHICULOS</v>
          </cell>
          <cell r="C244">
            <v>1103137.95</v>
          </cell>
          <cell r="D244">
            <v>1103137.95</v>
          </cell>
        </row>
        <row r="245">
          <cell r="A245">
            <v>1320050100</v>
          </cell>
          <cell r="B245" t="str">
            <v>VEHICULOS - VALOR DE ADQUISICION</v>
          </cell>
          <cell r="C245">
            <v>1103137.95</v>
          </cell>
          <cell r="D245">
            <v>1103137.95</v>
          </cell>
        </row>
        <row r="246">
          <cell r="A246">
            <v>132005010001</v>
          </cell>
          <cell r="B246" t="str">
            <v>VEHICULOS PROPIOS</v>
          </cell>
          <cell r="C246">
            <v>1103137.95</v>
          </cell>
          <cell r="D246">
            <v>1103137.95</v>
          </cell>
        </row>
        <row r="247">
          <cell r="A247">
            <v>132006</v>
          </cell>
          <cell r="B247" t="str">
            <v>MAQUINARIA, EQUIPO Y HERRAMIENTA</v>
          </cell>
          <cell r="C247">
            <v>3447178.92</v>
          </cell>
          <cell r="D247">
            <v>3447178.92</v>
          </cell>
        </row>
        <row r="248">
          <cell r="A248">
            <v>1320060100</v>
          </cell>
          <cell r="B248" t="str">
            <v>MAQUINARIA, EQUIPO Y HERRAMIENTA - VALOR DE ADQUISICION.</v>
          </cell>
          <cell r="C248">
            <v>3447178.92</v>
          </cell>
          <cell r="D248">
            <v>3447178.92</v>
          </cell>
        </row>
        <row r="249">
          <cell r="A249">
            <v>132006010001</v>
          </cell>
          <cell r="B249" t="str">
            <v>MAQUINARIA, EQUIPO Y HERRAMIENTA PROPIAS</v>
          </cell>
          <cell r="C249">
            <v>3447178.92</v>
          </cell>
          <cell r="D249">
            <v>3447178.92</v>
          </cell>
        </row>
        <row r="250">
          <cell r="A250">
            <v>1329</v>
          </cell>
          <cell r="B250" t="str">
            <v>DEPRECIACION ACUMULADA</v>
          </cell>
          <cell r="C250">
            <v>-15346115.800000001</v>
          </cell>
          <cell r="D250">
            <v>-15346115.800000001</v>
          </cell>
        </row>
        <row r="251">
          <cell r="A251">
            <v>132901</v>
          </cell>
          <cell r="B251" t="str">
            <v>VALOR HISTORICO</v>
          </cell>
          <cell r="C251">
            <v>-13299037.65</v>
          </cell>
          <cell r="D251">
            <v>-13299037.65</v>
          </cell>
        </row>
        <row r="252">
          <cell r="A252">
            <v>1329010100</v>
          </cell>
          <cell r="B252" t="str">
            <v>EDIFICACIONES</v>
          </cell>
          <cell r="C252">
            <v>-3252448.61</v>
          </cell>
          <cell r="D252">
            <v>-3252448.61</v>
          </cell>
        </row>
        <row r="253">
          <cell r="A253">
            <v>1329010200</v>
          </cell>
          <cell r="B253" t="str">
            <v>EQUIPO DE COMPUTACION</v>
          </cell>
          <cell r="C253">
            <v>-6343653.0599999996</v>
          </cell>
          <cell r="D253">
            <v>-6343653.0599999996</v>
          </cell>
        </row>
        <row r="254">
          <cell r="A254">
            <v>1329010300</v>
          </cell>
          <cell r="B254" t="str">
            <v>EQUIPO DE OFICINA</v>
          </cell>
          <cell r="C254">
            <v>-196754.66</v>
          </cell>
          <cell r="D254">
            <v>-196754.66</v>
          </cell>
        </row>
        <row r="255">
          <cell r="A255">
            <v>1329010400</v>
          </cell>
          <cell r="B255" t="str">
            <v>MOBILIARIO</v>
          </cell>
          <cell r="C255">
            <v>-295515.2</v>
          </cell>
          <cell r="D255">
            <v>-295515.2</v>
          </cell>
        </row>
        <row r="256">
          <cell r="A256">
            <v>1329010500</v>
          </cell>
          <cell r="B256" t="str">
            <v>VEHICULOS</v>
          </cell>
          <cell r="C256">
            <v>-988449.54</v>
          </cell>
          <cell r="D256">
            <v>-988449.54</v>
          </cell>
        </row>
        <row r="257">
          <cell r="A257">
            <v>1329010600</v>
          </cell>
          <cell r="B257" t="str">
            <v>MAQUINARIA, EQUIPO Y HERRAMIENTA</v>
          </cell>
          <cell r="C257">
            <v>-2222216.58</v>
          </cell>
          <cell r="D257">
            <v>-2222216.58</v>
          </cell>
        </row>
        <row r="258">
          <cell r="A258">
            <v>132902</v>
          </cell>
          <cell r="B258" t="str">
            <v>REVALUOS</v>
          </cell>
          <cell r="C258">
            <v>-2047078.15</v>
          </cell>
          <cell r="D258">
            <v>-2047078.15</v>
          </cell>
        </row>
        <row r="259">
          <cell r="A259">
            <v>1329020100</v>
          </cell>
          <cell r="B259" t="str">
            <v>EDIFICACIONES</v>
          </cell>
          <cell r="C259">
            <v>-2047078.15</v>
          </cell>
          <cell r="D259">
            <v>-2047078.15</v>
          </cell>
        </row>
        <row r="260">
          <cell r="A260">
            <v>133</v>
          </cell>
          <cell r="B260" t="str">
            <v>AMORTIZABLES</v>
          </cell>
          <cell r="C260">
            <v>101918.17</v>
          </cell>
          <cell r="D260">
            <v>101918.17</v>
          </cell>
        </row>
        <row r="261">
          <cell r="A261">
            <v>1330</v>
          </cell>
          <cell r="B261" t="str">
            <v>AMORTIZABLES</v>
          </cell>
          <cell r="C261">
            <v>101918.17</v>
          </cell>
          <cell r="D261">
            <v>101918.17</v>
          </cell>
        </row>
        <row r="262">
          <cell r="A262">
            <v>133002</v>
          </cell>
          <cell r="B262" t="str">
            <v>REMODELACIONES Y READECUACIONES</v>
          </cell>
          <cell r="C262">
            <v>101918.17</v>
          </cell>
          <cell r="D262">
            <v>101918.17</v>
          </cell>
        </row>
        <row r="263">
          <cell r="A263">
            <v>1330020100</v>
          </cell>
          <cell r="B263" t="str">
            <v>INMUEBLES PROPIOS</v>
          </cell>
          <cell r="C263">
            <v>101918.17</v>
          </cell>
          <cell r="D263">
            <v>101918.17</v>
          </cell>
        </row>
        <row r="264">
          <cell r="C264"/>
          <cell r="D264"/>
        </row>
        <row r="265">
          <cell r="B265" t="str">
            <v>TOTAL ACTIVO</v>
          </cell>
          <cell r="C265">
            <v>620449148.50999999</v>
          </cell>
          <cell r="D265">
            <v>620449148.50999999</v>
          </cell>
        </row>
        <row r="266">
          <cell r="C266"/>
          <cell r="D266"/>
        </row>
        <row r="267">
          <cell r="A267">
            <v>71</v>
          </cell>
          <cell r="B267" t="str">
            <v>COSTOS DE OPERACIONES DE INTERMEDIACION</v>
          </cell>
          <cell r="C267">
            <v>7114703.6299999999</v>
          </cell>
          <cell r="D267">
            <v>7114703.6299999999</v>
          </cell>
        </row>
        <row r="268">
          <cell r="A268">
            <v>711</v>
          </cell>
          <cell r="B268" t="str">
            <v>CAPTACION DE RECURSOS</v>
          </cell>
          <cell r="C268">
            <v>6805527.0599999996</v>
          </cell>
          <cell r="D268">
            <v>6805527.0599999996</v>
          </cell>
        </row>
        <row r="269">
          <cell r="A269">
            <v>7110</v>
          </cell>
          <cell r="B269" t="str">
            <v>CAPTACION DE RECURSOS</v>
          </cell>
          <cell r="C269">
            <v>6805527.0599999996</v>
          </cell>
          <cell r="D269">
            <v>6805527.0599999996</v>
          </cell>
        </row>
        <row r="270">
          <cell r="A270">
            <v>711001</v>
          </cell>
          <cell r="B270" t="str">
            <v>DEPOSITOS</v>
          </cell>
          <cell r="C270">
            <v>118684.95</v>
          </cell>
          <cell r="D270">
            <v>118684.95</v>
          </cell>
        </row>
        <row r="271">
          <cell r="A271">
            <v>7110010200</v>
          </cell>
          <cell r="B271" t="str">
            <v>INTERESES DE DEPOSITOS A PLAZO</v>
          </cell>
          <cell r="C271">
            <v>118684.95</v>
          </cell>
          <cell r="D271">
            <v>118684.95</v>
          </cell>
        </row>
        <row r="272">
          <cell r="A272">
            <v>711001020001</v>
          </cell>
          <cell r="B272" t="str">
            <v>PACTADOS HASTA UN AÑO PLAZO</v>
          </cell>
          <cell r="C272">
            <v>118684.95</v>
          </cell>
          <cell r="D272">
            <v>118684.95</v>
          </cell>
        </row>
        <row r="273">
          <cell r="A273">
            <v>71100102000102</v>
          </cell>
          <cell r="B273" t="str">
            <v>A 30 DIAS PLAZO</v>
          </cell>
          <cell r="C273">
            <v>118684.95</v>
          </cell>
          <cell r="D273">
            <v>118684.95</v>
          </cell>
        </row>
        <row r="274">
          <cell r="A274">
            <v>711002</v>
          </cell>
          <cell r="B274" t="str">
            <v>PRESTAMOS PARA TERCEROS</v>
          </cell>
          <cell r="C274">
            <v>6624407.5199999996</v>
          </cell>
          <cell r="D274">
            <v>6624407.5199999996</v>
          </cell>
        </row>
        <row r="275">
          <cell r="A275">
            <v>7110020100</v>
          </cell>
          <cell r="B275" t="str">
            <v>INTERESES</v>
          </cell>
          <cell r="C275">
            <v>6081361.7300000004</v>
          </cell>
          <cell r="D275">
            <v>6081361.7300000004</v>
          </cell>
        </row>
        <row r="276">
          <cell r="A276">
            <v>711002010001</v>
          </cell>
          <cell r="B276" t="str">
            <v>PACTADOS HASTA UN AÑO PLAZO</v>
          </cell>
          <cell r="C276">
            <v>464096.57</v>
          </cell>
          <cell r="D276">
            <v>464096.57</v>
          </cell>
        </row>
        <row r="277">
          <cell r="A277">
            <v>711002010002</v>
          </cell>
          <cell r="B277" t="str">
            <v>PACTADOS A MAS DE UN AÑO PLAZO</v>
          </cell>
          <cell r="C277">
            <v>4065.77</v>
          </cell>
          <cell r="D277">
            <v>4065.77</v>
          </cell>
        </row>
        <row r="278">
          <cell r="A278">
            <v>711002010003</v>
          </cell>
          <cell r="B278" t="str">
            <v>PACTADOS A CINCO O MAS AÑOS PLAZO</v>
          </cell>
          <cell r="C278">
            <v>5613199.3899999997</v>
          </cell>
          <cell r="D278">
            <v>5613199.3899999997</v>
          </cell>
        </row>
        <row r="279">
          <cell r="A279">
            <v>7110020200</v>
          </cell>
          <cell r="B279" t="str">
            <v>COMISIONES</v>
          </cell>
          <cell r="C279">
            <v>543045.79</v>
          </cell>
          <cell r="D279">
            <v>543045.79</v>
          </cell>
        </row>
        <row r="280">
          <cell r="A280">
            <v>711002020001</v>
          </cell>
          <cell r="B280" t="str">
            <v>PACTADOS HASTA UN AÑO PLAZO</v>
          </cell>
          <cell r="C280">
            <v>35724.129999999997</v>
          </cell>
          <cell r="D280">
            <v>35724.129999999997</v>
          </cell>
        </row>
        <row r="281">
          <cell r="A281">
            <v>711002020003</v>
          </cell>
          <cell r="B281" t="str">
            <v>PACTADOS A CINCO O MAS AÑOS PLAZO</v>
          </cell>
          <cell r="C281">
            <v>507321.66</v>
          </cell>
          <cell r="D281">
            <v>507321.66</v>
          </cell>
        </row>
        <row r="282">
          <cell r="A282">
            <v>711004</v>
          </cell>
          <cell r="B282" t="str">
            <v>TITULOS DE EMISION PROPIA</v>
          </cell>
          <cell r="C282">
            <v>7512.88</v>
          </cell>
          <cell r="D282">
            <v>7512.88</v>
          </cell>
        </row>
        <row r="283">
          <cell r="A283">
            <v>7110040200</v>
          </cell>
          <cell r="B283" t="str">
            <v>OTROS COSTOS DE EMISION</v>
          </cell>
          <cell r="C283">
            <v>7512.88</v>
          </cell>
          <cell r="D283">
            <v>7512.88</v>
          </cell>
        </row>
        <row r="284">
          <cell r="A284">
            <v>711004020003</v>
          </cell>
          <cell r="B284" t="str">
            <v>PACTADOS A CINCO O MAS AÑOS PLAZO</v>
          </cell>
          <cell r="C284">
            <v>7512.88</v>
          </cell>
          <cell r="D284">
            <v>7512.88</v>
          </cell>
        </row>
        <row r="285">
          <cell r="A285">
            <v>71100402000302</v>
          </cell>
          <cell r="B285" t="str">
            <v>TITULOS VALORES SIN GARANTIA HIPOTECARIA</v>
          </cell>
          <cell r="C285">
            <v>7512.88</v>
          </cell>
          <cell r="D285">
            <v>7512.88</v>
          </cell>
        </row>
        <row r="286">
          <cell r="A286">
            <v>711005</v>
          </cell>
          <cell r="B286" t="str">
            <v>PERDIDA POR DIFERENCIA DE PRECIOS</v>
          </cell>
          <cell r="C286">
            <v>26039.66</v>
          </cell>
          <cell r="D286">
            <v>26039.66</v>
          </cell>
        </row>
        <row r="287">
          <cell r="A287">
            <v>7110050100</v>
          </cell>
          <cell r="B287" t="str">
            <v>PERDIDA POR VENTA DE TITULOSVALORES</v>
          </cell>
          <cell r="C287">
            <v>26039.66</v>
          </cell>
          <cell r="D287">
            <v>26039.66</v>
          </cell>
        </row>
        <row r="288">
          <cell r="A288">
            <v>711005010001</v>
          </cell>
          <cell r="B288" t="str">
            <v>DOCUMENTOS TRANSADOS HASTA UN AÑO PLAZO</v>
          </cell>
          <cell r="C288">
            <v>26039.66</v>
          </cell>
          <cell r="D288">
            <v>26039.66</v>
          </cell>
        </row>
        <row r="289">
          <cell r="A289">
            <v>711007</v>
          </cell>
          <cell r="B289" t="str">
            <v>OTROS COSTOS DE INTERMEDIACION</v>
          </cell>
          <cell r="C289">
            <v>28882.05</v>
          </cell>
          <cell r="D289">
            <v>28882.05</v>
          </cell>
        </row>
        <row r="290">
          <cell r="A290">
            <v>7110070300</v>
          </cell>
          <cell r="B290" t="str">
            <v>COMISIONES PAGADAS POR ADQUISICION DE TITULOS VALORES</v>
          </cell>
          <cell r="C290">
            <v>28882.05</v>
          </cell>
          <cell r="D290">
            <v>28882.05</v>
          </cell>
        </row>
        <row r="291">
          <cell r="A291">
            <v>712</v>
          </cell>
          <cell r="B291" t="str">
            <v>SANEAMIENTO DE ACTIVOS DE INTERMEDIACION</v>
          </cell>
          <cell r="C291">
            <v>309176.57</v>
          </cell>
          <cell r="D291">
            <v>309176.57</v>
          </cell>
        </row>
        <row r="292">
          <cell r="A292">
            <v>7120</v>
          </cell>
          <cell r="B292" t="str">
            <v>SANEAMIENTO DE ACTIVOS DE INTERMEDIACION</v>
          </cell>
          <cell r="C292">
            <v>309176.57</v>
          </cell>
          <cell r="D292">
            <v>309176.57</v>
          </cell>
        </row>
        <row r="293">
          <cell r="A293">
            <v>712000</v>
          </cell>
          <cell r="B293" t="str">
            <v>SANEAMIENTO DE ACTIVOS DE INTERMEDIACION</v>
          </cell>
          <cell r="C293">
            <v>309176.57</v>
          </cell>
          <cell r="D293">
            <v>309176.57</v>
          </cell>
        </row>
        <row r="294">
          <cell r="A294">
            <v>7120000200</v>
          </cell>
          <cell r="B294" t="str">
            <v>SANEAMIENTO DE PRESTAMOS E INTERESES</v>
          </cell>
          <cell r="C294">
            <v>309176.57</v>
          </cell>
          <cell r="D294">
            <v>309176.57</v>
          </cell>
        </row>
        <row r="295">
          <cell r="A295">
            <v>712000020001</v>
          </cell>
          <cell r="B295" t="str">
            <v>CAPITAL</v>
          </cell>
          <cell r="C295">
            <v>84861.87</v>
          </cell>
          <cell r="D295">
            <v>84861.87</v>
          </cell>
        </row>
        <row r="296">
          <cell r="A296">
            <v>71200002000101</v>
          </cell>
          <cell r="B296" t="str">
            <v>RESERVA PRESTAMOS CATEGORIA A2 Y B</v>
          </cell>
          <cell r="C296">
            <v>84861.87</v>
          </cell>
          <cell r="D296">
            <v>84861.87</v>
          </cell>
        </row>
        <row r="297">
          <cell r="A297">
            <v>712000020002</v>
          </cell>
          <cell r="B297" t="str">
            <v>INTERESES</v>
          </cell>
          <cell r="C297">
            <v>243.26</v>
          </cell>
          <cell r="D297">
            <v>243.26</v>
          </cell>
        </row>
        <row r="298">
          <cell r="A298">
            <v>71200002000201</v>
          </cell>
          <cell r="B298" t="str">
            <v>RESERVA PRESTAMOS CATEGORIA A2 Y B</v>
          </cell>
          <cell r="C298">
            <v>243.26</v>
          </cell>
          <cell r="D298">
            <v>243.26</v>
          </cell>
        </row>
        <row r="299">
          <cell r="A299">
            <v>712000020003</v>
          </cell>
          <cell r="B299" t="str">
            <v>RESERVA VOLUNTARIA DE PRESTAMOS</v>
          </cell>
          <cell r="C299">
            <v>224071.44</v>
          </cell>
          <cell r="D299">
            <v>224071.44</v>
          </cell>
        </row>
        <row r="300">
          <cell r="A300">
            <v>72</v>
          </cell>
          <cell r="B300" t="str">
            <v>COSTOS DE OTRAS OPERACIONES</v>
          </cell>
          <cell r="C300">
            <v>5057476.6399999997</v>
          </cell>
          <cell r="D300">
            <v>5057476.6399999997</v>
          </cell>
        </row>
        <row r="301">
          <cell r="A301">
            <v>722</v>
          </cell>
          <cell r="B301" t="str">
            <v>PRESTACION DE SERVICIOS</v>
          </cell>
          <cell r="C301">
            <v>5057476.6399999997</v>
          </cell>
          <cell r="D301">
            <v>5057476.6399999997</v>
          </cell>
        </row>
        <row r="302">
          <cell r="A302">
            <v>7220</v>
          </cell>
          <cell r="B302" t="str">
            <v>PRESTACION DE SERVICIOS</v>
          </cell>
          <cell r="C302">
            <v>5057476.6399999997</v>
          </cell>
          <cell r="D302">
            <v>5057476.6399999997</v>
          </cell>
        </row>
        <row r="303">
          <cell r="A303">
            <v>722001</v>
          </cell>
          <cell r="B303" t="str">
            <v>PRESTACION DE SERVICIOS FINANCIEROS</v>
          </cell>
          <cell r="C303">
            <v>4810368.93</v>
          </cell>
          <cell r="D303">
            <v>4810368.93</v>
          </cell>
        </row>
        <row r="304">
          <cell r="A304">
            <v>7220010000</v>
          </cell>
          <cell r="B304" t="str">
            <v>PRESTACION DE SERVICIOS FINANCIEROS</v>
          </cell>
          <cell r="C304">
            <v>4810368.93</v>
          </cell>
          <cell r="D304">
            <v>4810368.93</v>
          </cell>
        </row>
        <row r="305">
          <cell r="A305">
            <v>722001000006</v>
          </cell>
          <cell r="B305" t="str">
            <v>UNIDAD PYME</v>
          </cell>
          <cell r="C305">
            <v>158826.26999999999</v>
          </cell>
          <cell r="D305">
            <v>158826.26999999999</v>
          </cell>
        </row>
        <row r="306">
          <cell r="A306">
            <v>722001000010</v>
          </cell>
          <cell r="B306" t="str">
            <v>RESGUARDO Y CUSTODIA DE DOCUMENTOS</v>
          </cell>
          <cell r="C306">
            <v>819.14</v>
          </cell>
          <cell r="D306">
            <v>819.14</v>
          </cell>
        </row>
        <row r="307">
          <cell r="A307">
            <v>722001000013</v>
          </cell>
          <cell r="B307" t="str">
            <v>SERVICIOS POR PAGO DE REMESAS FAMILIARES</v>
          </cell>
          <cell r="C307">
            <v>152423.59</v>
          </cell>
          <cell r="D307">
            <v>152423.59</v>
          </cell>
        </row>
        <row r="308">
          <cell r="A308">
            <v>722001000015</v>
          </cell>
          <cell r="B308" t="str">
            <v>TARJETAS</v>
          </cell>
          <cell r="C308">
            <v>2912565.24</v>
          </cell>
          <cell r="D308">
            <v>2912565.24</v>
          </cell>
        </row>
        <row r="309">
          <cell r="A309">
            <v>72200100001501</v>
          </cell>
          <cell r="B309" t="str">
            <v>TARJETA DE CREDITO</v>
          </cell>
          <cell r="C309">
            <v>1902228.12</v>
          </cell>
          <cell r="D309">
            <v>1902228.12</v>
          </cell>
        </row>
        <row r="310">
          <cell r="A310">
            <v>72200100001502</v>
          </cell>
          <cell r="B310" t="str">
            <v>TARJETA DE DEBITO</v>
          </cell>
          <cell r="C310">
            <v>1010337.12</v>
          </cell>
          <cell r="D310">
            <v>1010337.12</v>
          </cell>
        </row>
        <row r="311">
          <cell r="A311">
            <v>722001000024</v>
          </cell>
          <cell r="B311" t="str">
            <v>SERVICIO SARO</v>
          </cell>
          <cell r="C311">
            <v>51039.11</v>
          </cell>
          <cell r="D311">
            <v>51039.11</v>
          </cell>
        </row>
        <row r="312">
          <cell r="A312">
            <v>722001000025</v>
          </cell>
          <cell r="B312" t="str">
            <v>SERVICIO CREDIT SCORING</v>
          </cell>
          <cell r="C312">
            <v>77239.31</v>
          </cell>
          <cell r="D312">
            <v>77239.31</v>
          </cell>
        </row>
        <row r="313">
          <cell r="A313">
            <v>722001000041</v>
          </cell>
          <cell r="B313" t="str">
            <v>SERVICIO DE SALUD A TU ALCANCE</v>
          </cell>
          <cell r="C313">
            <v>730.79</v>
          </cell>
          <cell r="D313">
            <v>730.79</v>
          </cell>
        </row>
        <row r="314">
          <cell r="A314">
            <v>722001000042</v>
          </cell>
          <cell r="B314" t="str">
            <v>COMISIONES ATM´S</v>
          </cell>
          <cell r="C314">
            <v>55.7</v>
          </cell>
          <cell r="D314">
            <v>55.7</v>
          </cell>
        </row>
        <row r="315">
          <cell r="A315">
            <v>72200100004203</v>
          </cell>
          <cell r="B315" t="str">
            <v>COMISION A ATH POR OPERACIONES DE OTROS BANCOS EN ATM DE FCB</v>
          </cell>
          <cell r="C315">
            <v>55.7</v>
          </cell>
          <cell r="D315">
            <v>55.7</v>
          </cell>
        </row>
        <row r="316">
          <cell r="A316">
            <v>722001000043</v>
          </cell>
          <cell r="B316" t="str">
            <v>ADMINISTRACION Y OTROS COSTOS POR SERVICIO EN ATM´S</v>
          </cell>
          <cell r="C316">
            <v>793867.79</v>
          </cell>
          <cell r="D316">
            <v>793867.79</v>
          </cell>
        </row>
        <row r="317">
          <cell r="A317">
            <v>722001000046</v>
          </cell>
          <cell r="B317" t="str">
            <v>CORRESPONSALES NO BANCARIOS</v>
          </cell>
          <cell r="C317">
            <v>1113.6600000000001</v>
          </cell>
          <cell r="D317">
            <v>1113.6600000000001</v>
          </cell>
        </row>
        <row r="318">
          <cell r="A318">
            <v>72200100004601</v>
          </cell>
          <cell r="B318" t="str">
            <v>COMISION POR SERVICIOS DE RED DE CNB</v>
          </cell>
          <cell r="C318">
            <v>1113.6600000000001</v>
          </cell>
          <cell r="D318">
            <v>1113.6600000000001</v>
          </cell>
        </row>
        <row r="319">
          <cell r="A319">
            <v>722001000048</v>
          </cell>
          <cell r="B319" t="str">
            <v>ADMINISTRACION Y OTROS COSTOS POR SERVICIOS DE CNB</v>
          </cell>
          <cell r="C319">
            <v>80201.350000000006</v>
          </cell>
          <cell r="D319">
            <v>80201.350000000006</v>
          </cell>
        </row>
        <row r="320">
          <cell r="A320">
            <v>722001000056</v>
          </cell>
          <cell r="B320" t="str">
            <v>BANCA MOVIL</v>
          </cell>
          <cell r="C320">
            <v>154606.43</v>
          </cell>
          <cell r="D320">
            <v>154606.43</v>
          </cell>
        </row>
        <row r="321">
          <cell r="A321">
            <v>72200100005601</v>
          </cell>
          <cell r="B321" t="str">
            <v>COMISION POR SERVICIO DE BANCA MOVIL</v>
          </cell>
          <cell r="C321">
            <v>33436.36</v>
          </cell>
          <cell r="D321">
            <v>33436.36</v>
          </cell>
        </row>
        <row r="322">
          <cell r="A322">
            <v>72200100005602</v>
          </cell>
          <cell r="B322" t="str">
            <v>ADMINISTRACION Y OTROS COSTOS POR SERVICIO DE BANCA MOVIL</v>
          </cell>
          <cell r="C322">
            <v>121170.07</v>
          </cell>
          <cell r="D322">
            <v>121170.07</v>
          </cell>
        </row>
        <row r="323">
          <cell r="A323">
            <v>722001000060</v>
          </cell>
          <cell r="B323" t="str">
            <v>CALL CENTER TARJETAS</v>
          </cell>
          <cell r="C323">
            <v>374801.78</v>
          </cell>
          <cell r="D323">
            <v>374801.78</v>
          </cell>
        </row>
        <row r="324">
          <cell r="A324">
            <v>722001000066</v>
          </cell>
          <cell r="B324" t="str">
            <v>SERVICIO DE KIOSKOS FINANCIEROS</v>
          </cell>
          <cell r="C324">
            <v>15559.22</v>
          </cell>
          <cell r="D324">
            <v>15559.22</v>
          </cell>
        </row>
        <row r="325">
          <cell r="A325">
            <v>72200100006601</v>
          </cell>
          <cell r="B325" t="str">
            <v>COMISION POR USO DE KIOSKOS</v>
          </cell>
          <cell r="C325">
            <v>825</v>
          </cell>
          <cell r="D325">
            <v>825</v>
          </cell>
        </row>
        <row r="326">
          <cell r="A326">
            <v>72200100006603</v>
          </cell>
          <cell r="B326" t="str">
            <v>COMISION POR SERVICIO DE ADMINISTRACION DE KIOSKOS</v>
          </cell>
          <cell r="C326">
            <v>14734.22</v>
          </cell>
          <cell r="D326">
            <v>14734.22</v>
          </cell>
        </row>
        <row r="327">
          <cell r="A327">
            <v>722001000099</v>
          </cell>
          <cell r="B327" t="str">
            <v>OTROS</v>
          </cell>
          <cell r="C327">
            <v>36519.550000000003</v>
          </cell>
          <cell r="D327">
            <v>36519.550000000003</v>
          </cell>
        </row>
        <row r="328">
          <cell r="A328">
            <v>722002</v>
          </cell>
          <cell r="B328" t="str">
            <v>PRESTACION DE SERVICIOS TECNICOS</v>
          </cell>
          <cell r="C328">
            <v>247107.71</v>
          </cell>
          <cell r="D328">
            <v>247107.71</v>
          </cell>
        </row>
        <row r="329">
          <cell r="A329">
            <v>7220020300</v>
          </cell>
          <cell r="B329" t="str">
            <v>SERVICIOS DE CAPACITACION</v>
          </cell>
          <cell r="C329">
            <v>125700.09</v>
          </cell>
          <cell r="D329">
            <v>125700.09</v>
          </cell>
        </row>
        <row r="330">
          <cell r="A330">
            <v>7220020700</v>
          </cell>
          <cell r="B330" t="str">
            <v>ASESORIA</v>
          </cell>
          <cell r="C330">
            <v>54925.39</v>
          </cell>
          <cell r="D330">
            <v>54925.39</v>
          </cell>
        </row>
        <row r="331">
          <cell r="A331">
            <v>7220029100</v>
          </cell>
          <cell r="B331" t="str">
            <v>OTROS</v>
          </cell>
          <cell r="C331">
            <v>66482.23</v>
          </cell>
          <cell r="D331">
            <v>66482.23</v>
          </cell>
        </row>
        <row r="332">
          <cell r="A332">
            <v>722002910002</v>
          </cell>
          <cell r="B332" t="str">
            <v>SERVICIO DE ORGANIZACION Y METODO</v>
          </cell>
          <cell r="C332">
            <v>659.34</v>
          </cell>
          <cell r="D332">
            <v>659.34</v>
          </cell>
        </row>
        <row r="333">
          <cell r="A333">
            <v>722002910003</v>
          </cell>
          <cell r="B333" t="str">
            <v>SERVICIO DE SELECCION Y EVALUACION DE RECURSOS HUMANOS</v>
          </cell>
          <cell r="C333">
            <v>15576.08</v>
          </cell>
          <cell r="D333">
            <v>15576.08</v>
          </cell>
        </row>
        <row r="334">
          <cell r="A334">
            <v>722002910004</v>
          </cell>
          <cell r="B334" t="str">
            <v>SERVICIO DE CIERRE CENTRALIZADO EN CADI</v>
          </cell>
          <cell r="C334">
            <v>50246.81</v>
          </cell>
          <cell r="D334">
            <v>50246.81</v>
          </cell>
        </row>
        <row r="335">
          <cell r="C335"/>
          <cell r="D335"/>
        </row>
        <row r="336">
          <cell r="B336" t="str">
            <v>TOTAL COSTOS</v>
          </cell>
          <cell r="C336">
            <v>12172180.27</v>
          </cell>
          <cell r="D336">
            <v>12172180.27</v>
          </cell>
        </row>
        <row r="337">
          <cell r="C337"/>
          <cell r="D337"/>
        </row>
        <row r="338">
          <cell r="A338">
            <v>81</v>
          </cell>
          <cell r="B338" t="str">
            <v>GASTOS DE OPERACION</v>
          </cell>
          <cell r="C338">
            <v>5107262.0599999996</v>
          </cell>
          <cell r="D338">
            <v>5107262.0599999996</v>
          </cell>
        </row>
        <row r="339">
          <cell r="A339">
            <v>811</v>
          </cell>
          <cell r="B339" t="str">
            <v>GASTOS DE FUNCIONARIOS Y EMPLEADOS</v>
          </cell>
          <cell r="C339">
            <v>2704681.56</v>
          </cell>
          <cell r="D339">
            <v>2704681.56</v>
          </cell>
        </row>
        <row r="340">
          <cell r="A340">
            <v>8110</v>
          </cell>
          <cell r="B340" t="str">
            <v>GASTOS DE FUNCIONARIOS Y EMPLEADOS</v>
          </cell>
          <cell r="C340">
            <v>2704681.56</v>
          </cell>
          <cell r="D340">
            <v>2704681.56</v>
          </cell>
        </row>
        <row r="341">
          <cell r="A341">
            <v>811001</v>
          </cell>
          <cell r="B341" t="str">
            <v>REMUNERACIONES</v>
          </cell>
          <cell r="C341">
            <v>1122374.82</v>
          </cell>
          <cell r="D341">
            <v>1122374.82</v>
          </cell>
        </row>
        <row r="342">
          <cell r="A342">
            <v>8110010100</v>
          </cell>
          <cell r="B342" t="str">
            <v>SALARIOS ORDINARIOS</v>
          </cell>
          <cell r="C342">
            <v>1102909.1599999999</v>
          </cell>
          <cell r="D342">
            <v>1102909.1599999999</v>
          </cell>
        </row>
        <row r="343">
          <cell r="A343">
            <v>8110010200</v>
          </cell>
          <cell r="B343" t="str">
            <v>SALARIOS EXTRAORDINARIOS</v>
          </cell>
          <cell r="C343">
            <v>19465.66</v>
          </cell>
          <cell r="D343">
            <v>19465.66</v>
          </cell>
        </row>
        <row r="344">
          <cell r="A344">
            <v>811002</v>
          </cell>
          <cell r="B344" t="str">
            <v>PRESTACIONES AL PERSONAL</v>
          </cell>
          <cell r="C344">
            <v>883525.13</v>
          </cell>
          <cell r="D344">
            <v>883525.13</v>
          </cell>
        </row>
        <row r="345">
          <cell r="A345">
            <v>8110020100</v>
          </cell>
          <cell r="B345" t="str">
            <v>AGUINALDOS Y BONIFICACIONES</v>
          </cell>
          <cell r="C345">
            <v>417480.02</v>
          </cell>
          <cell r="D345">
            <v>417480.02</v>
          </cell>
        </row>
        <row r="346">
          <cell r="A346">
            <v>811002010001</v>
          </cell>
          <cell r="B346" t="str">
            <v>AGUINALDO</v>
          </cell>
          <cell r="C346">
            <v>100660.02</v>
          </cell>
          <cell r="D346">
            <v>100660.02</v>
          </cell>
        </row>
        <row r="347">
          <cell r="A347">
            <v>811002010002</v>
          </cell>
          <cell r="B347" t="str">
            <v>BONIFICACIONES</v>
          </cell>
          <cell r="C347">
            <v>316820</v>
          </cell>
          <cell r="D347">
            <v>316820</v>
          </cell>
        </row>
        <row r="348">
          <cell r="A348">
            <v>8110020200</v>
          </cell>
          <cell r="B348" t="str">
            <v>VACACIONES</v>
          </cell>
          <cell r="C348">
            <v>107881.31</v>
          </cell>
          <cell r="D348">
            <v>107881.31</v>
          </cell>
        </row>
        <row r="349">
          <cell r="A349">
            <v>811002020001</v>
          </cell>
          <cell r="B349" t="str">
            <v>ORDINARIAS</v>
          </cell>
          <cell r="C349">
            <v>107881.31</v>
          </cell>
          <cell r="D349">
            <v>107881.31</v>
          </cell>
        </row>
        <row r="350">
          <cell r="A350">
            <v>8110020300</v>
          </cell>
          <cell r="B350" t="str">
            <v>UNIFORMES</v>
          </cell>
          <cell r="C350">
            <v>4460.74</v>
          </cell>
          <cell r="D350">
            <v>4460.74</v>
          </cell>
        </row>
        <row r="351">
          <cell r="A351">
            <v>8110020400</v>
          </cell>
          <cell r="B351" t="str">
            <v>SEGURO SOCIAL Y F.S.V.</v>
          </cell>
          <cell r="C351">
            <v>39435.93</v>
          </cell>
          <cell r="D351">
            <v>39435.93</v>
          </cell>
        </row>
        <row r="352">
          <cell r="A352">
            <v>811002040001</v>
          </cell>
          <cell r="B352" t="str">
            <v>SALUD</v>
          </cell>
          <cell r="C352">
            <v>39435.93</v>
          </cell>
          <cell r="D352">
            <v>39435.93</v>
          </cell>
        </row>
        <row r="353">
          <cell r="A353">
            <v>8110020500</v>
          </cell>
          <cell r="B353" t="str">
            <v>INSAFOR</v>
          </cell>
          <cell r="C353">
            <v>5253.54</v>
          </cell>
          <cell r="D353">
            <v>5253.54</v>
          </cell>
        </row>
        <row r="354">
          <cell r="A354">
            <v>8110020600</v>
          </cell>
          <cell r="B354" t="str">
            <v>GASTOS MEDICOS</v>
          </cell>
          <cell r="C354">
            <v>7751.08</v>
          </cell>
          <cell r="D354">
            <v>7751.08</v>
          </cell>
        </row>
        <row r="355">
          <cell r="A355">
            <v>8110020800</v>
          </cell>
          <cell r="B355" t="str">
            <v>ATENCIONES Y RECREACIONES</v>
          </cell>
          <cell r="C355">
            <v>44642.9</v>
          </cell>
          <cell r="D355">
            <v>44642.9</v>
          </cell>
        </row>
        <row r="356">
          <cell r="A356">
            <v>811002080001</v>
          </cell>
          <cell r="B356" t="str">
            <v>ATENCIONES SOCIALES</v>
          </cell>
          <cell r="C356">
            <v>30238.71</v>
          </cell>
          <cell r="D356">
            <v>30238.71</v>
          </cell>
        </row>
        <row r="357">
          <cell r="A357">
            <v>811002080002</v>
          </cell>
          <cell r="B357" t="str">
            <v>ACTIVIDADES DEPORTIVAS, CULTURALES Y OTRAS</v>
          </cell>
          <cell r="C357">
            <v>14404.19</v>
          </cell>
          <cell r="D357">
            <v>14404.19</v>
          </cell>
        </row>
        <row r="358">
          <cell r="A358">
            <v>8110020900</v>
          </cell>
          <cell r="B358" t="str">
            <v>OTROS SEGUROS</v>
          </cell>
          <cell r="C358">
            <v>75935.009999999995</v>
          </cell>
          <cell r="D358">
            <v>75935.009999999995</v>
          </cell>
        </row>
        <row r="359">
          <cell r="A359">
            <v>811002090001</v>
          </cell>
          <cell r="B359" t="str">
            <v>DE VIDA</v>
          </cell>
          <cell r="C359">
            <v>21614.67</v>
          </cell>
          <cell r="D359">
            <v>21614.67</v>
          </cell>
        </row>
        <row r="360">
          <cell r="A360">
            <v>811002090002</v>
          </cell>
          <cell r="B360" t="str">
            <v>DE FIDELIDAD</v>
          </cell>
          <cell r="C360">
            <v>8671</v>
          </cell>
          <cell r="D360">
            <v>8671</v>
          </cell>
        </row>
        <row r="361">
          <cell r="A361">
            <v>811002090003</v>
          </cell>
          <cell r="B361" t="str">
            <v>MEDICO HOSPITALARIO</v>
          </cell>
          <cell r="C361">
            <v>45649.34</v>
          </cell>
          <cell r="D361">
            <v>45649.34</v>
          </cell>
        </row>
        <row r="362">
          <cell r="A362">
            <v>8110021000</v>
          </cell>
          <cell r="B362" t="str">
            <v>AFP'S</v>
          </cell>
          <cell r="C362">
            <v>103643.57</v>
          </cell>
          <cell r="D362">
            <v>103643.57</v>
          </cell>
        </row>
        <row r="363">
          <cell r="A363">
            <v>811002100001</v>
          </cell>
          <cell r="B363" t="str">
            <v>CONFIA</v>
          </cell>
          <cell r="C363">
            <v>59654.5</v>
          </cell>
          <cell r="D363">
            <v>59654.5</v>
          </cell>
        </row>
        <row r="364">
          <cell r="A364">
            <v>811002100002</v>
          </cell>
          <cell r="B364" t="str">
            <v>CRECER</v>
          </cell>
          <cell r="C364">
            <v>43989.07</v>
          </cell>
          <cell r="D364">
            <v>43989.07</v>
          </cell>
        </row>
        <row r="365">
          <cell r="A365">
            <v>8110029100</v>
          </cell>
          <cell r="B365" t="str">
            <v>OTRAS PRESTACIONES AL PERSONAL</v>
          </cell>
          <cell r="C365">
            <v>77041.03</v>
          </cell>
          <cell r="D365">
            <v>77041.03</v>
          </cell>
        </row>
        <row r="366">
          <cell r="A366">
            <v>811002910001</v>
          </cell>
          <cell r="B366" t="str">
            <v>PRESTACION ALIMENTARIA</v>
          </cell>
          <cell r="C366">
            <v>29928.03</v>
          </cell>
          <cell r="D366">
            <v>29928.03</v>
          </cell>
        </row>
        <row r="367">
          <cell r="A367">
            <v>811002910002</v>
          </cell>
          <cell r="B367" t="str">
            <v>CAFE, AZUCAR Y ALIMENTACION</v>
          </cell>
          <cell r="C367">
            <v>11935.24</v>
          </cell>
          <cell r="D367">
            <v>11935.24</v>
          </cell>
        </row>
        <row r="368">
          <cell r="A368">
            <v>811002910003</v>
          </cell>
          <cell r="B368" t="str">
            <v>PRESTACION 25% I.S.S.S.</v>
          </cell>
          <cell r="C368">
            <v>23989.360000000001</v>
          </cell>
          <cell r="D368">
            <v>23989.360000000001</v>
          </cell>
        </row>
        <row r="369">
          <cell r="A369">
            <v>811002910006</v>
          </cell>
          <cell r="B369" t="str">
            <v>IPSFA</v>
          </cell>
          <cell r="C369">
            <v>374.11</v>
          </cell>
          <cell r="D369">
            <v>374.11</v>
          </cell>
        </row>
        <row r="370">
          <cell r="A370">
            <v>811002910099</v>
          </cell>
          <cell r="B370" t="str">
            <v>OTRAS</v>
          </cell>
          <cell r="C370">
            <v>10814.29</v>
          </cell>
          <cell r="D370">
            <v>10814.29</v>
          </cell>
        </row>
        <row r="371">
          <cell r="A371">
            <v>811003</v>
          </cell>
          <cell r="B371" t="str">
            <v>INDEMNIZACIONES AL PERSONAL</v>
          </cell>
          <cell r="C371">
            <v>119744</v>
          </cell>
          <cell r="D371">
            <v>119744</v>
          </cell>
        </row>
        <row r="372">
          <cell r="A372">
            <v>8110030100</v>
          </cell>
          <cell r="B372" t="str">
            <v>POR DESPIDO</v>
          </cell>
          <cell r="C372">
            <v>119744</v>
          </cell>
          <cell r="D372">
            <v>119744</v>
          </cell>
        </row>
        <row r="373">
          <cell r="A373">
            <v>811004</v>
          </cell>
          <cell r="B373" t="str">
            <v>GASTOS DEL DIRECTORIO</v>
          </cell>
          <cell r="C373">
            <v>341161.95</v>
          </cell>
          <cell r="D373">
            <v>341161.95</v>
          </cell>
        </row>
        <row r="374">
          <cell r="A374">
            <v>8110040100</v>
          </cell>
          <cell r="B374" t="str">
            <v>DIETAS</v>
          </cell>
          <cell r="C374">
            <v>268898.42</v>
          </cell>
          <cell r="D374">
            <v>268898.42</v>
          </cell>
        </row>
        <row r="375">
          <cell r="A375">
            <v>811004010001</v>
          </cell>
          <cell r="B375" t="str">
            <v>CONSEJO DIRECTIVO O JUNTA DIRECTIVA</v>
          </cell>
          <cell r="C375">
            <v>268898.42</v>
          </cell>
          <cell r="D375">
            <v>268898.42</v>
          </cell>
        </row>
        <row r="376">
          <cell r="A376">
            <v>8110049100</v>
          </cell>
          <cell r="B376" t="str">
            <v>OTRAS PRESTACIONES</v>
          </cell>
          <cell r="C376">
            <v>72263.53</v>
          </cell>
          <cell r="D376">
            <v>72263.53</v>
          </cell>
        </row>
        <row r="377">
          <cell r="A377">
            <v>811004910001</v>
          </cell>
          <cell r="B377" t="str">
            <v>ALIMENTACION</v>
          </cell>
          <cell r="C377">
            <v>3305.55</v>
          </cell>
          <cell r="D377">
            <v>3305.55</v>
          </cell>
        </row>
        <row r="378">
          <cell r="A378">
            <v>811004910002</v>
          </cell>
          <cell r="B378" t="str">
            <v>SEGURO MEDICO HOSPITALARIO</v>
          </cell>
          <cell r="C378">
            <v>34054.559999999998</v>
          </cell>
          <cell r="D378">
            <v>34054.559999999998</v>
          </cell>
        </row>
        <row r="379">
          <cell r="A379">
            <v>811004910003</v>
          </cell>
          <cell r="B379" t="str">
            <v>SEGURO DE VIDA</v>
          </cell>
          <cell r="C379">
            <v>16923.78</v>
          </cell>
          <cell r="D379">
            <v>16923.78</v>
          </cell>
        </row>
        <row r="380">
          <cell r="A380">
            <v>811004910005</v>
          </cell>
          <cell r="B380" t="str">
            <v>GASTOS DE VIAJE</v>
          </cell>
          <cell r="C380">
            <v>15985.85</v>
          </cell>
          <cell r="D380">
            <v>15985.85</v>
          </cell>
        </row>
        <row r="381">
          <cell r="A381">
            <v>811004910099</v>
          </cell>
          <cell r="B381" t="str">
            <v>OTRAS</v>
          </cell>
          <cell r="C381">
            <v>1993.79</v>
          </cell>
          <cell r="D381">
            <v>1993.79</v>
          </cell>
        </row>
        <row r="382">
          <cell r="A382">
            <v>811005</v>
          </cell>
          <cell r="B382" t="str">
            <v>OTROS GASTOS DEL PERSONAL</v>
          </cell>
          <cell r="C382">
            <v>237875.66</v>
          </cell>
          <cell r="D382">
            <v>237875.66</v>
          </cell>
        </row>
        <row r="383">
          <cell r="A383">
            <v>8110050100</v>
          </cell>
          <cell r="B383" t="str">
            <v>CAPACITACION</v>
          </cell>
          <cell r="C383">
            <v>86597.38</v>
          </cell>
          <cell r="D383">
            <v>86597.38</v>
          </cell>
        </row>
        <row r="384">
          <cell r="A384">
            <v>811005010001</v>
          </cell>
          <cell r="B384" t="str">
            <v>INSTITUTOCIONAL</v>
          </cell>
          <cell r="C384">
            <v>75908.17</v>
          </cell>
          <cell r="D384">
            <v>75908.17</v>
          </cell>
        </row>
        <row r="385">
          <cell r="A385">
            <v>811005010002</v>
          </cell>
          <cell r="B385" t="str">
            <v>PROGRAMA DE BECAS A EMPLEADOS</v>
          </cell>
          <cell r="C385">
            <v>10689.21</v>
          </cell>
          <cell r="D385">
            <v>10689.21</v>
          </cell>
        </row>
        <row r="386">
          <cell r="A386">
            <v>8110050200</v>
          </cell>
          <cell r="B386" t="str">
            <v>GASTOS DE VIAJE</v>
          </cell>
          <cell r="C386">
            <v>17990.75</v>
          </cell>
          <cell r="D386">
            <v>17990.75</v>
          </cell>
        </row>
        <row r="387">
          <cell r="A387">
            <v>8110050300</v>
          </cell>
          <cell r="B387" t="str">
            <v>COMBUSTIBLE Y LUBRICANTES</v>
          </cell>
          <cell r="C387">
            <v>184.22</v>
          </cell>
          <cell r="D387">
            <v>184.22</v>
          </cell>
        </row>
        <row r="388">
          <cell r="A388">
            <v>8110050400</v>
          </cell>
          <cell r="B388" t="str">
            <v>VI TICOS Y TRANSPORTE</v>
          </cell>
          <cell r="C388">
            <v>133103.31</v>
          </cell>
          <cell r="D388">
            <v>133103.31</v>
          </cell>
        </row>
        <row r="389">
          <cell r="A389">
            <v>811005040001</v>
          </cell>
          <cell r="B389" t="str">
            <v>VIATICOS</v>
          </cell>
          <cell r="C389">
            <v>65283.5</v>
          </cell>
          <cell r="D389">
            <v>65283.5</v>
          </cell>
        </row>
        <row r="390">
          <cell r="A390">
            <v>811005040002</v>
          </cell>
          <cell r="B390" t="str">
            <v>TRANSPORTE</v>
          </cell>
          <cell r="C390">
            <v>27271.29</v>
          </cell>
          <cell r="D390">
            <v>27271.29</v>
          </cell>
        </row>
        <row r="391">
          <cell r="A391">
            <v>811005040003</v>
          </cell>
          <cell r="B391" t="str">
            <v>KILOMETRAJE</v>
          </cell>
          <cell r="C391">
            <v>40548.519999999997</v>
          </cell>
          <cell r="D391">
            <v>40548.519999999997</v>
          </cell>
        </row>
        <row r="392">
          <cell r="A392">
            <v>812</v>
          </cell>
          <cell r="B392" t="str">
            <v>GASTOS GENERALES</v>
          </cell>
          <cell r="C392">
            <v>1988227.83</v>
          </cell>
          <cell r="D392">
            <v>1988227.83</v>
          </cell>
        </row>
        <row r="393">
          <cell r="A393">
            <v>8120</v>
          </cell>
          <cell r="B393" t="str">
            <v>GASTOS GENERALES</v>
          </cell>
          <cell r="C393">
            <v>1988227.83</v>
          </cell>
          <cell r="D393">
            <v>1988227.83</v>
          </cell>
        </row>
        <row r="394">
          <cell r="A394">
            <v>812001</v>
          </cell>
          <cell r="B394" t="str">
            <v>CONSUMO DE MATERIALES</v>
          </cell>
          <cell r="C394">
            <v>57834.91</v>
          </cell>
          <cell r="D394">
            <v>57834.91</v>
          </cell>
        </row>
        <row r="395">
          <cell r="A395">
            <v>8120010100</v>
          </cell>
          <cell r="B395" t="str">
            <v>COMBUSTIBLE Y LUBRICANTES</v>
          </cell>
          <cell r="C395">
            <v>6174.14</v>
          </cell>
          <cell r="D395">
            <v>6174.14</v>
          </cell>
        </row>
        <row r="396">
          <cell r="A396">
            <v>8120010200</v>
          </cell>
          <cell r="B396" t="str">
            <v>PAPELERIA Y UTILES</v>
          </cell>
          <cell r="C396">
            <v>26541.38</v>
          </cell>
          <cell r="D396">
            <v>26541.38</v>
          </cell>
        </row>
        <row r="397">
          <cell r="A397">
            <v>8120010300</v>
          </cell>
          <cell r="B397" t="str">
            <v>MATERIALES DE LIMPIEZA</v>
          </cell>
          <cell r="C397">
            <v>25119.39</v>
          </cell>
          <cell r="D397">
            <v>25119.39</v>
          </cell>
        </row>
        <row r="398">
          <cell r="A398">
            <v>812002</v>
          </cell>
          <cell r="B398" t="str">
            <v>REPARACION Y MANTENIMIENTO DE ACTIVO FIJO</v>
          </cell>
          <cell r="C398">
            <v>138309.6</v>
          </cell>
          <cell r="D398">
            <v>138309.6</v>
          </cell>
        </row>
        <row r="399">
          <cell r="A399">
            <v>8120020100</v>
          </cell>
          <cell r="B399" t="str">
            <v>EDIFICIOS PROPIOS</v>
          </cell>
          <cell r="C399">
            <v>83328.899999999994</v>
          </cell>
          <cell r="D399">
            <v>83328.899999999994</v>
          </cell>
        </row>
        <row r="400">
          <cell r="A400">
            <v>812002010001</v>
          </cell>
          <cell r="B400" t="str">
            <v>OFICINA CENTRAL</v>
          </cell>
          <cell r="C400">
            <v>41234</v>
          </cell>
          <cell r="D400">
            <v>41234</v>
          </cell>
        </row>
        <row r="401">
          <cell r="A401">
            <v>812002010002</v>
          </cell>
          <cell r="B401" t="str">
            <v>CENTRO RECREATIVO</v>
          </cell>
          <cell r="C401">
            <v>22633.200000000001</v>
          </cell>
          <cell r="D401">
            <v>22633.200000000001</v>
          </cell>
        </row>
        <row r="402">
          <cell r="A402">
            <v>812002010003</v>
          </cell>
          <cell r="B402" t="str">
            <v>AGENCIAS</v>
          </cell>
          <cell r="C402">
            <v>19461.7</v>
          </cell>
          <cell r="D402">
            <v>19461.7</v>
          </cell>
        </row>
        <row r="403">
          <cell r="A403">
            <v>8120020200</v>
          </cell>
          <cell r="B403" t="str">
            <v>EQUIPO DE COMPUTACION</v>
          </cell>
          <cell r="C403">
            <v>17142.41</v>
          </cell>
          <cell r="D403">
            <v>17142.41</v>
          </cell>
        </row>
        <row r="404">
          <cell r="A404">
            <v>8120020300</v>
          </cell>
          <cell r="B404" t="str">
            <v>VEHICULOS</v>
          </cell>
          <cell r="C404">
            <v>20267.47</v>
          </cell>
          <cell r="D404">
            <v>20267.47</v>
          </cell>
        </row>
        <row r="405">
          <cell r="A405">
            <v>8120020400</v>
          </cell>
          <cell r="B405" t="str">
            <v>MOBILIARIO Y EQUIPO DE OFICINA</v>
          </cell>
          <cell r="C405">
            <v>17570.82</v>
          </cell>
          <cell r="D405">
            <v>17570.82</v>
          </cell>
        </row>
        <row r="406">
          <cell r="A406">
            <v>812002040001</v>
          </cell>
          <cell r="B406" t="str">
            <v>MOBILIARIO</v>
          </cell>
          <cell r="C406">
            <v>1469.74</v>
          </cell>
          <cell r="D406">
            <v>1469.74</v>
          </cell>
        </row>
        <row r="407">
          <cell r="A407">
            <v>812002040002</v>
          </cell>
          <cell r="B407" t="str">
            <v>EQUIPO</v>
          </cell>
          <cell r="C407">
            <v>16101.08</v>
          </cell>
          <cell r="D407">
            <v>16101.08</v>
          </cell>
        </row>
        <row r="408">
          <cell r="A408">
            <v>81200204000201</v>
          </cell>
          <cell r="B408" t="str">
            <v>EQUIPO DE OFICINA</v>
          </cell>
          <cell r="C408">
            <v>1816.19</v>
          </cell>
          <cell r="D408">
            <v>1816.19</v>
          </cell>
        </row>
        <row r="409">
          <cell r="A409">
            <v>81200204000202</v>
          </cell>
          <cell r="B409" t="str">
            <v>AIRE ACONDICIONADO</v>
          </cell>
          <cell r="C409">
            <v>12303.85</v>
          </cell>
          <cell r="D409">
            <v>12303.85</v>
          </cell>
        </row>
        <row r="410">
          <cell r="A410">
            <v>81200204000203</v>
          </cell>
          <cell r="B410" t="str">
            <v>PLANTA DE EMERGENCIA</v>
          </cell>
          <cell r="C410">
            <v>1981.04</v>
          </cell>
          <cell r="D410">
            <v>1981.04</v>
          </cell>
        </row>
        <row r="411">
          <cell r="A411">
            <v>812003</v>
          </cell>
          <cell r="B411" t="str">
            <v>SERVICIOS PUBLICOS E IMPUESTOS</v>
          </cell>
          <cell r="C411">
            <v>364574.64</v>
          </cell>
          <cell r="D411">
            <v>364574.64</v>
          </cell>
        </row>
        <row r="412">
          <cell r="A412">
            <v>8120030100</v>
          </cell>
          <cell r="B412" t="str">
            <v>COMUNICACIONES</v>
          </cell>
          <cell r="C412">
            <v>41969.59</v>
          </cell>
          <cell r="D412">
            <v>41969.59</v>
          </cell>
        </row>
        <row r="413">
          <cell r="A413">
            <v>8120030200</v>
          </cell>
          <cell r="B413" t="str">
            <v>ENERGIA ELECTRICA</v>
          </cell>
          <cell r="C413">
            <v>77004.899999999994</v>
          </cell>
          <cell r="D413">
            <v>77004.899999999994</v>
          </cell>
        </row>
        <row r="414">
          <cell r="A414">
            <v>8120030300</v>
          </cell>
          <cell r="B414" t="str">
            <v>AGUA POTABLE</v>
          </cell>
          <cell r="C414">
            <v>15032.18</v>
          </cell>
          <cell r="D414">
            <v>15032.18</v>
          </cell>
        </row>
        <row r="415">
          <cell r="A415">
            <v>8120030400</v>
          </cell>
          <cell r="B415" t="str">
            <v>IMPUESTOS FISCALES</v>
          </cell>
          <cell r="C415">
            <v>180489.34</v>
          </cell>
          <cell r="D415">
            <v>180489.34</v>
          </cell>
        </row>
        <row r="416">
          <cell r="A416">
            <v>812003040001</v>
          </cell>
          <cell r="B416" t="str">
            <v>REMANENTE DE IVA</v>
          </cell>
          <cell r="C416">
            <v>167476.65</v>
          </cell>
          <cell r="D416">
            <v>167476.65</v>
          </cell>
        </row>
        <row r="417">
          <cell r="A417">
            <v>812003040002</v>
          </cell>
          <cell r="B417" t="str">
            <v>FOVIAL</v>
          </cell>
          <cell r="C417">
            <v>1648.27</v>
          </cell>
          <cell r="D417">
            <v>1648.27</v>
          </cell>
        </row>
        <row r="418">
          <cell r="A418">
            <v>812003040003</v>
          </cell>
          <cell r="B418" t="str">
            <v>DERECHOS DE REGISTRO DE COMERCIO</v>
          </cell>
          <cell r="C418">
            <v>6071.23</v>
          </cell>
          <cell r="D418">
            <v>6071.23</v>
          </cell>
        </row>
        <row r="419">
          <cell r="A419">
            <v>812003040004</v>
          </cell>
          <cell r="B419" t="str">
            <v>TARJETA DE CIRCULACION DE VEHICULOS</v>
          </cell>
          <cell r="C419">
            <v>1062.19</v>
          </cell>
          <cell r="D419">
            <v>1062.19</v>
          </cell>
        </row>
        <row r="420">
          <cell r="A420">
            <v>812003040099</v>
          </cell>
          <cell r="B420" t="str">
            <v>OTROS</v>
          </cell>
          <cell r="C420">
            <v>4231</v>
          </cell>
          <cell r="D420">
            <v>4231</v>
          </cell>
        </row>
        <row r="421">
          <cell r="A421">
            <v>8120030500</v>
          </cell>
          <cell r="B421" t="str">
            <v>IMPUESTOS MUNICIPALES</v>
          </cell>
          <cell r="C421">
            <v>36464.5</v>
          </cell>
          <cell r="D421">
            <v>36464.5</v>
          </cell>
        </row>
        <row r="422">
          <cell r="A422">
            <v>8120030600</v>
          </cell>
          <cell r="B422" t="str">
            <v>MULTAS</v>
          </cell>
          <cell r="C422">
            <v>13614.13</v>
          </cell>
          <cell r="D422">
            <v>13614.13</v>
          </cell>
        </row>
        <row r="423">
          <cell r="A423">
            <v>812003060001</v>
          </cell>
          <cell r="B423" t="str">
            <v>POR SERVICIOS PUBLICOS</v>
          </cell>
          <cell r="C423">
            <v>8760</v>
          </cell>
          <cell r="D423">
            <v>8760</v>
          </cell>
        </row>
        <row r="424">
          <cell r="A424">
            <v>812003060002</v>
          </cell>
          <cell r="B424" t="str">
            <v>POR IMPUESTOS</v>
          </cell>
          <cell r="C424">
            <v>4854.13</v>
          </cell>
          <cell r="D424">
            <v>4854.13</v>
          </cell>
        </row>
        <row r="425">
          <cell r="A425">
            <v>812004</v>
          </cell>
          <cell r="B425" t="str">
            <v>PUBLICIDAD Y PROMOCION</v>
          </cell>
          <cell r="C425">
            <v>125819.65</v>
          </cell>
          <cell r="D425">
            <v>125819.65</v>
          </cell>
        </row>
        <row r="426">
          <cell r="A426">
            <v>8120040100</v>
          </cell>
          <cell r="B426" t="str">
            <v>TELEVISION</v>
          </cell>
          <cell r="C426">
            <v>21040</v>
          </cell>
          <cell r="D426">
            <v>21040</v>
          </cell>
        </row>
        <row r="427">
          <cell r="A427">
            <v>8120040200</v>
          </cell>
          <cell r="B427" t="str">
            <v>RADIO</v>
          </cell>
          <cell r="C427">
            <v>6201.6</v>
          </cell>
          <cell r="D427">
            <v>6201.6</v>
          </cell>
        </row>
        <row r="428">
          <cell r="A428">
            <v>8120040300</v>
          </cell>
          <cell r="B428" t="str">
            <v>PRENSA ESCRITA</v>
          </cell>
          <cell r="C428">
            <v>38757.519999999997</v>
          </cell>
          <cell r="D428">
            <v>38757.519999999997</v>
          </cell>
        </row>
        <row r="429">
          <cell r="A429">
            <v>8120040400</v>
          </cell>
          <cell r="B429" t="str">
            <v>OTROS MEDIOS</v>
          </cell>
          <cell r="C429">
            <v>35250.53</v>
          </cell>
          <cell r="D429">
            <v>35250.53</v>
          </cell>
        </row>
        <row r="430">
          <cell r="A430">
            <v>812004040001</v>
          </cell>
          <cell r="B430" t="str">
            <v>OTTROS MEDIOS</v>
          </cell>
          <cell r="C430">
            <v>35250.53</v>
          </cell>
          <cell r="D430">
            <v>35250.53</v>
          </cell>
        </row>
        <row r="431">
          <cell r="A431">
            <v>8120040500</v>
          </cell>
          <cell r="B431" t="str">
            <v>ARTICULOS PROMOCIONALES</v>
          </cell>
          <cell r="C431">
            <v>6570</v>
          </cell>
          <cell r="D431">
            <v>6570</v>
          </cell>
        </row>
        <row r="432">
          <cell r="A432">
            <v>8120040600</v>
          </cell>
          <cell r="B432" t="str">
            <v>GASTOS DE REPRESENTACIION</v>
          </cell>
          <cell r="C432">
            <v>18000</v>
          </cell>
          <cell r="D432">
            <v>18000</v>
          </cell>
        </row>
        <row r="433">
          <cell r="A433">
            <v>812006</v>
          </cell>
          <cell r="B433" t="str">
            <v>SEGUROS SOBRE BIENES</v>
          </cell>
          <cell r="C433">
            <v>51547.92</v>
          </cell>
          <cell r="D433">
            <v>51547.92</v>
          </cell>
        </row>
        <row r="434">
          <cell r="A434">
            <v>8120060100</v>
          </cell>
          <cell r="B434" t="str">
            <v>SOBRE ACTIVOS FIJOS</v>
          </cell>
          <cell r="C434">
            <v>47060.95</v>
          </cell>
          <cell r="D434">
            <v>47060.95</v>
          </cell>
        </row>
        <row r="435">
          <cell r="A435">
            <v>812006010001</v>
          </cell>
          <cell r="B435" t="str">
            <v>EDIFICIOS</v>
          </cell>
          <cell r="C435">
            <v>25229.98</v>
          </cell>
          <cell r="D435">
            <v>25229.98</v>
          </cell>
        </row>
        <row r="436">
          <cell r="A436">
            <v>812006010002</v>
          </cell>
          <cell r="B436" t="str">
            <v>MOBILIARIO</v>
          </cell>
          <cell r="C436">
            <v>3798.94</v>
          </cell>
          <cell r="D436">
            <v>3798.94</v>
          </cell>
        </row>
        <row r="437">
          <cell r="A437">
            <v>812006010003</v>
          </cell>
          <cell r="B437" t="str">
            <v>EQUIPO DE OFICINA</v>
          </cell>
          <cell r="C437">
            <v>3113.87</v>
          </cell>
          <cell r="D437">
            <v>3113.87</v>
          </cell>
        </row>
        <row r="438">
          <cell r="A438">
            <v>812006010004</v>
          </cell>
          <cell r="B438" t="str">
            <v>VEHICULOS</v>
          </cell>
          <cell r="C438">
            <v>12951.29</v>
          </cell>
          <cell r="D438">
            <v>12951.29</v>
          </cell>
        </row>
        <row r="439">
          <cell r="A439">
            <v>812006010005</v>
          </cell>
          <cell r="B439" t="str">
            <v>MAQUINARIA, EQUIPO Y HERRAMIENTAS</v>
          </cell>
          <cell r="C439">
            <v>1966.87</v>
          </cell>
          <cell r="D439">
            <v>1966.87</v>
          </cell>
        </row>
        <row r="440">
          <cell r="A440">
            <v>8120060200</v>
          </cell>
          <cell r="B440" t="str">
            <v>SOBRE RIESGOS BANCARIOS</v>
          </cell>
          <cell r="C440">
            <v>4486.97</v>
          </cell>
          <cell r="D440">
            <v>4486.97</v>
          </cell>
        </row>
        <row r="441">
          <cell r="A441">
            <v>812007</v>
          </cell>
          <cell r="B441" t="str">
            <v>HONORARIOS PROFESIONALES</v>
          </cell>
          <cell r="C441">
            <v>93760.81</v>
          </cell>
          <cell r="D441">
            <v>93760.81</v>
          </cell>
        </row>
        <row r="442">
          <cell r="A442">
            <v>8120070100</v>
          </cell>
          <cell r="B442" t="str">
            <v>AUDITORES</v>
          </cell>
          <cell r="C442">
            <v>24299.98</v>
          </cell>
          <cell r="D442">
            <v>24299.98</v>
          </cell>
        </row>
        <row r="443">
          <cell r="A443">
            <v>812007010001</v>
          </cell>
          <cell r="B443" t="str">
            <v>AUDITORIA EXTERNA</v>
          </cell>
          <cell r="C443">
            <v>19300</v>
          </cell>
          <cell r="D443">
            <v>19300</v>
          </cell>
        </row>
        <row r="444">
          <cell r="A444">
            <v>812007010002</v>
          </cell>
          <cell r="B444" t="str">
            <v>AUDITORIA FISCAL</v>
          </cell>
          <cell r="C444">
            <v>4999.9799999999996</v>
          </cell>
          <cell r="D444">
            <v>4999.9799999999996</v>
          </cell>
        </row>
        <row r="445">
          <cell r="A445">
            <v>8120070200</v>
          </cell>
          <cell r="B445" t="str">
            <v>ABOGADOS</v>
          </cell>
          <cell r="C445">
            <v>32000</v>
          </cell>
          <cell r="D445">
            <v>32000</v>
          </cell>
        </row>
        <row r="446">
          <cell r="A446">
            <v>8120070300</v>
          </cell>
          <cell r="B446" t="str">
            <v>EMPRESAS CONSULTORAS</v>
          </cell>
          <cell r="C446">
            <v>462</v>
          </cell>
          <cell r="D446">
            <v>462</v>
          </cell>
        </row>
        <row r="447">
          <cell r="A447">
            <v>8120070900</v>
          </cell>
          <cell r="B447" t="str">
            <v>OTROS</v>
          </cell>
          <cell r="C447">
            <v>36998.83</v>
          </cell>
          <cell r="D447">
            <v>36998.83</v>
          </cell>
        </row>
        <row r="448">
          <cell r="A448">
            <v>812008</v>
          </cell>
          <cell r="B448" t="str">
            <v>SUPERINTENDENCIA DEL SISTEMA FINANCIERO</v>
          </cell>
          <cell r="C448">
            <v>137068.98000000001</v>
          </cell>
          <cell r="D448">
            <v>137068.98000000001</v>
          </cell>
        </row>
        <row r="449">
          <cell r="A449">
            <v>8120080100</v>
          </cell>
          <cell r="B449" t="str">
            <v>CUOTA OBLIGATORIA</v>
          </cell>
          <cell r="C449">
            <v>137068.98000000001</v>
          </cell>
          <cell r="D449">
            <v>137068.98000000001</v>
          </cell>
        </row>
        <row r="450">
          <cell r="A450">
            <v>812011</v>
          </cell>
          <cell r="B450" t="str">
            <v>SERVICIOS TECNICOS</v>
          </cell>
          <cell r="C450">
            <v>199253.07</v>
          </cell>
          <cell r="D450">
            <v>199253.07</v>
          </cell>
        </row>
        <row r="451">
          <cell r="A451">
            <v>8120110800</v>
          </cell>
          <cell r="B451" t="str">
            <v>INFORM TICA</v>
          </cell>
          <cell r="C451">
            <v>199253.07</v>
          </cell>
          <cell r="D451">
            <v>199253.07</v>
          </cell>
        </row>
        <row r="452">
          <cell r="A452">
            <v>812099</v>
          </cell>
          <cell r="B452" t="str">
            <v>OTROS</v>
          </cell>
          <cell r="C452">
            <v>820058.25</v>
          </cell>
          <cell r="D452">
            <v>820058.25</v>
          </cell>
        </row>
        <row r="453">
          <cell r="A453">
            <v>8120990100</v>
          </cell>
          <cell r="B453" t="str">
            <v>SERVICIOS DE SEGURIDAD</v>
          </cell>
          <cell r="C453">
            <v>128447.52</v>
          </cell>
          <cell r="D453">
            <v>128447.52</v>
          </cell>
        </row>
        <row r="454">
          <cell r="A454">
            <v>8120990200</v>
          </cell>
          <cell r="B454" t="str">
            <v>SUSCRIPCIONES</v>
          </cell>
          <cell r="C454">
            <v>1054.26</v>
          </cell>
          <cell r="D454">
            <v>1054.26</v>
          </cell>
        </row>
        <row r="455">
          <cell r="A455">
            <v>8120990300</v>
          </cell>
          <cell r="B455" t="str">
            <v>CONTRIBUCIONES</v>
          </cell>
          <cell r="C455">
            <v>131208.24</v>
          </cell>
          <cell r="D455">
            <v>131208.24</v>
          </cell>
        </row>
        <row r="456">
          <cell r="A456">
            <v>812099030099</v>
          </cell>
          <cell r="B456" t="str">
            <v>OTRAS INSTITUCIONES</v>
          </cell>
          <cell r="C456">
            <v>131208.24</v>
          </cell>
          <cell r="D456">
            <v>131208.24</v>
          </cell>
        </row>
        <row r="457">
          <cell r="A457">
            <v>8120990400</v>
          </cell>
          <cell r="B457" t="str">
            <v>PUBLICACIONES Y CONVOCATORIAS</v>
          </cell>
          <cell r="C457">
            <v>15588.98</v>
          </cell>
          <cell r="D457">
            <v>15588.98</v>
          </cell>
        </row>
        <row r="458">
          <cell r="A458">
            <v>8120999100</v>
          </cell>
          <cell r="B458" t="str">
            <v>OTROS</v>
          </cell>
          <cell r="C458">
            <v>543759.25</v>
          </cell>
          <cell r="D458">
            <v>543759.25</v>
          </cell>
        </row>
        <row r="459">
          <cell r="A459">
            <v>812099910001</v>
          </cell>
          <cell r="B459" t="str">
            <v>SERVICIOS DE LIMPIEZA Y MENSAJERIA</v>
          </cell>
          <cell r="C459">
            <v>79651.490000000005</v>
          </cell>
          <cell r="D459">
            <v>79651.490000000005</v>
          </cell>
        </row>
        <row r="460">
          <cell r="A460">
            <v>812099910003</v>
          </cell>
          <cell r="B460" t="str">
            <v>MEMBRESIA</v>
          </cell>
          <cell r="C460">
            <v>11942.69</v>
          </cell>
          <cell r="D460">
            <v>11942.69</v>
          </cell>
        </row>
        <row r="461">
          <cell r="A461">
            <v>812099910004</v>
          </cell>
          <cell r="B461" t="str">
            <v>ASAMBLEA GENERAL DE ACCIONISTAS</v>
          </cell>
          <cell r="C461">
            <v>5507.87</v>
          </cell>
          <cell r="D461">
            <v>5507.87</v>
          </cell>
        </row>
        <row r="462">
          <cell r="A462">
            <v>812099910006</v>
          </cell>
          <cell r="B462" t="str">
            <v>ATENCION A COOPERATIVAS SOCIAS</v>
          </cell>
          <cell r="C462">
            <v>7376.88</v>
          </cell>
          <cell r="D462">
            <v>7376.88</v>
          </cell>
        </row>
        <row r="463">
          <cell r="A463">
            <v>812099910007</v>
          </cell>
          <cell r="B463" t="str">
            <v>EVENTOS INSTITUCIONALES</v>
          </cell>
          <cell r="C463">
            <v>121999.78</v>
          </cell>
          <cell r="D463">
            <v>121999.78</v>
          </cell>
        </row>
        <row r="464">
          <cell r="A464">
            <v>812099910008</v>
          </cell>
          <cell r="B464" t="str">
            <v>DIETAS A COMITES DE APOYO AL CONSEJO DIRECTIVO</v>
          </cell>
          <cell r="C464">
            <v>6000</v>
          </cell>
          <cell r="D464">
            <v>6000</v>
          </cell>
        </row>
        <row r="465">
          <cell r="A465">
            <v>812099910012</v>
          </cell>
          <cell r="B465" t="str">
            <v>CUENTA CORRIENTE</v>
          </cell>
          <cell r="C465">
            <v>264086.15999999997</v>
          </cell>
          <cell r="D465">
            <v>264086.15999999997</v>
          </cell>
        </row>
        <row r="466">
          <cell r="A466">
            <v>812099910099</v>
          </cell>
          <cell r="B466" t="str">
            <v>OTROS</v>
          </cell>
          <cell r="C466">
            <v>47194.38</v>
          </cell>
          <cell r="D466">
            <v>47194.38</v>
          </cell>
        </row>
        <row r="467">
          <cell r="A467">
            <v>813</v>
          </cell>
          <cell r="B467" t="str">
            <v>DEPRECIACIONES Y AMORTIZACIONES</v>
          </cell>
          <cell r="C467">
            <v>414352.67</v>
          </cell>
          <cell r="D467">
            <v>414352.67</v>
          </cell>
        </row>
        <row r="468">
          <cell r="A468">
            <v>8130</v>
          </cell>
          <cell r="B468" t="str">
            <v>DEPRECIACIONES Y AMORTIZACIONES</v>
          </cell>
          <cell r="C468">
            <v>414352.67</v>
          </cell>
          <cell r="D468">
            <v>414352.67</v>
          </cell>
        </row>
        <row r="469">
          <cell r="A469">
            <v>813001</v>
          </cell>
          <cell r="B469" t="str">
            <v>DEPRECIACIONES</v>
          </cell>
          <cell r="C469">
            <v>277300.96000000002</v>
          </cell>
          <cell r="D469">
            <v>277300.96000000002</v>
          </cell>
        </row>
        <row r="470">
          <cell r="A470">
            <v>8130010100</v>
          </cell>
          <cell r="B470" t="str">
            <v>BIENES MUEBLES</v>
          </cell>
          <cell r="C470">
            <v>147294.67000000001</v>
          </cell>
          <cell r="D470">
            <v>147294.67000000001</v>
          </cell>
        </row>
        <row r="471">
          <cell r="A471">
            <v>813001010001</v>
          </cell>
          <cell r="B471" t="str">
            <v>VALOR HISTORICO</v>
          </cell>
          <cell r="C471">
            <v>147294.67000000001</v>
          </cell>
          <cell r="D471">
            <v>147294.67000000001</v>
          </cell>
        </row>
        <row r="472">
          <cell r="A472">
            <v>81300101000102</v>
          </cell>
          <cell r="B472" t="str">
            <v>EQUIPO DE COMPUTACION</v>
          </cell>
          <cell r="C472">
            <v>67891.5</v>
          </cell>
          <cell r="D472">
            <v>67891.5</v>
          </cell>
        </row>
        <row r="473">
          <cell r="A473">
            <v>81300101000103</v>
          </cell>
          <cell r="B473" t="str">
            <v>EQUIPO DE OFICINA</v>
          </cell>
          <cell r="C473">
            <v>4320.0600000000004</v>
          </cell>
          <cell r="D473">
            <v>4320.0600000000004</v>
          </cell>
        </row>
        <row r="474">
          <cell r="A474">
            <v>81300101000104</v>
          </cell>
          <cell r="B474" t="str">
            <v>MOBILIARIO</v>
          </cell>
          <cell r="C474">
            <v>26688.6</v>
          </cell>
          <cell r="D474">
            <v>26688.6</v>
          </cell>
        </row>
        <row r="475">
          <cell r="A475">
            <v>81300101000105</v>
          </cell>
          <cell r="B475" t="str">
            <v>VEHICULOS</v>
          </cell>
          <cell r="C475">
            <v>18159.080000000002</v>
          </cell>
          <cell r="D475">
            <v>18159.080000000002</v>
          </cell>
        </row>
        <row r="476">
          <cell r="A476">
            <v>81300101000106</v>
          </cell>
          <cell r="B476" t="str">
            <v>MAQUINARIA, EQUIPO Y HERRAMIENTAS</v>
          </cell>
          <cell r="C476">
            <v>30235.43</v>
          </cell>
          <cell r="D476">
            <v>30235.43</v>
          </cell>
        </row>
        <row r="477">
          <cell r="A477">
            <v>8130010200</v>
          </cell>
          <cell r="B477" t="str">
            <v>BIENES INMUEBLES</v>
          </cell>
          <cell r="C477">
            <v>130006.29</v>
          </cell>
          <cell r="D477">
            <v>130006.29</v>
          </cell>
        </row>
        <row r="478">
          <cell r="A478">
            <v>813001020001</v>
          </cell>
          <cell r="B478" t="str">
            <v>VALOR HISTORICO</v>
          </cell>
          <cell r="C478">
            <v>110507.91</v>
          </cell>
          <cell r="D478">
            <v>110507.91</v>
          </cell>
        </row>
        <row r="479">
          <cell r="A479">
            <v>81300102000101</v>
          </cell>
          <cell r="B479" t="str">
            <v>EDIFICACIONES</v>
          </cell>
          <cell r="C479">
            <v>110507.91</v>
          </cell>
          <cell r="D479">
            <v>110507.91</v>
          </cell>
        </row>
        <row r="480">
          <cell r="A480">
            <v>813001020002</v>
          </cell>
          <cell r="B480" t="str">
            <v>REVALUOS</v>
          </cell>
          <cell r="C480">
            <v>19498.38</v>
          </cell>
          <cell r="D480">
            <v>19498.38</v>
          </cell>
        </row>
        <row r="481">
          <cell r="A481">
            <v>81300102000201</v>
          </cell>
          <cell r="B481" t="str">
            <v>EDIFICACIONES</v>
          </cell>
          <cell r="C481">
            <v>19498.38</v>
          </cell>
          <cell r="D481">
            <v>19498.38</v>
          </cell>
        </row>
        <row r="482">
          <cell r="A482">
            <v>813002</v>
          </cell>
          <cell r="B482" t="str">
            <v>AMORTIZACIONES</v>
          </cell>
          <cell r="C482">
            <v>137051.71</v>
          </cell>
          <cell r="D482">
            <v>137051.71</v>
          </cell>
        </row>
        <row r="483">
          <cell r="A483">
            <v>8130020200</v>
          </cell>
          <cell r="B483" t="str">
            <v>REMODELACIONES Y READECUACIONES EN LOCALES PROPIOS</v>
          </cell>
          <cell r="C483">
            <v>8012.94</v>
          </cell>
          <cell r="D483">
            <v>8012.94</v>
          </cell>
        </row>
        <row r="484">
          <cell r="A484">
            <v>813002020002</v>
          </cell>
          <cell r="B484" t="str">
            <v>INMUEBLES</v>
          </cell>
          <cell r="C484">
            <v>8012.94</v>
          </cell>
          <cell r="D484">
            <v>8012.94</v>
          </cell>
        </row>
        <row r="485">
          <cell r="A485">
            <v>8130020300</v>
          </cell>
          <cell r="B485" t="str">
            <v>PROGRAMAS COMPUTACIONALES</v>
          </cell>
          <cell r="C485">
            <v>129038.77</v>
          </cell>
          <cell r="D485">
            <v>129038.77</v>
          </cell>
        </row>
        <row r="486">
          <cell r="A486">
            <v>82</v>
          </cell>
          <cell r="B486" t="str">
            <v>GASTOS NO OPERACIONALES</v>
          </cell>
          <cell r="C486">
            <v>263377.39</v>
          </cell>
          <cell r="D486">
            <v>263377.39</v>
          </cell>
        </row>
        <row r="487">
          <cell r="A487">
            <v>821</v>
          </cell>
          <cell r="B487" t="str">
            <v>GASTOS DE EJERCICIOS ANTERIORES</v>
          </cell>
          <cell r="C487">
            <v>2567.33</v>
          </cell>
          <cell r="D487">
            <v>2567.33</v>
          </cell>
        </row>
        <row r="488">
          <cell r="A488">
            <v>8210</v>
          </cell>
          <cell r="B488" t="str">
            <v>GASTOS DE EJERCICIOS ANTERIORES</v>
          </cell>
          <cell r="C488">
            <v>2567.33</v>
          </cell>
          <cell r="D488">
            <v>2567.33</v>
          </cell>
        </row>
        <row r="489">
          <cell r="A489">
            <v>821099</v>
          </cell>
          <cell r="B489" t="str">
            <v>OTROS</v>
          </cell>
          <cell r="C489">
            <v>2567.33</v>
          </cell>
          <cell r="D489">
            <v>2567.33</v>
          </cell>
        </row>
        <row r="490">
          <cell r="A490">
            <v>8210990000</v>
          </cell>
          <cell r="B490" t="str">
            <v>OTROS</v>
          </cell>
          <cell r="C490">
            <v>2567.33</v>
          </cell>
          <cell r="D490">
            <v>2567.33</v>
          </cell>
        </row>
        <row r="491">
          <cell r="A491">
            <v>827</v>
          </cell>
          <cell r="B491" t="str">
            <v>OTROS</v>
          </cell>
          <cell r="C491">
            <v>260810.06</v>
          </cell>
          <cell r="D491">
            <v>260810.06</v>
          </cell>
        </row>
        <row r="492">
          <cell r="A492">
            <v>8270</v>
          </cell>
          <cell r="B492" t="str">
            <v>OTROS</v>
          </cell>
          <cell r="C492">
            <v>260810.06</v>
          </cell>
          <cell r="D492">
            <v>260810.06</v>
          </cell>
        </row>
        <row r="493">
          <cell r="A493">
            <v>827000</v>
          </cell>
          <cell r="B493" t="str">
            <v>OTROS</v>
          </cell>
          <cell r="C493">
            <v>260810.06</v>
          </cell>
          <cell r="D493">
            <v>260810.06</v>
          </cell>
        </row>
        <row r="494">
          <cell r="A494">
            <v>8270000000</v>
          </cell>
          <cell r="B494" t="str">
            <v>OTROS</v>
          </cell>
          <cell r="C494">
            <v>260810.06</v>
          </cell>
          <cell r="D494">
            <v>260810.06</v>
          </cell>
        </row>
        <row r="495">
          <cell r="A495">
            <v>827000000002</v>
          </cell>
          <cell r="B495" t="str">
            <v>REMUNERACION ENCAJE ENTIDADES SOCIAS NO SUPERVISADAS S.</v>
          </cell>
          <cell r="C495">
            <v>6882.71</v>
          </cell>
          <cell r="D495">
            <v>6882.71</v>
          </cell>
        </row>
        <row r="496">
          <cell r="A496">
            <v>827000000003</v>
          </cell>
          <cell r="B496" t="str">
            <v>REMUNERACION DISPONIBLE DE ENTIDADES SOCIAS</v>
          </cell>
          <cell r="C496">
            <v>22658.41</v>
          </cell>
          <cell r="D496">
            <v>22658.41</v>
          </cell>
        </row>
        <row r="497">
          <cell r="A497">
            <v>827000000004</v>
          </cell>
          <cell r="B497" t="str">
            <v>PROVISION PARA INCOBRABILIDAD DE CUENTAS POR COBRAR</v>
          </cell>
          <cell r="C497">
            <v>27053.8</v>
          </cell>
          <cell r="D497">
            <v>27053.8</v>
          </cell>
        </row>
        <row r="498">
          <cell r="A498">
            <v>827000000008</v>
          </cell>
          <cell r="B498" t="str">
            <v>ASISTENCIA MEDICA</v>
          </cell>
          <cell r="C498">
            <v>466.74</v>
          </cell>
          <cell r="D498">
            <v>466.74</v>
          </cell>
        </row>
        <row r="499">
          <cell r="A499">
            <v>827000000099</v>
          </cell>
          <cell r="B499" t="str">
            <v>OTROS</v>
          </cell>
          <cell r="C499">
            <v>203748.4</v>
          </cell>
          <cell r="D499">
            <v>203748.4</v>
          </cell>
        </row>
        <row r="500">
          <cell r="A500">
            <v>83</v>
          </cell>
          <cell r="B500" t="str">
            <v>IMPUESTOS DIRECTOS</v>
          </cell>
          <cell r="C500">
            <v>1643064.64</v>
          </cell>
          <cell r="D500">
            <v>1643064.64</v>
          </cell>
        </row>
        <row r="501">
          <cell r="A501">
            <v>831</v>
          </cell>
          <cell r="B501" t="str">
            <v>IMPUESTO SOBRE LA RENTA</v>
          </cell>
          <cell r="C501">
            <v>1643064.64</v>
          </cell>
          <cell r="D501">
            <v>1643064.64</v>
          </cell>
        </row>
        <row r="502">
          <cell r="A502">
            <v>8310</v>
          </cell>
          <cell r="B502" t="str">
            <v>IMPUESTO SOBRE LA RENTA</v>
          </cell>
          <cell r="C502">
            <v>1643064.64</v>
          </cell>
          <cell r="D502">
            <v>1643064.64</v>
          </cell>
        </row>
        <row r="503">
          <cell r="A503">
            <v>831000</v>
          </cell>
          <cell r="B503" t="str">
            <v>IMPUESTO SOBRE LA RENTA</v>
          </cell>
          <cell r="C503">
            <v>1643064.64</v>
          </cell>
          <cell r="D503">
            <v>1643064.64</v>
          </cell>
        </row>
        <row r="504">
          <cell r="A504">
            <v>8310000000</v>
          </cell>
          <cell r="B504" t="str">
            <v>IMPUESTO SOBRE LA RENTA</v>
          </cell>
          <cell r="C504">
            <v>1643064.64</v>
          </cell>
          <cell r="D504">
            <v>1643064.64</v>
          </cell>
        </row>
        <row r="505">
          <cell r="A505">
            <v>831000000001</v>
          </cell>
          <cell r="B505" t="str">
            <v>IMPUESTO SOBRE LA RENTA</v>
          </cell>
          <cell r="C505">
            <v>1643064.64</v>
          </cell>
          <cell r="D505">
            <v>1643064.64</v>
          </cell>
        </row>
        <row r="506">
          <cell r="C506"/>
          <cell r="D506"/>
        </row>
        <row r="507">
          <cell r="B507" t="str">
            <v>TOTAL GASTOS</v>
          </cell>
          <cell r="C507">
            <v>7013704.0899999999</v>
          </cell>
          <cell r="D507">
            <v>7013704.0899999999</v>
          </cell>
        </row>
        <row r="508">
          <cell r="C508"/>
          <cell r="D508"/>
        </row>
        <row r="509">
          <cell r="B509" t="str">
            <v>TOTAL CUENTAS DEUDORAS</v>
          </cell>
          <cell r="C509">
            <v>639635032.87</v>
          </cell>
          <cell r="D509">
            <v>639635032.87</v>
          </cell>
        </row>
        <row r="510">
          <cell r="C510"/>
          <cell r="D510"/>
        </row>
        <row r="511">
          <cell r="B511" t="str">
            <v>CUENTAS ACREEDORAS</v>
          </cell>
          <cell r="C511">
            <v>0</v>
          </cell>
          <cell r="D511">
            <v>0</v>
          </cell>
        </row>
        <row r="512">
          <cell r="A512">
            <v>21</v>
          </cell>
          <cell r="B512" t="str">
            <v>PASIVOS DE INTERMEDIACION</v>
          </cell>
          <cell r="C512">
            <v>-200261437.30000001</v>
          </cell>
          <cell r="D512">
            <v>-200261437.30000001</v>
          </cell>
        </row>
        <row r="513">
          <cell r="A513">
            <v>211</v>
          </cell>
          <cell r="B513" t="str">
            <v>DEPOSITOS</v>
          </cell>
          <cell r="C513">
            <v>-41255967.890000001</v>
          </cell>
          <cell r="D513">
            <v>-41255967.890000001</v>
          </cell>
        </row>
        <row r="514">
          <cell r="A514">
            <v>2110</v>
          </cell>
          <cell r="B514" t="str">
            <v>DEPOSITOS A LA VISTA</v>
          </cell>
          <cell r="C514">
            <v>-36242433.640000001</v>
          </cell>
          <cell r="D514">
            <v>-36242433.640000001</v>
          </cell>
        </row>
        <row r="515">
          <cell r="A515">
            <v>211001</v>
          </cell>
          <cell r="B515" t="str">
            <v>DEPOSITOS EN CUENTA CORRIENTE</v>
          </cell>
          <cell r="C515">
            <v>-36242433.640000001</v>
          </cell>
          <cell r="D515">
            <v>-36242433.640000001</v>
          </cell>
        </row>
        <row r="516">
          <cell r="A516">
            <v>2110010601</v>
          </cell>
          <cell r="B516" t="str">
            <v>OTRAS ENTIDADES DEL SISTEMA FINANCIERO</v>
          </cell>
          <cell r="C516">
            <v>-36242433.640000001</v>
          </cell>
          <cell r="D516">
            <v>-36242433.640000001</v>
          </cell>
        </row>
        <row r="517">
          <cell r="A517">
            <v>2111</v>
          </cell>
          <cell r="B517" t="str">
            <v>DEPOSITOS PACTADOS HASTA UN AÑO PLAZO</v>
          </cell>
          <cell r="C517">
            <v>-5013534.25</v>
          </cell>
          <cell r="D517">
            <v>-5013534.25</v>
          </cell>
        </row>
        <row r="518">
          <cell r="A518">
            <v>211102</v>
          </cell>
          <cell r="B518" t="str">
            <v>DEPOSITOS A 30 DIAS PLAZO</v>
          </cell>
          <cell r="C518">
            <v>-5013534.25</v>
          </cell>
          <cell r="D518">
            <v>-5013534.25</v>
          </cell>
        </row>
        <row r="519">
          <cell r="A519">
            <v>2111020601</v>
          </cell>
          <cell r="B519" t="str">
            <v>OTRAS ENTIDADES DEL SISTEMA FINANCIERO</v>
          </cell>
          <cell r="C519">
            <v>-5000000</v>
          </cell>
          <cell r="D519">
            <v>-5000000</v>
          </cell>
        </row>
        <row r="520">
          <cell r="A520">
            <v>2111029901</v>
          </cell>
          <cell r="B520" t="str">
            <v>INTERESES Y OTROS POR PAGAR</v>
          </cell>
          <cell r="C520">
            <v>-13534.25</v>
          </cell>
          <cell r="D520">
            <v>-13534.25</v>
          </cell>
        </row>
        <row r="521">
          <cell r="A521">
            <v>211102990106</v>
          </cell>
          <cell r="B521" t="str">
            <v>OTRAS ENTIDADES DEL SISTEMA FINANCIERO</v>
          </cell>
          <cell r="C521">
            <v>-13534.25</v>
          </cell>
          <cell r="D521">
            <v>-13534.25</v>
          </cell>
        </row>
        <row r="522">
          <cell r="A522">
            <v>212</v>
          </cell>
          <cell r="B522" t="str">
            <v>PRESTAMOS</v>
          </cell>
          <cell r="C522">
            <v>-159000001.94999999</v>
          </cell>
          <cell r="D522">
            <v>-159000001.94999999</v>
          </cell>
        </row>
        <row r="523">
          <cell r="A523">
            <v>2121</v>
          </cell>
          <cell r="B523" t="str">
            <v>PRESTAMOS PACTADOS HASTA UN AÑO PLAZO</v>
          </cell>
          <cell r="C523">
            <v>-17472327.100000001</v>
          </cell>
          <cell r="D523">
            <v>-17472327.100000001</v>
          </cell>
        </row>
        <row r="524">
          <cell r="A524">
            <v>212106</v>
          </cell>
          <cell r="B524" t="str">
            <v>ADEUDADO A OTRAS ENTIDADES DEL SISTEMA FINANCIERO</v>
          </cell>
          <cell r="C524">
            <v>-17472327.100000001</v>
          </cell>
          <cell r="D524">
            <v>-17472327.100000001</v>
          </cell>
        </row>
        <row r="525">
          <cell r="A525">
            <v>2121060701</v>
          </cell>
          <cell r="B525" t="str">
            <v>BANCOS</v>
          </cell>
          <cell r="C525">
            <v>-17425000</v>
          </cell>
          <cell r="D525">
            <v>-17425000</v>
          </cell>
        </row>
        <row r="526">
          <cell r="A526">
            <v>2121069901</v>
          </cell>
          <cell r="B526" t="str">
            <v>INTERESES Y OTROS POR PAGAR</v>
          </cell>
          <cell r="C526">
            <v>-47327.1</v>
          </cell>
          <cell r="D526">
            <v>-47327.1</v>
          </cell>
        </row>
        <row r="527">
          <cell r="A527">
            <v>212106990107</v>
          </cell>
          <cell r="B527" t="str">
            <v>A BANCOS</v>
          </cell>
          <cell r="C527">
            <v>-47327.1</v>
          </cell>
          <cell r="D527">
            <v>-47327.1</v>
          </cell>
        </row>
        <row r="528">
          <cell r="A528">
            <v>2122</v>
          </cell>
          <cell r="B528" t="str">
            <v>PRESTAMOS PACTADOS A MAS DE UN AÑO PLAZO</v>
          </cell>
          <cell r="C528">
            <v>-106484.26</v>
          </cell>
          <cell r="D528">
            <v>-106484.26</v>
          </cell>
        </row>
        <row r="529">
          <cell r="A529">
            <v>212207</v>
          </cell>
          <cell r="B529" t="str">
            <v>ADEUDADO AL BMI PARA PRESTAR A TERCEROS</v>
          </cell>
          <cell r="C529">
            <v>-106484.26</v>
          </cell>
          <cell r="D529">
            <v>-106484.26</v>
          </cell>
        </row>
        <row r="530">
          <cell r="A530">
            <v>2122070101</v>
          </cell>
          <cell r="B530" t="str">
            <v>PARA PRESTAR A TERCEROS</v>
          </cell>
          <cell r="C530">
            <v>-105899.58</v>
          </cell>
          <cell r="D530">
            <v>-105899.58</v>
          </cell>
        </row>
        <row r="531">
          <cell r="A531">
            <v>2122079901</v>
          </cell>
          <cell r="B531" t="str">
            <v>INTERESES Y OTROS POR PAGAR</v>
          </cell>
          <cell r="C531">
            <v>-584.67999999999995</v>
          </cell>
          <cell r="D531">
            <v>-584.67999999999995</v>
          </cell>
        </row>
        <row r="532">
          <cell r="A532">
            <v>2123</v>
          </cell>
          <cell r="B532" t="str">
            <v>PRESTAMOS PACTADOS A CINCO O MAS ANIOS PLAZO</v>
          </cell>
          <cell r="C532">
            <v>-141421190.59</v>
          </cell>
          <cell r="D532">
            <v>-141421190.59</v>
          </cell>
        </row>
        <row r="533">
          <cell r="A533">
            <v>212306</v>
          </cell>
          <cell r="B533" t="str">
            <v>ADEUDADO A ENTIDADES EXTRANJERAS</v>
          </cell>
          <cell r="C533">
            <v>-134749279.62</v>
          </cell>
          <cell r="D533">
            <v>-134749279.62</v>
          </cell>
        </row>
        <row r="534">
          <cell r="A534">
            <v>2123060201</v>
          </cell>
          <cell r="B534" t="str">
            <v>ADEUDADO A BANCOS EXTRANJEROS POR LINEAS DE CREDITO</v>
          </cell>
          <cell r="C534">
            <v>-83015397.170000002</v>
          </cell>
          <cell r="D534">
            <v>-83015397.170000002</v>
          </cell>
        </row>
        <row r="535">
          <cell r="A535">
            <v>2123060301</v>
          </cell>
          <cell r="B535" t="str">
            <v>ADEUDADO A BANCOS EXTRANJEROS - OTROS</v>
          </cell>
          <cell r="C535">
            <v>-49504913.25</v>
          </cell>
          <cell r="D535">
            <v>-49504913.25</v>
          </cell>
        </row>
        <row r="536">
          <cell r="A536">
            <v>2123069901</v>
          </cell>
          <cell r="B536" t="str">
            <v>INTERESES Y OTROS POR PAGAR</v>
          </cell>
          <cell r="C536">
            <v>-2228969.2000000002</v>
          </cell>
          <cell r="D536">
            <v>-2228969.2000000002</v>
          </cell>
        </row>
        <row r="537">
          <cell r="A537">
            <v>212306990102</v>
          </cell>
          <cell r="B537" t="str">
            <v>ADEUDADO A BANCOS EXTRANJEROS POR LINEAS DE CREDITO</v>
          </cell>
          <cell r="C537">
            <v>-1144533.82</v>
          </cell>
          <cell r="D537">
            <v>-1144533.82</v>
          </cell>
        </row>
        <row r="538">
          <cell r="A538">
            <v>212306990103</v>
          </cell>
          <cell r="B538" t="str">
            <v>ADEUDADO A BANCOS EXTRANJEROS - OTROS</v>
          </cell>
          <cell r="C538">
            <v>-1084435.3799999999</v>
          </cell>
          <cell r="D538">
            <v>-1084435.3799999999</v>
          </cell>
        </row>
        <row r="539">
          <cell r="A539">
            <v>212307</v>
          </cell>
          <cell r="B539" t="str">
            <v>OTROS PRESTAMOS</v>
          </cell>
          <cell r="C539">
            <v>-6671910.9699999997</v>
          </cell>
          <cell r="D539">
            <v>-6671910.9699999997</v>
          </cell>
        </row>
        <row r="540">
          <cell r="A540">
            <v>2123070101</v>
          </cell>
          <cell r="B540" t="str">
            <v>PARA PRESTAR A TERCEROS</v>
          </cell>
          <cell r="C540">
            <v>-6633501.7000000002</v>
          </cell>
          <cell r="D540">
            <v>-6633501.7000000002</v>
          </cell>
        </row>
        <row r="541">
          <cell r="A541">
            <v>2123079901</v>
          </cell>
          <cell r="B541" t="str">
            <v>INTERESES Y OTROS POR PAGAR</v>
          </cell>
          <cell r="C541">
            <v>-38409.269999999997</v>
          </cell>
          <cell r="D541">
            <v>-38409.269999999997</v>
          </cell>
        </row>
        <row r="542">
          <cell r="A542">
            <v>213</v>
          </cell>
          <cell r="B542" t="str">
            <v>OBLIGACIONES A LA VISTA</v>
          </cell>
          <cell r="C542">
            <v>-5467.46</v>
          </cell>
          <cell r="D542">
            <v>-5467.46</v>
          </cell>
        </row>
        <row r="543">
          <cell r="A543">
            <v>2130</v>
          </cell>
          <cell r="B543" t="str">
            <v>OBLIGACIONES A LA VISTA</v>
          </cell>
          <cell r="C543">
            <v>-5467.46</v>
          </cell>
          <cell r="D543">
            <v>-5467.46</v>
          </cell>
        </row>
        <row r="544">
          <cell r="A544">
            <v>213003</v>
          </cell>
          <cell r="B544" t="str">
            <v>COBROS POR CUENTA AJENA</v>
          </cell>
          <cell r="C544">
            <v>-5467.46</v>
          </cell>
          <cell r="D544">
            <v>-5467.46</v>
          </cell>
        </row>
        <row r="545">
          <cell r="A545">
            <v>2130030100</v>
          </cell>
          <cell r="B545" t="str">
            <v>COBRANZAS LOCALES</v>
          </cell>
          <cell r="C545">
            <v>-2426.11</v>
          </cell>
          <cell r="D545">
            <v>-2426.11</v>
          </cell>
        </row>
        <row r="546">
          <cell r="A546">
            <v>213003010004</v>
          </cell>
          <cell r="B546" t="str">
            <v>COLECTORES</v>
          </cell>
          <cell r="C546">
            <v>-2426.11</v>
          </cell>
          <cell r="D546">
            <v>-2426.11</v>
          </cell>
        </row>
        <row r="547">
          <cell r="A547">
            <v>21300301000402</v>
          </cell>
          <cell r="B547" t="str">
            <v>COLECTORES INTERENTIDADES</v>
          </cell>
          <cell r="C547">
            <v>-2426.11</v>
          </cell>
          <cell r="D547">
            <v>-2426.11</v>
          </cell>
        </row>
        <row r="548">
          <cell r="A548">
            <v>2130030300</v>
          </cell>
          <cell r="B548" t="str">
            <v>IMPUESTOS Y SERVICIOS PIBLICOS</v>
          </cell>
          <cell r="C548">
            <v>-3041.35</v>
          </cell>
          <cell r="D548">
            <v>-3041.35</v>
          </cell>
        </row>
        <row r="549">
          <cell r="A549">
            <v>213003030002</v>
          </cell>
          <cell r="B549" t="str">
            <v>SERVICIOS PUBLICOS</v>
          </cell>
          <cell r="C549">
            <v>-3041.35</v>
          </cell>
          <cell r="D549">
            <v>-3041.35</v>
          </cell>
        </row>
        <row r="550">
          <cell r="A550">
            <v>21300303000203</v>
          </cell>
          <cell r="B550" t="str">
            <v>SERVICIO TELEFONICO</v>
          </cell>
          <cell r="C550">
            <v>-3041.35</v>
          </cell>
          <cell r="D550">
            <v>-3041.35</v>
          </cell>
        </row>
        <row r="551">
          <cell r="A551">
            <v>22</v>
          </cell>
          <cell r="B551" t="str">
            <v>OTROS PASIVOS</v>
          </cell>
          <cell r="C551">
            <v>-268132129.28</v>
          </cell>
          <cell r="D551">
            <v>-268132129.28</v>
          </cell>
        </row>
        <row r="552">
          <cell r="A552">
            <v>222</v>
          </cell>
          <cell r="B552" t="str">
            <v>CUENTAS POR PAGAR</v>
          </cell>
          <cell r="C552">
            <v>-263550842.53</v>
          </cell>
          <cell r="D552">
            <v>-263550842.53</v>
          </cell>
        </row>
        <row r="553">
          <cell r="A553">
            <v>2220</v>
          </cell>
          <cell r="B553" t="str">
            <v>CUENTAS POR PAGAR</v>
          </cell>
          <cell r="C553">
            <v>-263550842.53</v>
          </cell>
          <cell r="D553">
            <v>-263550842.53</v>
          </cell>
        </row>
        <row r="554">
          <cell r="A554">
            <v>222005</v>
          </cell>
          <cell r="B554" t="str">
            <v>IMPUESTOS SERVICIOS PUBLICOS Y OTRAS OBLIGACIONES</v>
          </cell>
          <cell r="C554">
            <v>-632854.91</v>
          </cell>
          <cell r="D554">
            <v>-632854.91</v>
          </cell>
        </row>
        <row r="555">
          <cell r="A555">
            <v>2220050100</v>
          </cell>
          <cell r="B555" t="str">
            <v>IMPUESTOS</v>
          </cell>
          <cell r="C555">
            <v>-228708.81</v>
          </cell>
          <cell r="D555">
            <v>-228708.81</v>
          </cell>
        </row>
        <row r="556">
          <cell r="A556">
            <v>222005010001</v>
          </cell>
          <cell r="B556" t="str">
            <v>IVA POR PAGAR</v>
          </cell>
          <cell r="C556">
            <v>-228708.81</v>
          </cell>
          <cell r="D556">
            <v>-228708.81</v>
          </cell>
        </row>
        <row r="557">
          <cell r="A557">
            <v>2220050200</v>
          </cell>
          <cell r="B557" t="str">
            <v>SERVICIOS PUBLICOS</v>
          </cell>
          <cell r="C557">
            <v>-39202.639999999999</v>
          </cell>
          <cell r="D557">
            <v>-39202.639999999999</v>
          </cell>
        </row>
        <row r="558">
          <cell r="A558">
            <v>222005020001</v>
          </cell>
          <cell r="B558" t="str">
            <v>TELEFONO</v>
          </cell>
          <cell r="C558">
            <v>-15641.06</v>
          </cell>
          <cell r="D558">
            <v>-15641.06</v>
          </cell>
        </row>
        <row r="559">
          <cell r="A559">
            <v>222005020002</v>
          </cell>
          <cell r="B559" t="str">
            <v>AGUA</v>
          </cell>
          <cell r="C559">
            <v>-4278.6499999999996</v>
          </cell>
          <cell r="D559">
            <v>-4278.6499999999996</v>
          </cell>
        </row>
        <row r="560">
          <cell r="A560">
            <v>222005020003</v>
          </cell>
          <cell r="B560" t="str">
            <v>ENERGIA ELECTRICA</v>
          </cell>
          <cell r="C560">
            <v>-19282.93</v>
          </cell>
          <cell r="D560">
            <v>-19282.93</v>
          </cell>
        </row>
        <row r="561">
          <cell r="A561">
            <v>2220050300</v>
          </cell>
          <cell r="B561" t="str">
            <v>CUOTA PATRONAL ISSS</v>
          </cell>
          <cell r="C561">
            <v>-19183.259999999998</v>
          </cell>
          <cell r="D561">
            <v>-19183.259999999998</v>
          </cell>
        </row>
        <row r="562">
          <cell r="A562">
            <v>222005030001</v>
          </cell>
          <cell r="B562" t="str">
            <v>SALUD</v>
          </cell>
          <cell r="C562">
            <v>-17144.349999999999</v>
          </cell>
          <cell r="D562">
            <v>-17144.349999999999</v>
          </cell>
        </row>
        <row r="563">
          <cell r="A563">
            <v>222005030003</v>
          </cell>
          <cell r="B563" t="str">
            <v>INSTITUTO SALVADOREÑO DE FORMACION PROFESIONAL</v>
          </cell>
          <cell r="C563">
            <v>-2038.91</v>
          </cell>
          <cell r="D563">
            <v>-2038.91</v>
          </cell>
        </row>
        <row r="564">
          <cell r="A564">
            <v>2220050400</v>
          </cell>
          <cell r="B564" t="str">
            <v>PROVEEDORES</v>
          </cell>
          <cell r="C564">
            <v>-303988.71000000002</v>
          </cell>
          <cell r="D564">
            <v>-303988.71000000002</v>
          </cell>
        </row>
        <row r="565">
          <cell r="A565">
            <v>222005040001</v>
          </cell>
          <cell r="B565" t="str">
            <v>PROVEEDORES</v>
          </cell>
          <cell r="C565">
            <v>-278753.84999999998</v>
          </cell>
          <cell r="D565">
            <v>-278753.84999999998</v>
          </cell>
        </row>
        <row r="566">
          <cell r="A566">
            <v>222005040003</v>
          </cell>
          <cell r="B566" t="str">
            <v>PROVEEDORES - BANCA MOVIL</v>
          </cell>
          <cell r="C566">
            <v>-25234.86</v>
          </cell>
          <cell r="D566">
            <v>-25234.86</v>
          </cell>
        </row>
        <row r="567">
          <cell r="A567">
            <v>2220050700</v>
          </cell>
          <cell r="B567" t="str">
            <v>AFP</v>
          </cell>
          <cell r="C567">
            <v>-41771.49</v>
          </cell>
          <cell r="D567">
            <v>-41771.49</v>
          </cell>
        </row>
        <row r="568">
          <cell r="A568">
            <v>222005070001</v>
          </cell>
          <cell r="B568" t="str">
            <v>CONFIA</v>
          </cell>
          <cell r="C568">
            <v>-21167.19</v>
          </cell>
          <cell r="D568">
            <v>-21167.19</v>
          </cell>
        </row>
        <row r="569">
          <cell r="A569">
            <v>222005070002</v>
          </cell>
          <cell r="B569" t="str">
            <v>CRECER</v>
          </cell>
          <cell r="C569">
            <v>-20604.3</v>
          </cell>
          <cell r="D569">
            <v>-20604.3</v>
          </cell>
        </row>
        <row r="570">
          <cell r="A570">
            <v>222006</v>
          </cell>
          <cell r="B570" t="str">
            <v>IMPUESTO SOBRE LA RENTA</v>
          </cell>
          <cell r="C570">
            <v>-1643403.51</v>
          </cell>
          <cell r="D570">
            <v>-1643403.51</v>
          </cell>
        </row>
        <row r="571">
          <cell r="A571">
            <v>2220060000</v>
          </cell>
          <cell r="B571" t="str">
            <v>IMPUESTO SOBRE LA RENTA</v>
          </cell>
          <cell r="C571">
            <v>-1643403.51</v>
          </cell>
          <cell r="D571">
            <v>-1643403.51</v>
          </cell>
        </row>
        <row r="572">
          <cell r="A572">
            <v>222007</v>
          </cell>
          <cell r="B572" t="str">
            <v>PASIVOS TRANSITORIOS</v>
          </cell>
          <cell r="C572">
            <v>-3997.82</v>
          </cell>
          <cell r="D572">
            <v>-3997.82</v>
          </cell>
        </row>
        <row r="573">
          <cell r="A573">
            <v>2220070201</v>
          </cell>
          <cell r="B573" t="str">
            <v>COBROS POR CUENTA AJENA</v>
          </cell>
          <cell r="C573">
            <v>-3997.82</v>
          </cell>
          <cell r="D573">
            <v>-3997.82</v>
          </cell>
        </row>
        <row r="574">
          <cell r="A574">
            <v>222007020102</v>
          </cell>
          <cell r="B574" t="str">
            <v>SEGURO DE DEUDA</v>
          </cell>
          <cell r="C574">
            <v>-1670.01</v>
          </cell>
          <cell r="D574">
            <v>-1670.01</v>
          </cell>
        </row>
        <row r="575">
          <cell r="A575">
            <v>222007020104</v>
          </cell>
          <cell r="B575" t="str">
            <v>SEGUROS DE CESANTIA</v>
          </cell>
          <cell r="C575">
            <v>-1340.28</v>
          </cell>
          <cell r="D575">
            <v>-1340.28</v>
          </cell>
        </row>
        <row r="576">
          <cell r="A576">
            <v>222007020107</v>
          </cell>
          <cell r="B576" t="str">
            <v>SEGURO POR DAÑOS</v>
          </cell>
          <cell r="C576">
            <v>-987.47</v>
          </cell>
          <cell r="D576">
            <v>-987.47</v>
          </cell>
        </row>
        <row r="577">
          <cell r="A577">
            <v>222007020121</v>
          </cell>
          <cell r="B577" t="str">
            <v>COMISION COMERCIOS ENTIDADES SOCIAS TARJETAS DE CREDITO</v>
          </cell>
          <cell r="C577">
            <v>-0.06</v>
          </cell>
          <cell r="D577">
            <v>-0.06</v>
          </cell>
        </row>
        <row r="578">
          <cell r="A578">
            <v>222099</v>
          </cell>
          <cell r="B578" t="str">
            <v>OTRAS</v>
          </cell>
          <cell r="C578">
            <v>-261270586.28999999</v>
          </cell>
          <cell r="D578">
            <v>-261270586.28999999</v>
          </cell>
        </row>
        <row r="579">
          <cell r="A579">
            <v>2220990101</v>
          </cell>
          <cell r="B579" t="str">
            <v>SOBRANTES DE CAJA</v>
          </cell>
          <cell r="C579">
            <v>-2611.77</v>
          </cell>
          <cell r="D579">
            <v>-2611.77</v>
          </cell>
        </row>
        <row r="580">
          <cell r="A580">
            <v>222099010101</v>
          </cell>
          <cell r="B580" t="str">
            <v>OFICINA CENTRAL</v>
          </cell>
          <cell r="C580">
            <v>-20.91</v>
          </cell>
          <cell r="D580">
            <v>-20.91</v>
          </cell>
        </row>
        <row r="581">
          <cell r="A581">
            <v>222099010102</v>
          </cell>
          <cell r="B581" t="str">
            <v>AGENCIAS</v>
          </cell>
          <cell r="C581">
            <v>-1.86</v>
          </cell>
          <cell r="D581">
            <v>-1.86</v>
          </cell>
        </row>
        <row r="582">
          <cell r="A582">
            <v>222099010103</v>
          </cell>
          <cell r="B582" t="str">
            <v>SOBRANTE EN ATM´S</v>
          </cell>
          <cell r="C582">
            <v>-2589</v>
          </cell>
          <cell r="D582">
            <v>-2589</v>
          </cell>
        </row>
        <row r="583">
          <cell r="A583">
            <v>2220990201</v>
          </cell>
          <cell r="B583" t="str">
            <v>DEBITO FISCAL</v>
          </cell>
          <cell r="C583">
            <v>-23785.71</v>
          </cell>
          <cell r="D583">
            <v>-23785.71</v>
          </cell>
        </row>
        <row r="584">
          <cell r="A584">
            <v>222099020102</v>
          </cell>
          <cell r="B584" t="str">
            <v>RETENCION IVA 1 %</v>
          </cell>
          <cell r="C584">
            <v>-10475.73</v>
          </cell>
          <cell r="D584">
            <v>-10475.73</v>
          </cell>
        </row>
        <row r="585">
          <cell r="A585">
            <v>222099020103</v>
          </cell>
          <cell r="B585" t="str">
            <v>RETENCION IVA 13%</v>
          </cell>
          <cell r="C585">
            <v>-13306.88</v>
          </cell>
          <cell r="D585">
            <v>-13306.88</v>
          </cell>
        </row>
        <row r="586">
          <cell r="A586">
            <v>222099020104</v>
          </cell>
          <cell r="B586" t="str">
            <v>PERCIBIDO IVA 2%</v>
          </cell>
          <cell r="C586">
            <v>-3.1</v>
          </cell>
          <cell r="D586">
            <v>-3.1</v>
          </cell>
        </row>
        <row r="587">
          <cell r="A587">
            <v>2220999101</v>
          </cell>
          <cell r="B587" t="str">
            <v>OTRAS</v>
          </cell>
          <cell r="C587">
            <v>-261244188.81</v>
          </cell>
          <cell r="D587">
            <v>-261244188.81</v>
          </cell>
        </row>
        <row r="588">
          <cell r="A588">
            <v>222099910102</v>
          </cell>
          <cell r="B588" t="str">
            <v>EXCEDENTES DE CUOTAS</v>
          </cell>
          <cell r="C588">
            <v>-388.12</v>
          </cell>
          <cell r="D588">
            <v>-388.12</v>
          </cell>
        </row>
        <row r="589">
          <cell r="A589">
            <v>222099910104</v>
          </cell>
          <cell r="B589" t="str">
            <v>SERVICIOS DE TARJETAS DE CREDITO Y DEBITO POR PAGAR</v>
          </cell>
          <cell r="C589">
            <v>-375116.78</v>
          </cell>
          <cell r="D589">
            <v>-375116.78</v>
          </cell>
        </row>
        <row r="590">
          <cell r="A590">
            <v>222099910105</v>
          </cell>
          <cell r="B590" t="str">
            <v>FONDO PARA GASTOS DE PUBLICIDAD DEL SISTEMA FEDECREDITO</v>
          </cell>
          <cell r="C590">
            <v>-1455920.5</v>
          </cell>
          <cell r="D590">
            <v>-1455920.5</v>
          </cell>
        </row>
        <row r="591">
          <cell r="A591">
            <v>222099910106</v>
          </cell>
          <cell r="B591" t="str">
            <v>VALORES PENDIENTES DE OPERACIONES TRANSFER365</v>
          </cell>
          <cell r="C591">
            <v>-10539.91</v>
          </cell>
          <cell r="D591">
            <v>-10539.91</v>
          </cell>
        </row>
        <row r="592">
          <cell r="A592">
            <v>222099910107</v>
          </cell>
          <cell r="B592" t="str">
            <v>ACCIONES POR DEVOLVER</v>
          </cell>
          <cell r="C592">
            <v>-1521385</v>
          </cell>
          <cell r="D592">
            <v>-1521385</v>
          </cell>
        </row>
        <row r="593">
          <cell r="A593">
            <v>222099910109</v>
          </cell>
          <cell r="B593" t="str">
            <v>RESERVA DE LIQUIDEZ</v>
          </cell>
          <cell r="C593">
            <v>-238796592.72999999</v>
          </cell>
          <cell r="D593">
            <v>-238796592.72999999</v>
          </cell>
        </row>
        <row r="594">
          <cell r="A594">
            <v>22209991010903</v>
          </cell>
          <cell r="B594" t="str">
            <v>ENTIDADES SOCIAS NO SUPERVISADAS POR SSF</v>
          </cell>
          <cell r="C594">
            <v>-237694824.03999999</v>
          </cell>
          <cell r="D594">
            <v>-237694824.03999999</v>
          </cell>
        </row>
        <row r="595">
          <cell r="A595">
            <v>2220999101090300</v>
          </cell>
          <cell r="B595" t="str">
            <v>CAJAS DE CREDITO</v>
          </cell>
          <cell r="C595">
            <v>-224765031.03999999</v>
          </cell>
          <cell r="D595">
            <v>-224765031.03999999</v>
          </cell>
        </row>
        <row r="596">
          <cell r="A596">
            <v>2220999101090300</v>
          </cell>
          <cell r="B596" t="str">
            <v>BANCOS DE LOS TRABAJADORES</v>
          </cell>
          <cell r="C596">
            <v>-12929793</v>
          </cell>
          <cell r="D596">
            <v>-12929793</v>
          </cell>
        </row>
        <row r="597">
          <cell r="A597">
            <v>22209991010904</v>
          </cell>
          <cell r="B597" t="str">
            <v>EX SOCIO DE FEDECRÉDITO-CAJA DE CRÉDITO DE COLÓN</v>
          </cell>
          <cell r="C597">
            <v>-1101768.69</v>
          </cell>
          <cell r="D597">
            <v>-1101768.69</v>
          </cell>
        </row>
        <row r="598">
          <cell r="A598">
            <v>222099910111</v>
          </cell>
          <cell r="B598" t="str">
            <v>DISPONIBLE DE ENTIDADES SOCIAS</v>
          </cell>
          <cell r="C598">
            <v>-8247578.0499999998</v>
          </cell>
          <cell r="D598">
            <v>-8247578.0499999998</v>
          </cell>
        </row>
        <row r="599">
          <cell r="A599">
            <v>22209991011101</v>
          </cell>
          <cell r="B599" t="str">
            <v>CAJAS DE CREDITO</v>
          </cell>
          <cell r="C599">
            <v>-7408498.3200000003</v>
          </cell>
          <cell r="D599">
            <v>-7408498.3200000003</v>
          </cell>
        </row>
        <row r="600">
          <cell r="A600">
            <v>22209991011102</v>
          </cell>
          <cell r="B600" t="str">
            <v>BANCOS DE LOS TRABAJADORES</v>
          </cell>
          <cell r="C600">
            <v>-769002.58</v>
          </cell>
          <cell r="D600">
            <v>-769002.58</v>
          </cell>
        </row>
        <row r="601">
          <cell r="A601">
            <v>22209991011103</v>
          </cell>
          <cell r="B601" t="str">
            <v>FEDESERVI</v>
          </cell>
          <cell r="C601">
            <v>-70077.149999999994</v>
          </cell>
          <cell r="D601">
            <v>-70077.149999999994</v>
          </cell>
        </row>
        <row r="602">
          <cell r="A602">
            <v>222099910113</v>
          </cell>
          <cell r="B602" t="str">
            <v>CUOTA PLAN DE MARKETING</v>
          </cell>
          <cell r="C602">
            <v>-238618.22</v>
          </cell>
          <cell r="D602">
            <v>-238618.22</v>
          </cell>
        </row>
        <row r="603">
          <cell r="A603">
            <v>222099910117</v>
          </cell>
          <cell r="B603" t="str">
            <v>FONDO BECAS</v>
          </cell>
          <cell r="C603">
            <v>-15230</v>
          </cell>
          <cell r="D603">
            <v>-15230</v>
          </cell>
        </row>
        <row r="604">
          <cell r="A604">
            <v>222099910118</v>
          </cell>
          <cell r="B604" t="str">
            <v>IPSFA</v>
          </cell>
          <cell r="C604">
            <v>-64.680000000000007</v>
          </cell>
          <cell r="D604">
            <v>-64.680000000000007</v>
          </cell>
        </row>
        <row r="605">
          <cell r="A605">
            <v>222099910122</v>
          </cell>
          <cell r="B605" t="str">
            <v>CUOTAS GASTOS FUNCIONAMIENTO CADI</v>
          </cell>
          <cell r="C605">
            <v>-203895.2</v>
          </cell>
          <cell r="D605">
            <v>-203895.2</v>
          </cell>
        </row>
        <row r="606">
          <cell r="A606">
            <v>222099910132</v>
          </cell>
          <cell r="B606" t="str">
            <v>ADMINISTRACION DE VENTAS</v>
          </cell>
          <cell r="C606">
            <v>-3732.51</v>
          </cell>
          <cell r="D606">
            <v>-3732.51</v>
          </cell>
        </row>
        <row r="607">
          <cell r="A607">
            <v>22209991013202</v>
          </cell>
          <cell r="B607" t="str">
            <v>CONTRACARGOS</v>
          </cell>
          <cell r="C607">
            <v>-3732.51</v>
          </cell>
          <cell r="D607">
            <v>-3732.51</v>
          </cell>
        </row>
        <row r="608">
          <cell r="A608">
            <v>222099910133</v>
          </cell>
          <cell r="B608" t="str">
            <v>COMISIONES Y CARGOS DE TARJETA POR LIQUIDAR</v>
          </cell>
          <cell r="C608">
            <v>-39883.51</v>
          </cell>
          <cell r="D608">
            <v>-39883.51</v>
          </cell>
        </row>
        <row r="609">
          <cell r="A609">
            <v>222099910134</v>
          </cell>
          <cell r="B609" t="str">
            <v>FONDOS SIGUE CORPORATION</v>
          </cell>
          <cell r="C609">
            <v>-161493.4</v>
          </cell>
          <cell r="D609">
            <v>-161493.4</v>
          </cell>
        </row>
        <row r="610">
          <cell r="A610">
            <v>222099910135</v>
          </cell>
          <cell r="B610" t="str">
            <v>FONDOS RECIBA NETWORKS</v>
          </cell>
          <cell r="C610">
            <v>-133371.59</v>
          </cell>
          <cell r="D610">
            <v>-133371.59</v>
          </cell>
        </row>
        <row r="611">
          <cell r="A611">
            <v>222099910137</v>
          </cell>
          <cell r="B611" t="str">
            <v>UNITELLER</v>
          </cell>
          <cell r="C611">
            <v>-54308.65</v>
          </cell>
          <cell r="D611">
            <v>-54308.65</v>
          </cell>
        </row>
        <row r="612">
          <cell r="A612">
            <v>222099910138</v>
          </cell>
          <cell r="B612" t="str">
            <v>TELEMOVIL EL SALVADOR SA</v>
          </cell>
          <cell r="C612">
            <v>-9931.59</v>
          </cell>
          <cell r="D612">
            <v>-9931.59</v>
          </cell>
        </row>
        <row r="613">
          <cell r="A613">
            <v>222099910140</v>
          </cell>
          <cell r="B613" t="str">
            <v>EMPRESAS REMESADORAS</v>
          </cell>
          <cell r="C613">
            <v>-79538.039999999994</v>
          </cell>
          <cell r="D613">
            <v>-79538.039999999994</v>
          </cell>
        </row>
        <row r="614">
          <cell r="A614">
            <v>222099910141</v>
          </cell>
          <cell r="B614" t="str">
            <v>EMPRESA PROMOTORA DE SALUD</v>
          </cell>
          <cell r="C614">
            <v>-50.2</v>
          </cell>
          <cell r="D614">
            <v>-50.2</v>
          </cell>
        </row>
        <row r="615">
          <cell r="A615">
            <v>222099910143</v>
          </cell>
          <cell r="B615" t="str">
            <v>COLECTURIA DELSUR</v>
          </cell>
          <cell r="C615">
            <v>-34980.9</v>
          </cell>
          <cell r="D615">
            <v>-34980.9</v>
          </cell>
        </row>
        <row r="616">
          <cell r="A616">
            <v>222099910145</v>
          </cell>
          <cell r="B616" t="str">
            <v>OPERACIONES POR APLICAR</v>
          </cell>
          <cell r="C616">
            <v>-113566.78</v>
          </cell>
          <cell r="D616">
            <v>-113566.78</v>
          </cell>
        </row>
        <row r="617">
          <cell r="A617">
            <v>222099910146</v>
          </cell>
          <cell r="B617" t="str">
            <v>SERVICIO DE ATM´S</v>
          </cell>
          <cell r="C617">
            <v>-9.6999999999999993</v>
          </cell>
          <cell r="D617">
            <v>-9.6999999999999993</v>
          </cell>
        </row>
        <row r="618">
          <cell r="A618">
            <v>22209991014602</v>
          </cell>
          <cell r="B618" t="str">
            <v>COMISIONES POR SERVICIO DE RED ATM´S</v>
          </cell>
          <cell r="C618">
            <v>-9.6999999999999993</v>
          </cell>
          <cell r="D618">
            <v>-9.6999999999999993</v>
          </cell>
        </row>
        <row r="619">
          <cell r="A619">
            <v>2220999101460200</v>
          </cell>
          <cell r="B619" t="str">
            <v>COMISION A ATH POR OPERACIONES DE OTROS BANCOS EN ATM DE FCB</v>
          </cell>
          <cell r="C619">
            <v>-9.6999999999999993</v>
          </cell>
          <cell r="D619">
            <v>-9.6999999999999993</v>
          </cell>
        </row>
        <row r="620">
          <cell r="A620">
            <v>222099910147</v>
          </cell>
          <cell r="B620" t="str">
            <v>AES</v>
          </cell>
          <cell r="C620">
            <v>-106632.28</v>
          </cell>
          <cell r="D620">
            <v>-106632.28</v>
          </cell>
        </row>
        <row r="621">
          <cell r="A621">
            <v>22209991014701</v>
          </cell>
          <cell r="B621" t="str">
            <v>SERVICIO DE CAESS</v>
          </cell>
          <cell r="C621">
            <v>-33130.33</v>
          </cell>
          <cell r="D621">
            <v>-33130.33</v>
          </cell>
        </row>
        <row r="622">
          <cell r="A622">
            <v>22209991014702</v>
          </cell>
          <cell r="B622" t="str">
            <v>SERVICIO DE CLESA</v>
          </cell>
          <cell r="C622">
            <v>-39155.07</v>
          </cell>
          <cell r="D622">
            <v>-39155.07</v>
          </cell>
        </row>
        <row r="623">
          <cell r="A623">
            <v>22209991014703</v>
          </cell>
          <cell r="B623" t="str">
            <v>SERVICIO DE EEO</v>
          </cell>
          <cell r="C623">
            <v>-3651.62</v>
          </cell>
          <cell r="D623">
            <v>-3651.62</v>
          </cell>
        </row>
        <row r="624">
          <cell r="A624">
            <v>22209991014704</v>
          </cell>
          <cell r="B624" t="str">
            <v>SERVICIO DE DEUSEN</v>
          </cell>
          <cell r="C624">
            <v>-30695.26</v>
          </cell>
          <cell r="D624">
            <v>-30695.26</v>
          </cell>
        </row>
        <row r="625">
          <cell r="A625">
            <v>222099910148</v>
          </cell>
          <cell r="B625" t="str">
            <v>CORRESPONSALES NO BANCARIOS</v>
          </cell>
          <cell r="C625">
            <v>-68520.75</v>
          </cell>
          <cell r="D625">
            <v>-68520.75</v>
          </cell>
        </row>
        <row r="626">
          <cell r="A626">
            <v>22209991014801</v>
          </cell>
          <cell r="B626" t="str">
            <v>SERVICIO DE CNB</v>
          </cell>
          <cell r="C626">
            <v>-68520.75</v>
          </cell>
          <cell r="D626">
            <v>-68520.75</v>
          </cell>
        </row>
        <row r="627">
          <cell r="A627">
            <v>2220999101480100</v>
          </cell>
          <cell r="B627" t="str">
            <v>FEDESERVI</v>
          </cell>
          <cell r="C627">
            <v>-68520.75</v>
          </cell>
          <cell r="D627">
            <v>-68520.75</v>
          </cell>
        </row>
        <row r="628">
          <cell r="A628">
            <v>222099910149</v>
          </cell>
          <cell r="B628" t="str">
            <v>RECARGA DE SALDO EN CELULARES</v>
          </cell>
          <cell r="C628">
            <v>-15257.96</v>
          </cell>
          <cell r="D628">
            <v>-15257.96</v>
          </cell>
        </row>
        <row r="629">
          <cell r="A629">
            <v>22209991014901</v>
          </cell>
          <cell r="B629" t="str">
            <v>RECARGA DE SALDO CLARO</v>
          </cell>
          <cell r="C629">
            <v>-14249</v>
          </cell>
          <cell r="D629">
            <v>-14249</v>
          </cell>
        </row>
        <row r="630">
          <cell r="A630">
            <v>22209991014902</v>
          </cell>
          <cell r="B630" t="str">
            <v>DIGICEL</v>
          </cell>
          <cell r="C630">
            <v>-288.95999999999998</v>
          </cell>
          <cell r="D630">
            <v>-288.95999999999998</v>
          </cell>
        </row>
        <row r="631">
          <cell r="A631">
            <v>22209991014903</v>
          </cell>
          <cell r="B631" t="str">
            <v>TELEFONICA</v>
          </cell>
          <cell r="C631">
            <v>-720</v>
          </cell>
          <cell r="D631">
            <v>-720</v>
          </cell>
        </row>
        <row r="632">
          <cell r="A632">
            <v>222099910150</v>
          </cell>
          <cell r="B632" t="str">
            <v>COLECTURIA BELCORP</v>
          </cell>
          <cell r="C632">
            <v>-12558.89</v>
          </cell>
          <cell r="D632">
            <v>-12558.89</v>
          </cell>
        </row>
        <row r="633">
          <cell r="A633">
            <v>22209991015001</v>
          </cell>
          <cell r="B633" t="str">
            <v>SERVICIO DE COLECTURIA BELCORP</v>
          </cell>
          <cell r="C633">
            <v>-12558.89</v>
          </cell>
          <cell r="D633">
            <v>-12558.89</v>
          </cell>
        </row>
        <row r="634">
          <cell r="A634">
            <v>222099910151</v>
          </cell>
          <cell r="B634" t="str">
            <v>SERVICIO DE COLECTURIA</v>
          </cell>
          <cell r="C634">
            <v>-230932.35</v>
          </cell>
          <cell r="D634">
            <v>-230932.35</v>
          </cell>
        </row>
        <row r="635">
          <cell r="A635">
            <v>22209991015101</v>
          </cell>
          <cell r="B635" t="str">
            <v>SERVICIO DE ANDA</v>
          </cell>
          <cell r="C635">
            <v>-60863.92</v>
          </cell>
          <cell r="D635">
            <v>-60863.92</v>
          </cell>
        </row>
        <row r="636">
          <cell r="A636">
            <v>22209991015102</v>
          </cell>
          <cell r="B636" t="str">
            <v>SERVICIO DE TELEFONIA CLARO</v>
          </cell>
          <cell r="C636">
            <v>-1817.21</v>
          </cell>
          <cell r="D636">
            <v>-1817.21</v>
          </cell>
        </row>
        <row r="637">
          <cell r="A637">
            <v>22209991015105</v>
          </cell>
          <cell r="B637" t="str">
            <v>DIGICEL</v>
          </cell>
          <cell r="C637">
            <v>-64.069999999999993</v>
          </cell>
          <cell r="D637">
            <v>-64.069999999999993</v>
          </cell>
        </row>
        <row r="638">
          <cell r="A638">
            <v>22209991015106</v>
          </cell>
          <cell r="B638" t="str">
            <v>TELEFONICA</v>
          </cell>
          <cell r="C638">
            <v>-13784.18</v>
          </cell>
          <cell r="D638">
            <v>-13784.18</v>
          </cell>
        </row>
        <row r="639">
          <cell r="A639">
            <v>22209991015107</v>
          </cell>
          <cell r="B639" t="str">
            <v>SEGUROS FEDECREDITO</v>
          </cell>
          <cell r="C639">
            <v>-407.1</v>
          </cell>
          <cell r="D639">
            <v>-407.1</v>
          </cell>
        </row>
        <row r="640">
          <cell r="A640">
            <v>2220999101510700</v>
          </cell>
          <cell r="B640" t="str">
            <v>FEDECREDITO VIDA, S.A., SEGUROS DE PERSONAS</v>
          </cell>
          <cell r="C640">
            <v>-407.1</v>
          </cell>
          <cell r="D640">
            <v>-407.1</v>
          </cell>
        </row>
        <row r="641">
          <cell r="A641">
            <v>22209991015108</v>
          </cell>
          <cell r="B641" t="str">
            <v>MULTINET</v>
          </cell>
          <cell r="C641">
            <v>-1822.5</v>
          </cell>
          <cell r="D641">
            <v>-1822.5</v>
          </cell>
        </row>
        <row r="642">
          <cell r="A642">
            <v>22209991015109</v>
          </cell>
          <cell r="B642" t="str">
            <v>ARABELA</v>
          </cell>
          <cell r="C642">
            <v>-123.13</v>
          </cell>
          <cell r="D642">
            <v>-123.13</v>
          </cell>
        </row>
        <row r="643">
          <cell r="A643">
            <v>22209991015110</v>
          </cell>
          <cell r="B643" t="str">
            <v>CREDI Q</v>
          </cell>
          <cell r="C643">
            <v>-8258.0499999999993</v>
          </cell>
          <cell r="D643">
            <v>-8258.0499999999993</v>
          </cell>
        </row>
        <row r="644">
          <cell r="A644">
            <v>22209991015111</v>
          </cell>
          <cell r="B644" t="str">
            <v>RENA WARE</v>
          </cell>
          <cell r="C644">
            <v>-427.64</v>
          </cell>
          <cell r="D644">
            <v>-427.64</v>
          </cell>
        </row>
        <row r="645">
          <cell r="A645">
            <v>22209991015112</v>
          </cell>
          <cell r="B645" t="str">
            <v>UNIVERSIDADES</v>
          </cell>
          <cell r="C645">
            <v>-3258.75</v>
          </cell>
          <cell r="D645">
            <v>-3258.75</v>
          </cell>
        </row>
        <row r="646">
          <cell r="A646">
            <v>2220999101511200</v>
          </cell>
          <cell r="B646" t="str">
            <v>UNIVERSIDAD FRANCISCO GAVIDIA</v>
          </cell>
          <cell r="C646">
            <v>-3258.75</v>
          </cell>
          <cell r="D646">
            <v>-3258.75</v>
          </cell>
        </row>
        <row r="647">
          <cell r="A647">
            <v>22209991015113</v>
          </cell>
          <cell r="B647" t="str">
            <v>DISTRIBUIDORAS AUTOMOTRIZ</v>
          </cell>
          <cell r="C647">
            <v>-485</v>
          </cell>
          <cell r="D647">
            <v>-485</v>
          </cell>
        </row>
        <row r="648">
          <cell r="A648">
            <v>2220999101511300</v>
          </cell>
          <cell r="B648" t="str">
            <v>YAMAHA</v>
          </cell>
          <cell r="C648">
            <v>-485</v>
          </cell>
          <cell r="D648">
            <v>-485</v>
          </cell>
        </row>
        <row r="649">
          <cell r="A649">
            <v>22209991015114</v>
          </cell>
          <cell r="B649" t="str">
            <v>ALMACENES PRADO</v>
          </cell>
          <cell r="C649">
            <v>-81.099999999999994</v>
          </cell>
          <cell r="D649">
            <v>-81.099999999999994</v>
          </cell>
        </row>
        <row r="650">
          <cell r="A650">
            <v>22209991015115</v>
          </cell>
          <cell r="B650" t="str">
            <v>FONDO SOCIAL PARA LA VIVIENDA</v>
          </cell>
          <cell r="C650">
            <v>-138343.10999999999</v>
          </cell>
          <cell r="D650">
            <v>-138343.10999999999</v>
          </cell>
        </row>
        <row r="651">
          <cell r="A651">
            <v>22209991015116</v>
          </cell>
          <cell r="B651" t="str">
            <v>AVON</v>
          </cell>
          <cell r="C651">
            <v>-1196.5899999999999</v>
          </cell>
          <cell r="D651">
            <v>-1196.5899999999999</v>
          </cell>
        </row>
        <row r="652">
          <cell r="A652">
            <v>222099910152</v>
          </cell>
          <cell r="B652" t="str">
            <v>SERVICIO DE COLECTURIA EXTERNA</v>
          </cell>
          <cell r="C652">
            <v>-24831.4</v>
          </cell>
          <cell r="D652">
            <v>-24831.4</v>
          </cell>
        </row>
        <row r="653">
          <cell r="A653">
            <v>22209991015201</v>
          </cell>
          <cell r="B653" t="str">
            <v>PAGOS COLECTADOS</v>
          </cell>
          <cell r="C653">
            <v>-24831.4</v>
          </cell>
          <cell r="D653">
            <v>-24831.4</v>
          </cell>
        </row>
        <row r="654">
          <cell r="A654">
            <v>2220999101520100</v>
          </cell>
          <cell r="B654" t="str">
            <v>FARMACIAS ECONOMICAS</v>
          </cell>
          <cell r="C654">
            <v>-24831.4</v>
          </cell>
          <cell r="D654">
            <v>-24831.4</v>
          </cell>
        </row>
        <row r="655">
          <cell r="A655">
            <v>222099910153</v>
          </cell>
          <cell r="B655" t="str">
            <v>COMERCIALIZACION DE SEGUROS</v>
          </cell>
          <cell r="C655">
            <v>-5595.24</v>
          </cell>
          <cell r="D655">
            <v>-5595.24</v>
          </cell>
        </row>
        <row r="656">
          <cell r="A656">
            <v>22209991015301</v>
          </cell>
          <cell r="B656" t="str">
            <v>FEDECREDITO VIDA, S.A., SEGUROS DE PERSONAS</v>
          </cell>
          <cell r="C656">
            <v>-2944.49</v>
          </cell>
          <cell r="D656">
            <v>-2944.49</v>
          </cell>
        </row>
        <row r="657">
          <cell r="A657">
            <v>22209991015303</v>
          </cell>
          <cell r="B657" t="str">
            <v>SERVICIO DE COMERCIALIZACION</v>
          </cell>
          <cell r="C657">
            <v>-2650.75</v>
          </cell>
          <cell r="D657">
            <v>-2650.75</v>
          </cell>
        </row>
        <row r="658">
          <cell r="A658">
            <v>2220999101530300</v>
          </cell>
          <cell r="B658" t="str">
            <v>SEGURO DE ASISTENCIA EXEQUIAL REPATRIACION</v>
          </cell>
          <cell r="C658">
            <v>-2650.75</v>
          </cell>
          <cell r="D658">
            <v>-2650.75</v>
          </cell>
        </row>
        <row r="659">
          <cell r="A659">
            <v>222099910162</v>
          </cell>
          <cell r="B659" t="str">
            <v>COMISIONES POR SERVICIO</v>
          </cell>
          <cell r="C659">
            <v>-41981.97</v>
          </cell>
          <cell r="D659">
            <v>-41981.97</v>
          </cell>
        </row>
        <row r="660">
          <cell r="A660">
            <v>22209991016202</v>
          </cell>
          <cell r="B660" t="str">
            <v>COMISION POR SERVICIOS DE COLECTORES DE MESES ANTERIORES</v>
          </cell>
          <cell r="C660">
            <v>-31227.38</v>
          </cell>
          <cell r="D660">
            <v>-31227.38</v>
          </cell>
        </row>
        <row r="661">
          <cell r="A661">
            <v>22209991016205</v>
          </cell>
          <cell r="B661" t="str">
            <v>COMISION POR SERVICIO DE COMERCIALIZACION DE SEGUROS</v>
          </cell>
          <cell r="C661">
            <v>-3.5</v>
          </cell>
          <cell r="D661">
            <v>-3.5</v>
          </cell>
        </row>
        <row r="662">
          <cell r="A662">
            <v>22209991016206</v>
          </cell>
          <cell r="B662" t="str">
            <v>COMISION POR COMERCIALIZACION DE SEGUROS MESES ANTERIORES</v>
          </cell>
          <cell r="C662">
            <v>-10751.09</v>
          </cell>
          <cell r="D662">
            <v>-10751.09</v>
          </cell>
        </row>
        <row r="663">
          <cell r="A663">
            <v>222099910165</v>
          </cell>
          <cell r="B663" t="str">
            <v>REMESADORA RIA</v>
          </cell>
          <cell r="C663">
            <v>-67254.570000000007</v>
          </cell>
          <cell r="D663">
            <v>-67254.570000000007</v>
          </cell>
        </row>
        <row r="664">
          <cell r="A664">
            <v>222099910170</v>
          </cell>
          <cell r="B664" t="str">
            <v>SERVICIO COMERCIOS AFILIADOS</v>
          </cell>
          <cell r="C664">
            <v>-16.829999999999998</v>
          </cell>
          <cell r="D664">
            <v>-16.829999999999998</v>
          </cell>
        </row>
        <row r="665">
          <cell r="A665">
            <v>22209991017001</v>
          </cell>
          <cell r="B665" t="str">
            <v>COMPRAS A COMERCIOS AFILIADOS</v>
          </cell>
          <cell r="C665">
            <v>-0.14000000000000001</v>
          </cell>
          <cell r="D665">
            <v>-0.14000000000000001</v>
          </cell>
        </row>
        <row r="666">
          <cell r="A666">
            <v>2220999101700100</v>
          </cell>
          <cell r="B666" t="str">
            <v>COMPRAS CON TARJETAS EN BOTON LINK - POR LIQUIDAR</v>
          </cell>
          <cell r="C666">
            <v>-0.14000000000000001</v>
          </cell>
          <cell r="D666">
            <v>-0.14000000000000001</v>
          </cell>
        </row>
        <row r="667">
          <cell r="A667">
            <v>22209991017002</v>
          </cell>
          <cell r="B667" t="str">
            <v>TASA DE INTERCAMBIO FIJA</v>
          </cell>
          <cell r="C667">
            <v>-16.670000000000002</v>
          </cell>
          <cell r="D667">
            <v>-16.670000000000002</v>
          </cell>
        </row>
        <row r="668">
          <cell r="A668">
            <v>2220999101700200</v>
          </cell>
          <cell r="B668" t="str">
            <v>BANCOS EMISORES LOCALES</v>
          </cell>
          <cell r="C668">
            <v>-16.670000000000002</v>
          </cell>
          <cell r="D668">
            <v>-16.670000000000002</v>
          </cell>
        </row>
        <row r="669">
          <cell r="A669">
            <v>22209991017003</v>
          </cell>
          <cell r="B669" t="str">
            <v>TASA DE ADQUIRENCIA</v>
          </cell>
          <cell r="C669">
            <v>-0.02</v>
          </cell>
          <cell r="D669">
            <v>-0.02</v>
          </cell>
        </row>
        <row r="670">
          <cell r="A670">
            <v>2220999101700300</v>
          </cell>
          <cell r="B670" t="str">
            <v>ENTIDADES DEL SISTEMA FEDECREDITO - COMPRAS TC</v>
          </cell>
          <cell r="C670">
            <v>-0.02</v>
          </cell>
          <cell r="D670">
            <v>-0.02</v>
          </cell>
        </row>
        <row r="671">
          <cell r="A671">
            <v>222099910171</v>
          </cell>
          <cell r="B671" t="str">
            <v>FONDOS AUTORIZADOS POR ASAMBLEA GENERAL DE ACCIONISTAS</v>
          </cell>
          <cell r="C671">
            <v>-8649242.3300000001</v>
          </cell>
          <cell r="D671">
            <v>-8649242.3300000001</v>
          </cell>
        </row>
        <row r="672">
          <cell r="A672">
            <v>22209991017101</v>
          </cell>
          <cell r="B672" t="str">
            <v>FONDO PARA TRANSFORMACION DIGITAL</v>
          </cell>
          <cell r="C672">
            <v>-6650000</v>
          </cell>
          <cell r="D672">
            <v>-6650000</v>
          </cell>
        </row>
        <row r="673">
          <cell r="A673">
            <v>22209991017102</v>
          </cell>
          <cell r="B673" t="str">
            <v>FONDO PARA CONTINGENCIAS</v>
          </cell>
          <cell r="C673">
            <v>-1999242.33</v>
          </cell>
          <cell r="D673">
            <v>-1999242.33</v>
          </cell>
        </row>
        <row r="674">
          <cell r="A674">
            <v>222099910199</v>
          </cell>
          <cell r="B674" t="str">
            <v>OTRAS</v>
          </cell>
          <cell r="C674">
            <v>-525209.18000000005</v>
          </cell>
          <cell r="D674">
            <v>-525209.18000000005</v>
          </cell>
        </row>
        <row r="675">
          <cell r="A675">
            <v>223</v>
          </cell>
          <cell r="B675" t="str">
            <v>RETENCIONES</v>
          </cell>
          <cell r="C675">
            <v>-248048.99</v>
          </cell>
          <cell r="D675">
            <v>-248048.99</v>
          </cell>
        </row>
        <row r="676">
          <cell r="A676">
            <v>2230</v>
          </cell>
          <cell r="B676" t="str">
            <v>RETENCIONES</v>
          </cell>
          <cell r="C676">
            <v>-248048.99</v>
          </cell>
          <cell r="D676">
            <v>-248048.99</v>
          </cell>
        </row>
        <row r="677">
          <cell r="A677">
            <v>223000</v>
          </cell>
          <cell r="B677" t="str">
            <v>RETENCIONES</v>
          </cell>
          <cell r="C677">
            <v>-248048.99</v>
          </cell>
          <cell r="D677">
            <v>-248048.99</v>
          </cell>
        </row>
        <row r="678">
          <cell r="A678">
            <v>2230000100</v>
          </cell>
          <cell r="B678" t="str">
            <v>IMPUESTO SOBRE LA RENTA</v>
          </cell>
          <cell r="C678">
            <v>-189757.92</v>
          </cell>
          <cell r="D678">
            <v>-189757.92</v>
          </cell>
        </row>
        <row r="679">
          <cell r="A679">
            <v>223000010001</v>
          </cell>
          <cell r="B679" t="str">
            <v>EMPLEADOS</v>
          </cell>
          <cell r="C679">
            <v>-155599.19</v>
          </cell>
          <cell r="D679">
            <v>-155599.19</v>
          </cell>
        </row>
        <row r="680">
          <cell r="A680">
            <v>223000010003</v>
          </cell>
          <cell r="B680" t="str">
            <v>CAJAS DE CREDITO</v>
          </cell>
          <cell r="C680">
            <v>-2447.09</v>
          </cell>
          <cell r="D680">
            <v>-2447.09</v>
          </cell>
        </row>
        <row r="681">
          <cell r="A681">
            <v>223000010004</v>
          </cell>
          <cell r="B681" t="str">
            <v>BANCOS DE LOS TRABAJADORES</v>
          </cell>
          <cell r="C681">
            <v>-68.38</v>
          </cell>
          <cell r="D681">
            <v>-68.38</v>
          </cell>
        </row>
        <row r="682">
          <cell r="A682">
            <v>223000010005</v>
          </cell>
          <cell r="B682" t="str">
            <v>TERCERAS PERSONAS</v>
          </cell>
          <cell r="C682">
            <v>-31643.26</v>
          </cell>
          <cell r="D682">
            <v>-31643.26</v>
          </cell>
        </row>
        <row r="683">
          <cell r="A683">
            <v>22300001000501</v>
          </cell>
          <cell r="B683" t="str">
            <v>DOMICILIADAS</v>
          </cell>
          <cell r="C683">
            <v>-17789.04</v>
          </cell>
          <cell r="D683">
            <v>-17789.04</v>
          </cell>
        </row>
        <row r="684">
          <cell r="A684">
            <v>22300001000502</v>
          </cell>
          <cell r="B684" t="str">
            <v>NO DOMICILIADAS</v>
          </cell>
          <cell r="C684">
            <v>-13854.22</v>
          </cell>
          <cell r="D684">
            <v>-13854.22</v>
          </cell>
        </row>
        <row r="685">
          <cell r="A685">
            <v>2230000200</v>
          </cell>
          <cell r="B685" t="str">
            <v>ISSS</v>
          </cell>
          <cell r="C685">
            <v>-9007.19</v>
          </cell>
          <cell r="D685">
            <v>-9007.19</v>
          </cell>
        </row>
        <row r="686">
          <cell r="A686">
            <v>223000020001</v>
          </cell>
          <cell r="B686" t="str">
            <v>SALUD</v>
          </cell>
          <cell r="C686">
            <v>-9003.1200000000008</v>
          </cell>
          <cell r="D686">
            <v>-9003.1200000000008</v>
          </cell>
        </row>
        <row r="687">
          <cell r="A687">
            <v>223000020002</v>
          </cell>
          <cell r="B687" t="str">
            <v>INVALIDEZ, VEJEZ Y SOBREVIVIENCIA</v>
          </cell>
          <cell r="C687">
            <v>-4.07</v>
          </cell>
          <cell r="D687">
            <v>-4.07</v>
          </cell>
        </row>
        <row r="688">
          <cell r="A688">
            <v>2230000300</v>
          </cell>
          <cell r="B688" t="str">
            <v>AFPS</v>
          </cell>
          <cell r="C688">
            <v>-35438.61</v>
          </cell>
          <cell r="D688">
            <v>-35438.61</v>
          </cell>
        </row>
        <row r="689">
          <cell r="A689">
            <v>223000030001</v>
          </cell>
          <cell r="B689" t="str">
            <v>CONFIA</v>
          </cell>
          <cell r="C689">
            <v>-18492.98</v>
          </cell>
          <cell r="D689">
            <v>-18492.98</v>
          </cell>
        </row>
        <row r="690">
          <cell r="A690">
            <v>223000030002</v>
          </cell>
          <cell r="B690" t="str">
            <v>CRECER</v>
          </cell>
          <cell r="C690">
            <v>-16945.63</v>
          </cell>
          <cell r="D690">
            <v>-16945.63</v>
          </cell>
        </row>
        <row r="691">
          <cell r="A691">
            <v>2230000400</v>
          </cell>
          <cell r="B691" t="str">
            <v>BANCOS Y FINANCIERAS</v>
          </cell>
          <cell r="C691">
            <v>-7245.15</v>
          </cell>
          <cell r="D691">
            <v>-7245.15</v>
          </cell>
        </row>
        <row r="692">
          <cell r="A692">
            <v>223000040001</v>
          </cell>
          <cell r="B692" t="str">
            <v>BANCOS</v>
          </cell>
          <cell r="C692">
            <v>-2851.03</v>
          </cell>
          <cell r="D692">
            <v>-2851.03</v>
          </cell>
        </row>
        <row r="693">
          <cell r="A693">
            <v>22300004000101</v>
          </cell>
          <cell r="B693" t="str">
            <v>BANCO AGRICOLA S.A.</v>
          </cell>
          <cell r="C693">
            <v>-1923.27</v>
          </cell>
          <cell r="D693">
            <v>-1923.27</v>
          </cell>
        </row>
        <row r="694">
          <cell r="A694">
            <v>22300004000102</v>
          </cell>
          <cell r="B694" t="str">
            <v>BANCO CUSCATLAN SV, S.A.</v>
          </cell>
          <cell r="C694">
            <v>-479.38</v>
          </cell>
          <cell r="D694">
            <v>-479.38</v>
          </cell>
        </row>
        <row r="695">
          <cell r="A695">
            <v>22300004000103</v>
          </cell>
          <cell r="B695" t="str">
            <v>BANCO DE AMERICA CENTRAL</v>
          </cell>
          <cell r="C695">
            <v>-120.24</v>
          </cell>
          <cell r="D695">
            <v>-120.24</v>
          </cell>
        </row>
        <row r="696">
          <cell r="A696">
            <v>22300004000104</v>
          </cell>
          <cell r="B696" t="str">
            <v>BANCO CUSCATLAN, S.A.</v>
          </cell>
          <cell r="C696">
            <v>-146.66999999999999</v>
          </cell>
          <cell r="D696">
            <v>-146.66999999999999</v>
          </cell>
        </row>
        <row r="697">
          <cell r="A697">
            <v>22300004000111</v>
          </cell>
          <cell r="B697" t="str">
            <v>BANCO PROMERICA</v>
          </cell>
          <cell r="C697">
            <v>-47.34</v>
          </cell>
          <cell r="D697">
            <v>-47.34</v>
          </cell>
        </row>
        <row r="698">
          <cell r="A698">
            <v>22300004000112</v>
          </cell>
          <cell r="B698" t="str">
            <v>DAVIVIENDA</v>
          </cell>
          <cell r="C698">
            <v>-134.13</v>
          </cell>
          <cell r="D698">
            <v>-134.13</v>
          </cell>
        </row>
        <row r="699">
          <cell r="A699">
            <v>223000040005</v>
          </cell>
          <cell r="B699" t="str">
            <v>INTERMEDIARIOS FINANCIEROS NO BANCARIOS</v>
          </cell>
          <cell r="C699">
            <v>-868.01</v>
          </cell>
          <cell r="D699">
            <v>-868.01</v>
          </cell>
        </row>
        <row r="700">
          <cell r="A700">
            <v>22300004000501</v>
          </cell>
          <cell r="B700" t="str">
            <v>BANCOS DE LOS TRABAJADORES</v>
          </cell>
          <cell r="C700">
            <v>-143.29</v>
          </cell>
          <cell r="D700">
            <v>-143.29</v>
          </cell>
        </row>
        <row r="701">
          <cell r="A701">
            <v>22300004000502</v>
          </cell>
          <cell r="B701" t="str">
            <v>CAJAS DE CREDITO</v>
          </cell>
          <cell r="C701">
            <v>-724.72</v>
          </cell>
          <cell r="D701">
            <v>-724.72</v>
          </cell>
        </row>
        <row r="702">
          <cell r="A702">
            <v>223000040006</v>
          </cell>
          <cell r="B702" t="str">
            <v>FEDECREDITO</v>
          </cell>
          <cell r="C702">
            <v>-3526.11</v>
          </cell>
          <cell r="D702">
            <v>-3526.11</v>
          </cell>
        </row>
        <row r="703">
          <cell r="A703">
            <v>2230000500</v>
          </cell>
          <cell r="B703" t="str">
            <v>OTRAS RETENCIONES</v>
          </cell>
          <cell r="C703">
            <v>-6600.12</v>
          </cell>
          <cell r="D703">
            <v>-6600.12</v>
          </cell>
        </row>
        <row r="704">
          <cell r="A704">
            <v>223000050002</v>
          </cell>
          <cell r="B704" t="str">
            <v>EMBARGOS JUDICIALES</v>
          </cell>
          <cell r="C704">
            <v>-5309.77</v>
          </cell>
          <cell r="D704">
            <v>-5309.77</v>
          </cell>
        </row>
        <row r="705">
          <cell r="A705">
            <v>223000050003</v>
          </cell>
          <cell r="B705" t="str">
            <v>PROCURADURIA GENERAL DE LA REPUBLICA</v>
          </cell>
          <cell r="C705">
            <v>-269.77999999999997</v>
          </cell>
          <cell r="D705">
            <v>-269.77999999999997</v>
          </cell>
        </row>
        <row r="706">
          <cell r="A706">
            <v>223000050004</v>
          </cell>
          <cell r="B706" t="str">
            <v>FONDO SOCIAL PARA LA VIVIENDA</v>
          </cell>
          <cell r="C706">
            <v>-0.25</v>
          </cell>
          <cell r="D706">
            <v>-0.25</v>
          </cell>
        </row>
        <row r="707">
          <cell r="A707">
            <v>223000050005</v>
          </cell>
          <cell r="B707" t="str">
            <v>PAN AMERICAM LIFE</v>
          </cell>
          <cell r="C707">
            <v>-82.91</v>
          </cell>
          <cell r="D707">
            <v>-82.91</v>
          </cell>
        </row>
        <row r="708">
          <cell r="A708">
            <v>223000050009</v>
          </cell>
          <cell r="B708" t="str">
            <v>IPSFA</v>
          </cell>
          <cell r="C708">
            <v>-63.13</v>
          </cell>
          <cell r="D708">
            <v>-63.13</v>
          </cell>
        </row>
        <row r="709">
          <cell r="A709">
            <v>223000050099</v>
          </cell>
          <cell r="B709" t="str">
            <v>OTROS</v>
          </cell>
          <cell r="C709">
            <v>-874.28</v>
          </cell>
          <cell r="D709">
            <v>-874.28</v>
          </cell>
        </row>
        <row r="710">
          <cell r="A710">
            <v>224</v>
          </cell>
          <cell r="B710" t="str">
            <v>PROVISIONES</v>
          </cell>
          <cell r="C710">
            <v>-2449423.91</v>
          </cell>
          <cell r="D710">
            <v>-2449423.91</v>
          </cell>
        </row>
        <row r="711">
          <cell r="A711">
            <v>2240</v>
          </cell>
          <cell r="B711" t="str">
            <v>PROVISIONES</v>
          </cell>
          <cell r="C711">
            <v>-2449423.91</v>
          </cell>
          <cell r="D711">
            <v>-2449423.91</v>
          </cell>
        </row>
        <row r="712">
          <cell r="A712">
            <v>224001</v>
          </cell>
          <cell r="B712" t="str">
            <v>PROVISIONES LABORALES</v>
          </cell>
          <cell r="C712">
            <v>-966975.21</v>
          </cell>
          <cell r="D712">
            <v>-966975.21</v>
          </cell>
        </row>
        <row r="713">
          <cell r="A713">
            <v>2240010200</v>
          </cell>
          <cell r="B713" t="str">
            <v>VACACIONES</v>
          </cell>
          <cell r="C713">
            <v>-275540.01</v>
          </cell>
          <cell r="D713">
            <v>-275540.01</v>
          </cell>
        </row>
        <row r="714">
          <cell r="A714">
            <v>224001020001</v>
          </cell>
          <cell r="B714" t="str">
            <v>ORDINARIAS</v>
          </cell>
          <cell r="C714">
            <v>-275540.01</v>
          </cell>
          <cell r="D714">
            <v>-275540.01</v>
          </cell>
        </row>
        <row r="715">
          <cell r="A715">
            <v>2240010300</v>
          </cell>
          <cell r="B715" t="str">
            <v>GRATIFICACIONES</v>
          </cell>
          <cell r="C715">
            <v>-220033.74</v>
          </cell>
          <cell r="D715">
            <v>-220033.74</v>
          </cell>
        </row>
        <row r="716">
          <cell r="A716">
            <v>2240010400</v>
          </cell>
          <cell r="B716" t="str">
            <v>AGUINALDOS</v>
          </cell>
          <cell r="C716">
            <v>-214500.92</v>
          </cell>
          <cell r="D716">
            <v>-214500.92</v>
          </cell>
        </row>
        <row r="717">
          <cell r="A717">
            <v>2240010500</v>
          </cell>
          <cell r="B717" t="str">
            <v>INDEMNIZACIONES</v>
          </cell>
          <cell r="C717">
            <v>-256900.54</v>
          </cell>
          <cell r="D717">
            <v>-256900.54</v>
          </cell>
        </row>
        <row r="718">
          <cell r="A718">
            <v>224003</v>
          </cell>
          <cell r="B718" t="str">
            <v>OTRAS PROVISIONES</v>
          </cell>
          <cell r="C718">
            <v>-1482448.7</v>
          </cell>
          <cell r="D718">
            <v>-1482448.7</v>
          </cell>
        </row>
        <row r="719">
          <cell r="A719">
            <v>2240030001</v>
          </cell>
          <cell r="B719" t="str">
            <v>OTRAS PROVISIONES</v>
          </cell>
          <cell r="C719">
            <v>-1482448.7</v>
          </cell>
          <cell r="D719">
            <v>-1482448.7</v>
          </cell>
        </row>
        <row r="720">
          <cell r="A720">
            <v>224003000107</v>
          </cell>
          <cell r="B720" t="str">
            <v>PUBLICIDAD</v>
          </cell>
          <cell r="C720">
            <v>-79917.119999999995</v>
          </cell>
          <cell r="D720">
            <v>-79917.119999999995</v>
          </cell>
        </row>
        <row r="721">
          <cell r="A721">
            <v>224003000108</v>
          </cell>
          <cell r="B721" t="str">
            <v>AUDITORIA EXTERNA</v>
          </cell>
          <cell r="C721">
            <v>-7500</v>
          </cell>
          <cell r="D721">
            <v>-7500</v>
          </cell>
        </row>
        <row r="722">
          <cell r="A722">
            <v>224003000109</v>
          </cell>
          <cell r="B722" t="str">
            <v>AUDITORIA FISCAL</v>
          </cell>
          <cell r="C722">
            <v>-4999.8999999999996</v>
          </cell>
          <cell r="D722">
            <v>-4999.8999999999996</v>
          </cell>
        </row>
        <row r="723">
          <cell r="A723">
            <v>224003000116</v>
          </cell>
          <cell r="B723" t="str">
            <v>ADMINISTRACION PROGRAMA DE PROTECCION- TARJETA DE CREDITO</v>
          </cell>
          <cell r="C723">
            <v>-1390031.68</v>
          </cell>
          <cell r="D723">
            <v>-1390031.68</v>
          </cell>
        </row>
        <row r="724">
          <cell r="A724">
            <v>225</v>
          </cell>
          <cell r="B724" t="str">
            <v>CREDITOS DIFERIDOS</v>
          </cell>
          <cell r="C724">
            <v>-1883813.85</v>
          </cell>
          <cell r="D724">
            <v>-1883813.85</v>
          </cell>
        </row>
        <row r="725">
          <cell r="A725">
            <v>2250</v>
          </cell>
          <cell r="B725" t="str">
            <v>CREDITOS DIFERIDOS</v>
          </cell>
          <cell r="C725">
            <v>-1883813.85</v>
          </cell>
          <cell r="D725">
            <v>-1883813.85</v>
          </cell>
        </row>
        <row r="726">
          <cell r="A726">
            <v>225002</v>
          </cell>
          <cell r="B726" t="str">
            <v>DIFERENCIAS DE PRECIOS EN OPERACIONES CON TITULOS VALORES</v>
          </cell>
          <cell r="C726">
            <v>-1883813.85</v>
          </cell>
          <cell r="D726">
            <v>-1883813.85</v>
          </cell>
        </row>
        <row r="727">
          <cell r="A727">
            <v>2250020000</v>
          </cell>
          <cell r="B727" t="str">
            <v>DIFERENCIAS DE PRECIOS EN OPERACIONES CON TITULOS VALORES</v>
          </cell>
          <cell r="C727">
            <v>-1883813.85</v>
          </cell>
          <cell r="D727">
            <v>-1883813.85</v>
          </cell>
        </row>
        <row r="728">
          <cell r="A728">
            <v>225002000002</v>
          </cell>
          <cell r="B728" t="str">
            <v>DIFERENCIAS DE PRECIOS EN OPERACIONES CON ENTIDADES DEL ESTA</v>
          </cell>
          <cell r="C728">
            <v>-1883813.85</v>
          </cell>
          <cell r="D728">
            <v>-1883813.85</v>
          </cell>
        </row>
        <row r="729">
          <cell r="C729"/>
          <cell r="D729"/>
        </row>
        <row r="730">
          <cell r="B730" t="str">
            <v>TOTAL PASIVOS</v>
          </cell>
          <cell r="C730">
            <v>-468393566.57999998</v>
          </cell>
          <cell r="D730">
            <v>-468393566.57999998</v>
          </cell>
        </row>
        <row r="731">
          <cell r="C731"/>
          <cell r="D731"/>
        </row>
        <row r="732">
          <cell r="A732">
            <v>31</v>
          </cell>
          <cell r="B732" t="str">
            <v>PATRIMONIO</v>
          </cell>
          <cell r="C732">
            <v>-136053502.87</v>
          </cell>
          <cell r="D732">
            <v>-136053502.87</v>
          </cell>
        </row>
        <row r="733">
          <cell r="A733">
            <v>311</v>
          </cell>
          <cell r="B733" t="str">
            <v>CAPITAL SOCIAL</v>
          </cell>
          <cell r="C733">
            <v>-102207700</v>
          </cell>
          <cell r="D733">
            <v>-102207700</v>
          </cell>
        </row>
        <row r="734">
          <cell r="A734">
            <v>3110</v>
          </cell>
          <cell r="B734" t="str">
            <v>CAPITAL SOCIAL FIJO</v>
          </cell>
          <cell r="C734">
            <v>-5714300</v>
          </cell>
          <cell r="D734">
            <v>-5714300</v>
          </cell>
        </row>
        <row r="735">
          <cell r="A735">
            <v>311001</v>
          </cell>
          <cell r="B735" t="str">
            <v>CAPITAL SUSCRITO PAGADO</v>
          </cell>
          <cell r="C735">
            <v>-5714300</v>
          </cell>
          <cell r="D735">
            <v>-5714300</v>
          </cell>
        </row>
        <row r="736">
          <cell r="A736">
            <v>3110010200</v>
          </cell>
          <cell r="B736" t="str">
            <v>ACCIONES</v>
          </cell>
          <cell r="C736">
            <v>-5714300</v>
          </cell>
          <cell r="D736">
            <v>-5714300</v>
          </cell>
        </row>
        <row r="737">
          <cell r="A737">
            <v>311001020001</v>
          </cell>
          <cell r="B737" t="str">
            <v>CAPITAL FIJO</v>
          </cell>
          <cell r="C737">
            <v>-5714300</v>
          </cell>
          <cell r="D737">
            <v>-5714300</v>
          </cell>
        </row>
        <row r="738">
          <cell r="A738">
            <v>3111</v>
          </cell>
          <cell r="B738" t="str">
            <v>CAPITAL SOCIAL VARIABLE</v>
          </cell>
          <cell r="C738">
            <v>-96493400</v>
          </cell>
          <cell r="D738">
            <v>-96493400</v>
          </cell>
        </row>
        <row r="739">
          <cell r="A739">
            <v>311101</v>
          </cell>
          <cell r="B739" t="str">
            <v>CAPITAL SUSCRITO PAGADO</v>
          </cell>
          <cell r="C739">
            <v>-97456500</v>
          </cell>
          <cell r="D739">
            <v>-97456500</v>
          </cell>
        </row>
        <row r="740">
          <cell r="A740">
            <v>3111010200</v>
          </cell>
          <cell r="B740" t="str">
            <v>ACCIONES</v>
          </cell>
          <cell r="C740">
            <v>-97456500</v>
          </cell>
          <cell r="D740">
            <v>-97456500</v>
          </cell>
        </row>
        <row r="741">
          <cell r="A741">
            <v>311102</v>
          </cell>
          <cell r="B741" t="str">
            <v>CAPITAL SUSCRITO NO PAGADO</v>
          </cell>
          <cell r="C741">
            <v>963100</v>
          </cell>
          <cell r="D741">
            <v>963100</v>
          </cell>
        </row>
        <row r="742">
          <cell r="A742">
            <v>3111020200</v>
          </cell>
          <cell r="B742" t="str">
            <v>ACCIONES</v>
          </cell>
          <cell r="C742">
            <v>963100</v>
          </cell>
          <cell r="D742">
            <v>963100</v>
          </cell>
        </row>
        <row r="743">
          <cell r="A743">
            <v>313</v>
          </cell>
          <cell r="B743" t="str">
            <v>RESERVAS DE CAPITAL</v>
          </cell>
          <cell r="C743">
            <v>-33845802.869999997</v>
          </cell>
          <cell r="D743">
            <v>-33845802.869999997</v>
          </cell>
        </row>
        <row r="744">
          <cell r="A744">
            <v>3130</v>
          </cell>
          <cell r="B744" t="str">
            <v>RESERVAS DE CAPITAL</v>
          </cell>
          <cell r="C744">
            <v>-33845802.869999997</v>
          </cell>
          <cell r="D744">
            <v>-33845802.869999997</v>
          </cell>
        </row>
        <row r="745">
          <cell r="A745">
            <v>313000</v>
          </cell>
          <cell r="B745" t="str">
            <v>RESERVAS DE CAPITAL</v>
          </cell>
          <cell r="C745">
            <v>-33845802.869999997</v>
          </cell>
          <cell r="D745">
            <v>-33845802.869999997</v>
          </cell>
        </row>
        <row r="746">
          <cell r="A746">
            <v>3130000100</v>
          </cell>
          <cell r="B746" t="str">
            <v>RESERVA LEGAL</v>
          </cell>
          <cell r="C746">
            <v>-33834438.479999997</v>
          </cell>
          <cell r="D746">
            <v>-33834438.479999997</v>
          </cell>
        </row>
        <row r="747">
          <cell r="A747">
            <v>3130000300</v>
          </cell>
          <cell r="B747" t="str">
            <v>RESERVAS VOLUNTARIAS</v>
          </cell>
          <cell r="C747">
            <v>-11364.39</v>
          </cell>
          <cell r="D747">
            <v>-11364.39</v>
          </cell>
        </row>
        <row r="748">
          <cell r="A748">
            <v>32</v>
          </cell>
          <cell r="B748" t="str">
            <v>PATRIMONIO RESTRINGIDO</v>
          </cell>
          <cell r="C748">
            <v>-4458839.63</v>
          </cell>
          <cell r="D748">
            <v>-4458839.63</v>
          </cell>
        </row>
        <row r="749">
          <cell r="A749">
            <v>321</v>
          </cell>
          <cell r="B749" t="str">
            <v>UTILIDADES NO DISTRIBUIBLES</v>
          </cell>
          <cell r="C749">
            <v>-1174413.6000000001</v>
          </cell>
          <cell r="D749">
            <v>-1174413.6000000001</v>
          </cell>
        </row>
        <row r="750">
          <cell r="A750">
            <v>3210</v>
          </cell>
          <cell r="B750" t="str">
            <v>UTILIDADES NO DISTRIBUIBLES</v>
          </cell>
          <cell r="C750">
            <v>-1174413.6000000001</v>
          </cell>
          <cell r="D750">
            <v>-1174413.6000000001</v>
          </cell>
        </row>
        <row r="751">
          <cell r="A751">
            <v>321000</v>
          </cell>
          <cell r="B751" t="str">
            <v>UTILIDADES NO DISTRIBUIBLES</v>
          </cell>
          <cell r="C751">
            <v>-1174413.6000000001</v>
          </cell>
          <cell r="D751">
            <v>-1174413.6000000001</v>
          </cell>
        </row>
        <row r="752">
          <cell r="A752">
            <v>3210000000</v>
          </cell>
          <cell r="B752" t="str">
            <v>UTILIDADES NO DISTRIBUIBLES</v>
          </cell>
          <cell r="C752">
            <v>-1174413.6000000001</v>
          </cell>
          <cell r="D752">
            <v>-1174413.6000000001</v>
          </cell>
        </row>
        <row r="753">
          <cell r="A753">
            <v>322</v>
          </cell>
          <cell r="B753" t="str">
            <v>REVALUACIONES</v>
          </cell>
          <cell r="C753">
            <v>-3283546.68</v>
          </cell>
          <cell r="D753">
            <v>-3283546.68</v>
          </cell>
        </row>
        <row r="754">
          <cell r="A754">
            <v>3220</v>
          </cell>
          <cell r="B754" t="str">
            <v>REVALUACIONES</v>
          </cell>
          <cell r="C754">
            <v>-3283546.68</v>
          </cell>
          <cell r="D754">
            <v>-3283546.68</v>
          </cell>
        </row>
        <row r="755">
          <cell r="A755">
            <v>322000</v>
          </cell>
          <cell r="B755" t="str">
            <v>REVALUACIONES</v>
          </cell>
          <cell r="C755">
            <v>-3283546.68</v>
          </cell>
          <cell r="D755">
            <v>-3283546.68</v>
          </cell>
        </row>
        <row r="756">
          <cell r="A756">
            <v>3220000100</v>
          </cell>
          <cell r="B756" t="str">
            <v>REVALUO DE INMUEBLES DEL ACTIVO FIJO</v>
          </cell>
          <cell r="C756">
            <v>-3283546.68</v>
          </cell>
          <cell r="D756">
            <v>-3283546.68</v>
          </cell>
        </row>
        <row r="757">
          <cell r="A757">
            <v>322000010001</v>
          </cell>
          <cell r="B757" t="str">
            <v>TERRENOS</v>
          </cell>
          <cell r="C757">
            <v>-1504291.48</v>
          </cell>
          <cell r="D757">
            <v>-1504291.48</v>
          </cell>
        </row>
        <row r="758">
          <cell r="A758">
            <v>322000010002</v>
          </cell>
          <cell r="B758" t="str">
            <v>EDIFICACIONES</v>
          </cell>
          <cell r="C758">
            <v>-1779255.2</v>
          </cell>
          <cell r="D758">
            <v>-1779255.2</v>
          </cell>
        </row>
        <row r="759">
          <cell r="A759">
            <v>324</v>
          </cell>
          <cell r="B759" t="str">
            <v>DONACIONES</v>
          </cell>
          <cell r="C759">
            <v>-879.35</v>
          </cell>
          <cell r="D759">
            <v>-879.35</v>
          </cell>
        </row>
        <row r="760">
          <cell r="A760">
            <v>3240</v>
          </cell>
          <cell r="B760" t="str">
            <v>DONACIONES</v>
          </cell>
          <cell r="C760">
            <v>-879.35</v>
          </cell>
          <cell r="D760">
            <v>-879.35</v>
          </cell>
        </row>
        <row r="761">
          <cell r="A761">
            <v>324002</v>
          </cell>
          <cell r="B761" t="str">
            <v>OTRAS DONACIONES</v>
          </cell>
          <cell r="C761">
            <v>-879.35</v>
          </cell>
          <cell r="D761">
            <v>-879.35</v>
          </cell>
        </row>
        <row r="762">
          <cell r="A762">
            <v>3240020300</v>
          </cell>
          <cell r="B762" t="str">
            <v>MUEBLES</v>
          </cell>
          <cell r="C762">
            <v>-879.35</v>
          </cell>
          <cell r="D762">
            <v>-879.35</v>
          </cell>
        </row>
        <row r="763">
          <cell r="C763"/>
          <cell r="D763"/>
        </row>
        <row r="764">
          <cell r="B764" t="str">
            <v>TOTAL PATRIMONIO</v>
          </cell>
          <cell r="C764">
            <v>-140512342.5</v>
          </cell>
          <cell r="D764">
            <v>-140512342.5</v>
          </cell>
        </row>
        <row r="765">
          <cell r="C765"/>
          <cell r="D765"/>
        </row>
        <row r="766">
          <cell r="A766">
            <v>61</v>
          </cell>
          <cell r="B766" t="str">
            <v>INGRESOS DE OPERACIONES DE INTERMEDIACION</v>
          </cell>
          <cell r="C766">
            <v>-20810880.579999998</v>
          </cell>
          <cell r="D766">
            <v>-20810880.579999998</v>
          </cell>
        </row>
        <row r="767">
          <cell r="A767">
            <v>611</v>
          </cell>
          <cell r="B767" t="str">
            <v>INGRESOS DE OPERACIONES DE INTERMEDIACION</v>
          </cell>
          <cell r="C767">
            <v>-20810880.579999998</v>
          </cell>
          <cell r="D767">
            <v>-20810880.579999998</v>
          </cell>
        </row>
        <row r="768">
          <cell r="A768">
            <v>6110</v>
          </cell>
          <cell r="B768" t="str">
            <v>INGRESOS DE OPERACIONES DE INTERMEDIACION</v>
          </cell>
          <cell r="C768">
            <v>-20810880.579999998</v>
          </cell>
          <cell r="D768">
            <v>-20810880.579999998</v>
          </cell>
        </row>
        <row r="769">
          <cell r="A769">
            <v>611001</v>
          </cell>
          <cell r="B769" t="str">
            <v>CARTERA DE PRESTAMOS</v>
          </cell>
          <cell r="C769">
            <v>-15141561.82</v>
          </cell>
          <cell r="D769">
            <v>-15141561.82</v>
          </cell>
        </row>
        <row r="770">
          <cell r="A770">
            <v>6110010100</v>
          </cell>
          <cell r="B770" t="str">
            <v>INTERESES</v>
          </cell>
          <cell r="C770">
            <v>-15141561.82</v>
          </cell>
          <cell r="D770">
            <v>-15141561.82</v>
          </cell>
        </row>
        <row r="771">
          <cell r="A771">
            <v>611001010001</v>
          </cell>
          <cell r="B771" t="str">
            <v>PACTADOS HASTA UN AÑO PLAZO</v>
          </cell>
          <cell r="C771">
            <v>-241593.47</v>
          </cell>
          <cell r="D771">
            <v>-241593.47</v>
          </cell>
        </row>
        <row r="772">
          <cell r="A772">
            <v>61100101000101</v>
          </cell>
          <cell r="B772" t="str">
            <v>OTORGAMIENTOS ORIGINALES</v>
          </cell>
          <cell r="C772">
            <v>-241587.69</v>
          </cell>
          <cell r="D772">
            <v>-241587.69</v>
          </cell>
        </row>
        <row r="773">
          <cell r="A773">
            <v>61100101000103</v>
          </cell>
          <cell r="B773" t="str">
            <v>INTERESES MORATORIOS</v>
          </cell>
          <cell r="C773">
            <v>-5.78</v>
          </cell>
          <cell r="D773">
            <v>-5.78</v>
          </cell>
        </row>
        <row r="774">
          <cell r="A774">
            <v>611001010002</v>
          </cell>
          <cell r="B774" t="str">
            <v>PACTADOS A MAS DE UN AÑO PLAZO</v>
          </cell>
          <cell r="C774">
            <v>-14899968.35</v>
          </cell>
          <cell r="D774">
            <v>-14899968.35</v>
          </cell>
        </row>
        <row r="775">
          <cell r="A775">
            <v>61100101000201</v>
          </cell>
          <cell r="B775" t="str">
            <v>OTORGAMIENTOS ORIGINALES</v>
          </cell>
          <cell r="C775">
            <v>-14899936.84</v>
          </cell>
          <cell r="D775">
            <v>-14899936.84</v>
          </cell>
        </row>
        <row r="776">
          <cell r="A776">
            <v>61100101000203</v>
          </cell>
          <cell r="B776" t="str">
            <v>INTERESES MORATORIOS</v>
          </cell>
          <cell r="C776">
            <v>-31.51</v>
          </cell>
          <cell r="D776">
            <v>-31.51</v>
          </cell>
        </row>
        <row r="777">
          <cell r="A777">
            <v>611002</v>
          </cell>
          <cell r="B777" t="str">
            <v>CARTERA DE INVERSIONES</v>
          </cell>
          <cell r="C777">
            <v>-5264990.38</v>
          </cell>
          <cell r="D777">
            <v>-5264990.38</v>
          </cell>
        </row>
        <row r="778">
          <cell r="A778">
            <v>6110020100</v>
          </cell>
          <cell r="B778" t="str">
            <v>INTERESES</v>
          </cell>
          <cell r="C778">
            <v>-5264990.38</v>
          </cell>
          <cell r="D778">
            <v>-5264990.38</v>
          </cell>
        </row>
        <row r="779">
          <cell r="A779">
            <v>611002010001</v>
          </cell>
          <cell r="B779" t="str">
            <v>TITULOS VALORES CONSERVADOS PARA NEGOCIACION</v>
          </cell>
          <cell r="C779">
            <v>-5264990.38</v>
          </cell>
          <cell r="D779">
            <v>-5264990.38</v>
          </cell>
        </row>
        <row r="780">
          <cell r="A780">
            <v>61100201000102</v>
          </cell>
          <cell r="B780" t="str">
            <v>TITULOS VALORES TRANSFERIDOS</v>
          </cell>
          <cell r="C780">
            <v>-5264990.38</v>
          </cell>
          <cell r="D780">
            <v>-5264990.38</v>
          </cell>
        </row>
        <row r="781">
          <cell r="A781">
            <v>611004</v>
          </cell>
          <cell r="B781" t="str">
            <v>INTERESES SOBRE DEPOSITOS</v>
          </cell>
          <cell r="C781">
            <v>-404328.38</v>
          </cell>
          <cell r="D781">
            <v>-404328.38</v>
          </cell>
        </row>
        <row r="782">
          <cell r="A782">
            <v>6110040100</v>
          </cell>
          <cell r="B782" t="str">
            <v>EN EL BCR</v>
          </cell>
          <cell r="C782">
            <v>-15307.46</v>
          </cell>
          <cell r="D782">
            <v>-15307.46</v>
          </cell>
        </row>
        <row r="783">
          <cell r="A783">
            <v>611004010001</v>
          </cell>
          <cell r="B783" t="str">
            <v>DEPOSITOS PARA RESERVA DE LIQUDEZ</v>
          </cell>
          <cell r="C783">
            <v>-15307.46</v>
          </cell>
          <cell r="D783">
            <v>-15307.46</v>
          </cell>
        </row>
        <row r="784">
          <cell r="A784">
            <v>6110040200</v>
          </cell>
          <cell r="B784" t="str">
            <v>EN OTRAS INSTITUCIONES FINANCIERAS</v>
          </cell>
          <cell r="C784">
            <v>-389020.92</v>
          </cell>
          <cell r="D784">
            <v>-389020.92</v>
          </cell>
        </row>
        <row r="785">
          <cell r="A785">
            <v>611004020001</v>
          </cell>
          <cell r="B785" t="str">
            <v>OTRAS ENTIDADES DEL SISTEMA FIANCIERO</v>
          </cell>
          <cell r="C785">
            <v>-389020.92</v>
          </cell>
          <cell r="D785">
            <v>-389020.92</v>
          </cell>
        </row>
        <row r="786">
          <cell r="A786">
            <v>61100402000101</v>
          </cell>
          <cell r="B786" t="str">
            <v>DEPOSITOS A LA VISTA</v>
          </cell>
          <cell r="C786">
            <v>-389020.92</v>
          </cell>
          <cell r="D786">
            <v>-389020.92</v>
          </cell>
        </row>
        <row r="787">
          <cell r="A787">
            <v>6110040200010100</v>
          </cell>
          <cell r="B787" t="str">
            <v>BANCOS</v>
          </cell>
          <cell r="C787">
            <v>-389020.92</v>
          </cell>
          <cell r="D787">
            <v>-389020.92</v>
          </cell>
        </row>
        <row r="788">
          <cell r="A788">
            <v>62</v>
          </cell>
          <cell r="B788" t="str">
            <v>INGRESOS DE OTRAS OPERACIONES</v>
          </cell>
          <cell r="C788">
            <v>-8905581.5800000001</v>
          </cell>
          <cell r="D788">
            <v>-8905581.5800000001</v>
          </cell>
        </row>
        <row r="789">
          <cell r="A789">
            <v>621</v>
          </cell>
          <cell r="B789" t="str">
            <v>INGRESOS DE OTRAS OPERACIONES</v>
          </cell>
          <cell r="C789">
            <v>-8905581.5800000001</v>
          </cell>
          <cell r="D789">
            <v>-8905581.5800000001</v>
          </cell>
        </row>
        <row r="790">
          <cell r="A790">
            <v>6210</v>
          </cell>
          <cell r="B790" t="str">
            <v>INGRESOS DE OTRAS OPERACIONES</v>
          </cell>
          <cell r="C790">
            <v>-8905581.5800000001</v>
          </cell>
          <cell r="D790">
            <v>-8905581.5800000001</v>
          </cell>
        </row>
        <row r="791">
          <cell r="A791">
            <v>621002</v>
          </cell>
          <cell r="B791" t="str">
            <v>SERVICIOS TECNICOS</v>
          </cell>
          <cell r="C791">
            <v>-580660.04</v>
          </cell>
          <cell r="D791">
            <v>-580660.04</v>
          </cell>
        </row>
        <row r="792">
          <cell r="A792">
            <v>6210020300</v>
          </cell>
          <cell r="B792" t="str">
            <v>SERVICIOS DE CAPACITACION</v>
          </cell>
          <cell r="C792">
            <v>-228160</v>
          </cell>
          <cell r="D792">
            <v>-228160</v>
          </cell>
        </row>
        <row r="793">
          <cell r="A793">
            <v>6210020700</v>
          </cell>
          <cell r="B793" t="str">
            <v>ASESORIA</v>
          </cell>
          <cell r="C793">
            <v>-15800</v>
          </cell>
          <cell r="D793">
            <v>-15800</v>
          </cell>
        </row>
        <row r="794">
          <cell r="A794">
            <v>6210029100</v>
          </cell>
          <cell r="B794" t="str">
            <v>OTROS</v>
          </cell>
          <cell r="C794">
            <v>-336700.04</v>
          </cell>
          <cell r="D794">
            <v>-336700.04</v>
          </cell>
        </row>
        <row r="795">
          <cell r="A795">
            <v>621002910003</v>
          </cell>
          <cell r="B795" t="str">
            <v>SERVICIO DE SELECCION Y EVALUACION DE RECURSOS HUMANOS</v>
          </cell>
          <cell r="C795">
            <v>-14430</v>
          </cell>
          <cell r="D795">
            <v>-14430</v>
          </cell>
        </row>
        <row r="796">
          <cell r="A796">
            <v>621002910004</v>
          </cell>
          <cell r="B796" t="str">
            <v>SERVICIO DE CIERRE CENTRALIZADO EN CADI</v>
          </cell>
          <cell r="C796">
            <v>-138053.76000000001</v>
          </cell>
          <cell r="D796">
            <v>-138053.76000000001</v>
          </cell>
        </row>
        <row r="797">
          <cell r="A797">
            <v>621002910006</v>
          </cell>
          <cell r="B797" t="str">
            <v>SERVICIO DE ASESORIA MYPE</v>
          </cell>
          <cell r="C797">
            <v>-184216.28</v>
          </cell>
          <cell r="D797">
            <v>-184216.28</v>
          </cell>
        </row>
        <row r="798">
          <cell r="A798">
            <v>621004</v>
          </cell>
          <cell r="B798" t="str">
            <v>SERVICIOS FINANCIEROS</v>
          </cell>
          <cell r="C798">
            <v>-8324921.54</v>
          </cell>
          <cell r="D798">
            <v>-8324921.54</v>
          </cell>
        </row>
        <row r="799">
          <cell r="A799">
            <v>6210040400</v>
          </cell>
          <cell r="B799" t="str">
            <v>OTROS</v>
          </cell>
          <cell r="C799">
            <v>-8324921.54</v>
          </cell>
          <cell r="D799">
            <v>-8324921.54</v>
          </cell>
        </row>
        <row r="800">
          <cell r="A800">
            <v>621004040006</v>
          </cell>
          <cell r="B800" t="str">
            <v>SERVICIO DE SALUD A TU ALCANCE</v>
          </cell>
          <cell r="C800">
            <v>-8828.6</v>
          </cell>
          <cell r="D800">
            <v>-8828.6</v>
          </cell>
        </row>
        <row r="801">
          <cell r="A801">
            <v>621004040009</v>
          </cell>
          <cell r="B801" t="str">
            <v>COMISION POR PAGO REMESAS FAMILIARES</v>
          </cell>
          <cell r="C801">
            <v>-710899.86</v>
          </cell>
          <cell r="D801">
            <v>-710899.86</v>
          </cell>
        </row>
        <row r="802">
          <cell r="A802">
            <v>621004040010</v>
          </cell>
          <cell r="B802" t="str">
            <v>RESGUARDO Y CUSTODIA DE DOCUMENTOS</v>
          </cell>
          <cell r="C802">
            <v>-13853.1</v>
          </cell>
          <cell r="D802">
            <v>-13853.1</v>
          </cell>
        </row>
        <row r="803">
          <cell r="A803">
            <v>621004040018</v>
          </cell>
          <cell r="B803" t="str">
            <v>COMISIONES POR COMPRA TARJETAS DE DEBITO</v>
          </cell>
          <cell r="C803">
            <v>-296583.65000000002</v>
          </cell>
          <cell r="D803">
            <v>-296583.65000000002</v>
          </cell>
        </row>
        <row r="804">
          <cell r="A804">
            <v>621004040020</v>
          </cell>
          <cell r="B804" t="str">
            <v>COMISONES POR SERVICIO DE RETIRO TARJETA DE CREDITO ATMS</v>
          </cell>
          <cell r="C804">
            <v>-320.39999999999998</v>
          </cell>
          <cell r="D804">
            <v>-320.39999999999998</v>
          </cell>
        </row>
        <row r="805">
          <cell r="A805">
            <v>621004040021</v>
          </cell>
          <cell r="B805" t="str">
            <v>COMISIONES POR SERVICIO RETIRO DE EFECTIVO TARJETA DE DEBITO</v>
          </cell>
          <cell r="C805">
            <v>-66329.5</v>
          </cell>
          <cell r="D805">
            <v>-66329.5</v>
          </cell>
        </row>
        <row r="806">
          <cell r="A806">
            <v>621004040022</v>
          </cell>
          <cell r="B806" t="str">
            <v>COMISION RUTEO TRANSACCIONES TARJETA DE CREDITO POS</v>
          </cell>
          <cell r="C806">
            <v>-1084063.51</v>
          </cell>
          <cell r="D806">
            <v>-1084063.51</v>
          </cell>
        </row>
        <row r="807">
          <cell r="A807">
            <v>621004040023</v>
          </cell>
          <cell r="B807" t="str">
            <v>COMISION RUTEO TRANSACCIONES TARJETA DE DEBITO POS</v>
          </cell>
          <cell r="C807">
            <v>-442773.84</v>
          </cell>
          <cell r="D807">
            <v>-442773.84</v>
          </cell>
        </row>
        <row r="808">
          <cell r="A808">
            <v>621004040027</v>
          </cell>
          <cell r="B808" t="str">
            <v>ADMINISTRACION TARJETA DE CREDITO</v>
          </cell>
          <cell r="C808">
            <v>-1651583.67</v>
          </cell>
          <cell r="D808">
            <v>-1651583.67</v>
          </cell>
        </row>
        <row r="809">
          <cell r="A809">
            <v>621004040028</v>
          </cell>
          <cell r="B809" t="str">
            <v>ADMINISTRACION TARJETA DE DEBITO</v>
          </cell>
          <cell r="C809">
            <v>-1240738.3999999999</v>
          </cell>
          <cell r="D809">
            <v>-1240738.3999999999</v>
          </cell>
        </row>
        <row r="810">
          <cell r="A810">
            <v>621004040031</v>
          </cell>
          <cell r="B810" t="str">
            <v>SERVICIO SARO</v>
          </cell>
          <cell r="C810">
            <v>-196991.46</v>
          </cell>
          <cell r="D810">
            <v>-196991.46</v>
          </cell>
        </row>
        <row r="811">
          <cell r="A811">
            <v>621004040032</v>
          </cell>
          <cell r="B811" t="str">
            <v>SERVICIO CREDIT SCORING</v>
          </cell>
          <cell r="C811">
            <v>-200708.28</v>
          </cell>
          <cell r="D811">
            <v>-200708.28</v>
          </cell>
        </row>
        <row r="812">
          <cell r="A812">
            <v>621004040044</v>
          </cell>
          <cell r="B812" t="str">
            <v>COMISIONES POR SERVICIO DE RED ATM´S</v>
          </cell>
          <cell r="C812">
            <v>-639651.72</v>
          </cell>
          <cell r="D812">
            <v>-639651.72</v>
          </cell>
        </row>
        <row r="813">
          <cell r="A813">
            <v>621004040045</v>
          </cell>
          <cell r="B813" t="str">
            <v>ADMINISTRACION Y OTROS SERVICIOS ATM´S</v>
          </cell>
          <cell r="C813">
            <v>-55350</v>
          </cell>
          <cell r="D813">
            <v>-55350</v>
          </cell>
        </row>
        <row r="814">
          <cell r="A814">
            <v>621004040047</v>
          </cell>
          <cell r="B814" t="str">
            <v>CORRESPONSALES NO BANCARIOS</v>
          </cell>
          <cell r="C814">
            <v>-108669.57</v>
          </cell>
          <cell r="D814">
            <v>-108669.57</v>
          </cell>
        </row>
        <row r="815">
          <cell r="A815">
            <v>62100404004701</v>
          </cell>
          <cell r="B815" t="str">
            <v>COMISION POR SERVICIO DE RED DE CNB</v>
          </cell>
          <cell r="C815">
            <v>-106916.03</v>
          </cell>
          <cell r="D815">
            <v>-106916.03</v>
          </cell>
        </row>
        <row r="816">
          <cell r="A816">
            <v>62100404004703</v>
          </cell>
          <cell r="B816" t="str">
            <v>COMISION DE SERVICIOS CNB´S ADMINISTRADOS POR FEDESERVI</v>
          </cell>
          <cell r="C816">
            <v>-1753.54</v>
          </cell>
          <cell r="D816">
            <v>-1753.54</v>
          </cell>
        </row>
        <row r="817">
          <cell r="A817">
            <v>621004040048</v>
          </cell>
          <cell r="B817" t="str">
            <v>ADMINISTRACION Y OTROS SERVICIOS CNB</v>
          </cell>
          <cell r="C817">
            <v>-34877.5</v>
          </cell>
          <cell r="D817">
            <v>-34877.5</v>
          </cell>
        </row>
        <row r="818">
          <cell r="A818">
            <v>621004040049</v>
          </cell>
          <cell r="B818" t="str">
            <v>COMISION POR OPERACIONES INTERENTIDADES</v>
          </cell>
          <cell r="C818">
            <v>-2878.5</v>
          </cell>
          <cell r="D818">
            <v>-2878.5</v>
          </cell>
        </row>
        <row r="819">
          <cell r="A819">
            <v>621004040050</v>
          </cell>
          <cell r="B819" t="str">
            <v>COMISION POR SERVICIO DE COLECTURIA BELCORP</v>
          </cell>
          <cell r="C819">
            <v>-1567.15</v>
          </cell>
          <cell r="D819">
            <v>-1567.15</v>
          </cell>
        </row>
        <row r="820">
          <cell r="A820">
            <v>621004040051</v>
          </cell>
          <cell r="B820" t="str">
            <v>SERVICIO DE ORGANIZACION Y METODOS</v>
          </cell>
          <cell r="C820">
            <v>-2050</v>
          </cell>
          <cell r="D820">
            <v>-2050</v>
          </cell>
        </row>
        <row r="821">
          <cell r="A821">
            <v>621004040056</v>
          </cell>
          <cell r="B821" t="str">
            <v>SERVICIO DE BANCA MOVIL</v>
          </cell>
          <cell r="C821">
            <v>-765255.48</v>
          </cell>
          <cell r="D821">
            <v>-765255.48</v>
          </cell>
        </row>
        <row r="822">
          <cell r="A822">
            <v>62100404005601</v>
          </cell>
          <cell r="B822" t="str">
            <v>COMISION POR SERVICIO DE BANCA MOVIL</v>
          </cell>
          <cell r="C822">
            <v>-325128.48</v>
          </cell>
          <cell r="D822">
            <v>-325128.48</v>
          </cell>
        </row>
        <row r="823">
          <cell r="A823">
            <v>62100404005602</v>
          </cell>
          <cell r="B823" t="str">
            <v>SERVICIO DE ADMINISTRACION DE BANCA MOVIL</v>
          </cell>
          <cell r="C823">
            <v>-440127</v>
          </cell>
          <cell r="D823">
            <v>-440127</v>
          </cell>
        </row>
        <row r="824">
          <cell r="A824">
            <v>621004040060</v>
          </cell>
          <cell r="B824" t="str">
            <v>CALL CENTER TARJETAS</v>
          </cell>
          <cell r="C824">
            <v>-727691.49</v>
          </cell>
          <cell r="D824">
            <v>-727691.49</v>
          </cell>
        </row>
        <row r="825">
          <cell r="A825">
            <v>621004040061</v>
          </cell>
          <cell r="B825" t="str">
            <v>SERVICIOS DE COLECTURIA</v>
          </cell>
          <cell r="C825">
            <v>-2327.54</v>
          </cell>
          <cell r="D825">
            <v>-2327.54</v>
          </cell>
        </row>
        <row r="826">
          <cell r="A826">
            <v>621004040064</v>
          </cell>
          <cell r="B826" t="str">
            <v>COMISION POR SERVICIO DE COMERCIALIZACION DE SEGUROS</v>
          </cell>
          <cell r="C826">
            <v>-15657.44</v>
          </cell>
          <cell r="D826">
            <v>-15657.44</v>
          </cell>
        </row>
        <row r="827">
          <cell r="A827">
            <v>621004040065</v>
          </cell>
          <cell r="B827" t="str">
            <v>COMISION POR SERVICIOS DE COMERCIALIZACION</v>
          </cell>
          <cell r="C827">
            <v>-28.13</v>
          </cell>
          <cell r="D827">
            <v>-28.13</v>
          </cell>
        </row>
        <row r="828">
          <cell r="A828">
            <v>62100404006501</v>
          </cell>
          <cell r="B828" t="str">
            <v>COMERCIALIZACION DE SEGURO REMESAS FAMILIARES</v>
          </cell>
          <cell r="C828">
            <v>-28.13</v>
          </cell>
          <cell r="D828">
            <v>-28.13</v>
          </cell>
        </row>
        <row r="829">
          <cell r="A829">
            <v>621004040066</v>
          </cell>
          <cell r="B829" t="str">
            <v>SERVICIO DE KIOSKOS FINANCIEROS</v>
          </cell>
          <cell r="C829">
            <v>-5881.95</v>
          </cell>
          <cell r="D829">
            <v>-5881.95</v>
          </cell>
        </row>
        <row r="830">
          <cell r="A830">
            <v>62100404006601</v>
          </cell>
          <cell r="B830" t="str">
            <v>COMISION POR USO DE KIOSKOS</v>
          </cell>
          <cell r="C830">
            <v>-0.86</v>
          </cell>
          <cell r="D830">
            <v>-0.86</v>
          </cell>
        </row>
        <row r="831">
          <cell r="A831">
            <v>62100404006602</v>
          </cell>
          <cell r="B831" t="str">
            <v>COMISION POR RUTEO DE TRANSACCION DE KIOSKOS</v>
          </cell>
          <cell r="C831">
            <v>-31.09</v>
          </cell>
          <cell r="D831">
            <v>-31.09</v>
          </cell>
        </row>
        <row r="832">
          <cell r="A832">
            <v>62100404006603</v>
          </cell>
          <cell r="B832" t="str">
            <v>COMISION POR SERVICIO DE ADMINISTRACION DE KIOSKOS</v>
          </cell>
          <cell r="C832">
            <v>-5850</v>
          </cell>
          <cell r="D832">
            <v>-5850</v>
          </cell>
        </row>
        <row r="833">
          <cell r="A833">
            <v>621004040068</v>
          </cell>
          <cell r="B833" t="str">
            <v>INGRESO POR SERVICIOS DE AGENCIAS DE FEDECREDITO</v>
          </cell>
          <cell r="C833">
            <v>-13870.87</v>
          </cell>
          <cell r="D833">
            <v>-13870.87</v>
          </cell>
        </row>
        <row r="834">
          <cell r="A834">
            <v>62100404006801</v>
          </cell>
          <cell r="B834" t="str">
            <v>AGENCIA MULTIPLAZA</v>
          </cell>
          <cell r="C834">
            <v>-9056.9599999999991</v>
          </cell>
          <cell r="D834">
            <v>-9056.9599999999991</v>
          </cell>
        </row>
        <row r="835">
          <cell r="A835">
            <v>62100404006802</v>
          </cell>
          <cell r="B835" t="str">
            <v>AGENCIA WORLD TRADE CENTER</v>
          </cell>
          <cell r="C835">
            <v>-4813.91</v>
          </cell>
          <cell r="D835">
            <v>-4813.91</v>
          </cell>
        </row>
        <row r="836">
          <cell r="A836">
            <v>621004040069</v>
          </cell>
          <cell r="B836" t="str">
            <v>COMISIONES POR SERVICIO DE COMERCIOS AFILIADOS</v>
          </cell>
          <cell r="C836">
            <v>-2.99</v>
          </cell>
          <cell r="D836">
            <v>-2.99</v>
          </cell>
        </row>
        <row r="837">
          <cell r="A837">
            <v>62100404006901</v>
          </cell>
          <cell r="B837" t="str">
            <v>TASA DE INTERCAMBIO FIJA</v>
          </cell>
          <cell r="C837">
            <v>-2.2000000000000002</v>
          </cell>
          <cell r="D837">
            <v>-2.2000000000000002</v>
          </cell>
        </row>
        <row r="838">
          <cell r="A838">
            <v>6210040400690100</v>
          </cell>
          <cell r="B838" t="str">
            <v>COMISION POR COMPRAS CON TARJETAS DEL SISTEMA FEDECREDITO TD</v>
          </cell>
          <cell r="C838">
            <v>-0.36</v>
          </cell>
          <cell r="D838">
            <v>-0.36</v>
          </cell>
        </row>
        <row r="839">
          <cell r="A839">
            <v>6210040400690100</v>
          </cell>
          <cell r="B839" t="str">
            <v>COMISION POR COMPRAS CON TARJETAS DEL SISTEMA FEDECREDITO TC</v>
          </cell>
          <cell r="C839">
            <v>-1.84</v>
          </cell>
          <cell r="D839">
            <v>-1.84</v>
          </cell>
        </row>
        <row r="840">
          <cell r="A840">
            <v>62100404006902</v>
          </cell>
          <cell r="B840" t="str">
            <v>TASA DE ADQUIRENCIA</v>
          </cell>
          <cell r="C840">
            <v>-0.79</v>
          </cell>
          <cell r="D840">
            <v>-0.79</v>
          </cell>
        </row>
        <row r="841">
          <cell r="A841">
            <v>6210040400690200</v>
          </cell>
          <cell r="B841" t="str">
            <v>COMISION POR COMPRAS CON TARJETAS DEL SISTEMA FEDECREDITO TD</v>
          </cell>
          <cell r="C841">
            <v>-0.05</v>
          </cell>
          <cell r="D841">
            <v>-0.05</v>
          </cell>
        </row>
        <row r="842">
          <cell r="A842">
            <v>6210040400690200</v>
          </cell>
          <cell r="B842" t="str">
            <v>COMISION POR COMPRAS CON TARJETAS DEL SISTEMA FEDECREDITO TC</v>
          </cell>
          <cell r="C842">
            <v>-0.25</v>
          </cell>
          <cell r="D842">
            <v>-0.25</v>
          </cell>
        </row>
        <row r="843">
          <cell r="A843">
            <v>6210040400690200</v>
          </cell>
          <cell r="B843" t="str">
            <v>COMISION POR COMPRAS CON TARJETAS DE BANCOS EMISORES LOCALES</v>
          </cell>
          <cell r="C843">
            <v>-0.49</v>
          </cell>
          <cell r="D843">
            <v>-0.49</v>
          </cell>
        </row>
        <row r="844">
          <cell r="A844">
            <v>621004040099</v>
          </cell>
          <cell r="B844" t="str">
            <v>OTROS</v>
          </cell>
          <cell r="C844">
            <v>-35486.94</v>
          </cell>
          <cell r="D844">
            <v>-35486.94</v>
          </cell>
        </row>
        <row r="845">
          <cell r="A845">
            <v>63</v>
          </cell>
          <cell r="B845" t="str">
            <v>INGRESOS NO OPERACIONALES</v>
          </cell>
          <cell r="C845">
            <v>-1012661.63</v>
          </cell>
          <cell r="D845">
            <v>-1012661.63</v>
          </cell>
        </row>
        <row r="846">
          <cell r="A846">
            <v>631</v>
          </cell>
          <cell r="B846" t="str">
            <v>INGRESOS NO OPERACIONALES</v>
          </cell>
          <cell r="C846">
            <v>-1012661.63</v>
          </cell>
          <cell r="D846">
            <v>-1012661.63</v>
          </cell>
        </row>
        <row r="847">
          <cell r="A847">
            <v>6310</v>
          </cell>
          <cell r="B847" t="str">
            <v>INGRESOS NO OPERACIONALES</v>
          </cell>
          <cell r="C847">
            <v>-1012661.63</v>
          </cell>
          <cell r="D847">
            <v>-1012661.63</v>
          </cell>
        </row>
        <row r="848">
          <cell r="A848">
            <v>631001</v>
          </cell>
          <cell r="B848" t="str">
            <v>INGRESOS DE EJERCICIOS ANTERIORES</v>
          </cell>
          <cell r="C848">
            <v>-116822.93</v>
          </cell>
          <cell r="D848">
            <v>-116822.93</v>
          </cell>
        </row>
        <row r="849">
          <cell r="A849">
            <v>6310010100</v>
          </cell>
          <cell r="B849" t="str">
            <v>RECUPERACIONES DE PRESTAMOS E INTERESES</v>
          </cell>
          <cell r="C849">
            <v>-19053.669999999998</v>
          </cell>
          <cell r="D849">
            <v>-19053.669999999998</v>
          </cell>
        </row>
        <row r="850">
          <cell r="A850">
            <v>631001010002</v>
          </cell>
          <cell r="B850" t="str">
            <v>INTERESES</v>
          </cell>
          <cell r="C850">
            <v>-19053.669999999998</v>
          </cell>
          <cell r="D850">
            <v>-19053.669999999998</v>
          </cell>
        </row>
        <row r="851">
          <cell r="A851">
            <v>6310010300</v>
          </cell>
          <cell r="B851" t="str">
            <v>RECUPERACIONES DE GASTOS</v>
          </cell>
          <cell r="C851">
            <v>-11849.18</v>
          </cell>
          <cell r="D851">
            <v>-11849.18</v>
          </cell>
        </row>
        <row r="852">
          <cell r="A852">
            <v>6310010400</v>
          </cell>
          <cell r="B852" t="str">
            <v>LIBERACI¢N DE RESERVAS DE SANEAMIENTO</v>
          </cell>
          <cell r="C852">
            <v>-85920.08</v>
          </cell>
          <cell r="D852">
            <v>-85920.08</v>
          </cell>
        </row>
        <row r="853">
          <cell r="A853">
            <v>631001040001</v>
          </cell>
          <cell r="B853" t="str">
            <v>CAPITAL</v>
          </cell>
          <cell r="C853">
            <v>-5158.33</v>
          </cell>
          <cell r="D853">
            <v>-5158.33</v>
          </cell>
        </row>
        <row r="854">
          <cell r="A854">
            <v>63100104000101</v>
          </cell>
          <cell r="B854" t="str">
            <v>RESERVA PRESTAMOS CATEGORIA A2 Y B</v>
          </cell>
          <cell r="C854">
            <v>-5158.33</v>
          </cell>
          <cell r="D854">
            <v>-5158.33</v>
          </cell>
        </row>
        <row r="855">
          <cell r="A855">
            <v>631001040002</v>
          </cell>
          <cell r="B855" t="str">
            <v>INTERESES</v>
          </cell>
          <cell r="C855">
            <v>-237.41</v>
          </cell>
          <cell r="D855">
            <v>-237.41</v>
          </cell>
        </row>
        <row r="856">
          <cell r="A856">
            <v>63100104000201</v>
          </cell>
          <cell r="B856" t="str">
            <v>RESERVA PRESTAMOS CATEGORIA A2 Y B</v>
          </cell>
          <cell r="C856">
            <v>-237.41</v>
          </cell>
          <cell r="D856">
            <v>-237.41</v>
          </cell>
        </row>
        <row r="857">
          <cell r="A857">
            <v>631001040006</v>
          </cell>
          <cell r="B857" t="str">
            <v>RESERVA VOLUNTARIA DE PRESTAMOS</v>
          </cell>
          <cell r="C857">
            <v>-80524.34</v>
          </cell>
          <cell r="D857">
            <v>-80524.34</v>
          </cell>
        </row>
        <row r="858">
          <cell r="A858">
            <v>631003</v>
          </cell>
          <cell r="B858" t="str">
            <v>INGRESOS POR EXPLOTACION DE ACTIVOS</v>
          </cell>
          <cell r="C858">
            <v>-27000</v>
          </cell>
          <cell r="D858">
            <v>-27000</v>
          </cell>
        </row>
        <row r="859">
          <cell r="A859">
            <v>6310030100</v>
          </cell>
          <cell r="B859" t="str">
            <v>ACTIVO FIJO</v>
          </cell>
          <cell r="C859">
            <v>-27000</v>
          </cell>
          <cell r="D859">
            <v>-27000</v>
          </cell>
        </row>
        <row r="860">
          <cell r="A860">
            <v>631003010001</v>
          </cell>
          <cell r="B860" t="str">
            <v>INMUEBLES</v>
          </cell>
          <cell r="C860">
            <v>-27000</v>
          </cell>
          <cell r="D860">
            <v>-27000</v>
          </cell>
        </row>
        <row r="861">
          <cell r="A861">
            <v>631099</v>
          </cell>
          <cell r="B861" t="str">
            <v>OTROS</v>
          </cell>
          <cell r="C861">
            <v>-868838.7</v>
          </cell>
          <cell r="D861">
            <v>-868838.7</v>
          </cell>
        </row>
        <row r="862">
          <cell r="A862">
            <v>6310990100</v>
          </cell>
          <cell r="B862" t="str">
            <v>OTROS</v>
          </cell>
          <cell r="C862">
            <v>-868838.7</v>
          </cell>
          <cell r="D862">
            <v>-868838.7</v>
          </cell>
        </row>
        <row r="863">
          <cell r="A863">
            <v>631099010008</v>
          </cell>
          <cell r="B863" t="str">
            <v>ASISTENCIA MEDICA</v>
          </cell>
          <cell r="C863">
            <v>-1911.48</v>
          </cell>
          <cell r="D863">
            <v>-1911.48</v>
          </cell>
        </row>
        <row r="864">
          <cell r="A864">
            <v>631099010010</v>
          </cell>
          <cell r="B864" t="str">
            <v>INGRESOS POR SOBREGIRO DISPONIBLE DE ENTIDADES SOCIAS</v>
          </cell>
          <cell r="C864">
            <v>-26743.67</v>
          </cell>
          <cell r="D864">
            <v>-26743.67</v>
          </cell>
        </row>
        <row r="865">
          <cell r="A865">
            <v>631099010099</v>
          </cell>
          <cell r="B865" t="str">
            <v>OTROS</v>
          </cell>
          <cell r="C865">
            <v>-840183.55</v>
          </cell>
          <cell r="D865">
            <v>-840183.55</v>
          </cell>
        </row>
        <row r="866">
          <cell r="C866"/>
          <cell r="D866"/>
        </row>
        <row r="867">
          <cell r="B867" t="str">
            <v>TOTAL INGRESOS</v>
          </cell>
          <cell r="C867">
            <v>-30729123.789999999</v>
          </cell>
          <cell r="D867">
            <v>-30729123.789999999</v>
          </cell>
        </row>
        <row r="868">
          <cell r="C868"/>
          <cell r="D868"/>
        </row>
        <row r="869">
          <cell r="B869" t="str">
            <v>TOTAL CUENTAS ACREEDORAS</v>
          </cell>
          <cell r="C869">
            <v>-639635032.87</v>
          </cell>
          <cell r="D869">
            <v>-639635032.87</v>
          </cell>
        </row>
        <row r="870">
          <cell r="C870"/>
          <cell r="D870"/>
        </row>
        <row r="871">
          <cell r="B871" t="str">
            <v>CUENTAS DE ORDEN</v>
          </cell>
          <cell r="C871">
            <v>0</v>
          </cell>
          <cell r="D871">
            <v>0</v>
          </cell>
        </row>
        <row r="872">
          <cell r="C872"/>
          <cell r="D872"/>
        </row>
        <row r="873">
          <cell r="A873">
            <v>91</v>
          </cell>
          <cell r="B873" t="str">
            <v>INFORMACION FINANCIERA</v>
          </cell>
          <cell r="C873">
            <v>178916616.77000001</v>
          </cell>
          <cell r="D873">
            <v>178916616.77000001</v>
          </cell>
        </row>
        <row r="874">
          <cell r="A874">
            <v>911</v>
          </cell>
          <cell r="B874" t="str">
            <v>DERECHOS Y OBLIGACIONES POR CREDITOS</v>
          </cell>
          <cell r="C874">
            <v>65359054.140000001</v>
          </cell>
          <cell r="D874">
            <v>65359054.140000001</v>
          </cell>
        </row>
        <row r="875">
          <cell r="A875">
            <v>9110</v>
          </cell>
          <cell r="B875" t="str">
            <v>DERECHOS Y OBLIGACIONES POR CREDITOS</v>
          </cell>
          <cell r="C875">
            <v>65359054.140000001</v>
          </cell>
          <cell r="D875">
            <v>65359054.140000001</v>
          </cell>
        </row>
        <row r="876">
          <cell r="A876">
            <v>911001</v>
          </cell>
          <cell r="B876" t="str">
            <v>DISPONIBILIDAD POR CREDITOS OBTENIDOS</v>
          </cell>
          <cell r="C876">
            <v>65359054.140000001</v>
          </cell>
          <cell r="D876">
            <v>65359054.140000001</v>
          </cell>
        </row>
        <row r="877">
          <cell r="A877">
            <v>9110010101</v>
          </cell>
          <cell r="B877" t="str">
            <v>OTORGADOS POR EL BMI</v>
          </cell>
          <cell r="C877">
            <v>45860598.719999999</v>
          </cell>
          <cell r="D877">
            <v>45860598.719999999</v>
          </cell>
        </row>
        <row r="878">
          <cell r="A878">
            <v>9110010701</v>
          </cell>
          <cell r="B878" t="str">
            <v>OTORGADOS POR BANCOS EXTRANJEROS</v>
          </cell>
          <cell r="C878">
            <v>19498455.420000002</v>
          </cell>
          <cell r="D878">
            <v>19498455.420000002</v>
          </cell>
        </row>
        <row r="879">
          <cell r="A879">
            <v>912</v>
          </cell>
          <cell r="B879" t="str">
            <v>FONDOS EN ADMINISTRACION</v>
          </cell>
          <cell r="C879">
            <v>6652250.0099999998</v>
          </cell>
          <cell r="D879">
            <v>6652250.0099999998</v>
          </cell>
        </row>
        <row r="880">
          <cell r="A880">
            <v>9120</v>
          </cell>
          <cell r="B880" t="str">
            <v>FONDOS EN ADMINISTRACION</v>
          </cell>
          <cell r="C880">
            <v>6652250.0099999998</v>
          </cell>
          <cell r="D880">
            <v>6652250.0099999998</v>
          </cell>
        </row>
        <row r="881">
          <cell r="A881">
            <v>912000</v>
          </cell>
          <cell r="B881" t="str">
            <v>FONDOS EN ADMINISTRACION</v>
          </cell>
          <cell r="C881">
            <v>6652250.0099999998</v>
          </cell>
          <cell r="D881">
            <v>6652250.0099999998</v>
          </cell>
        </row>
        <row r="882">
          <cell r="A882">
            <v>9120000001</v>
          </cell>
          <cell r="B882" t="str">
            <v>FONDOS EN ADMINISTRACION</v>
          </cell>
          <cell r="C882">
            <v>6652250.0099999998</v>
          </cell>
          <cell r="D882">
            <v>6652250.0099999998</v>
          </cell>
        </row>
        <row r="883">
          <cell r="A883">
            <v>912000000101</v>
          </cell>
          <cell r="B883" t="str">
            <v>PRODERNOR</v>
          </cell>
          <cell r="C883">
            <v>6346.6</v>
          </cell>
          <cell r="D883">
            <v>6346.6</v>
          </cell>
        </row>
        <row r="884">
          <cell r="A884">
            <v>912000000199</v>
          </cell>
          <cell r="B884" t="str">
            <v>OTROS FONDOS</v>
          </cell>
          <cell r="C884">
            <v>6645903.4100000001</v>
          </cell>
          <cell r="D884">
            <v>6645903.4100000001</v>
          </cell>
        </row>
        <row r="885">
          <cell r="A885">
            <v>91200000019901</v>
          </cell>
          <cell r="B885" t="str">
            <v>PROYECTO IMCA - FEDECREDITO</v>
          </cell>
          <cell r="C885">
            <v>5257165.34</v>
          </cell>
          <cell r="D885">
            <v>5257165.34</v>
          </cell>
        </row>
        <row r="886">
          <cell r="A886">
            <v>9120000001990100</v>
          </cell>
          <cell r="B886" t="str">
            <v>APORTE IMCA WSBI</v>
          </cell>
          <cell r="C886">
            <v>1800000</v>
          </cell>
          <cell r="D886">
            <v>1800000</v>
          </cell>
        </row>
        <row r="887">
          <cell r="A887">
            <v>9120000001990100</v>
          </cell>
          <cell r="B887" t="str">
            <v>APORTE ENTIDADES SOCIAS</v>
          </cell>
          <cell r="C887">
            <v>1999980.8</v>
          </cell>
          <cell r="D887">
            <v>1999980.8</v>
          </cell>
        </row>
        <row r="888">
          <cell r="A888">
            <v>9120000001990100</v>
          </cell>
          <cell r="B888" t="str">
            <v>APORTE FEDECREDITO</v>
          </cell>
          <cell r="C888">
            <v>1457184.54</v>
          </cell>
          <cell r="D888">
            <v>1457184.54</v>
          </cell>
        </row>
        <row r="889">
          <cell r="A889">
            <v>91200000019902</v>
          </cell>
          <cell r="B889" t="str">
            <v>PROYECTO IMCA - FEDECREDITO</v>
          </cell>
          <cell r="C889">
            <v>1388738.07</v>
          </cell>
          <cell r="D889">
            <v>1388738.07</v>
          </cell>
        </row>
        <row r="890">
          <cell r="A890">
            <v>915</v>
          </cell>
          <cell r="B890" t="str">
            <v>INTERESES SOBRE PRESTAMOS DE DUDOSA RECUPERACION</v>
          </cell>
          <cell r="C890">
            <v>38352.29</v>
          </cell>
          <cell r="D890">
            <v>38352.29</v>
          </cell>
        </row>
        <row r="891">
          <cell r="A891">
            <v>9150</v>
          </cell>
          <cell r="B891" t="str">
            <v>INTERESES SOBRE PRESTAMOS DE DUDOSA RECUPERACION</v>
          </cell>
          <cell r="C891">
            <v>38352.29</v>
          </cell>
          <cell r="D891">
            <v>38352.29</v>
          </cell>
        </row>
        <row r="892">
          <cell r="A892">
            <v>915000</v>
          </cell>
          <cell r="B892" t="str">
            <v>INTERESES SOBRE PRESTAMOS DE DUDOSA RECUPERACION</v>
          </cell>
          <cell r="C892">
            <v>38352.29</v>
          </cell>
          <cell r="D892">
            <v>38352.29</v>
          </cell>
        </row>
        <row r="893">
          <cell r="A893">
            <v>916</v>
          </cell>
          <cell r="B893" t="str">
            <v>CARTERA DE PRESTAMOS DE DUDOSA RECUPERACION</v>
          </cell>
          <cell r="C893">
            <v>106591311.34999999</v>
          </cell>
          <cell r="D893">
            <v>106591311.34999999</v>
          </cell>
        </row>
        <row r="894">
          <cell r="A894">
            <v>9160</v>
          </cell>
          <cell r="B894" t="str">
            <v>CARTERA DE PRESTAMOS PIGNORADA</v>
          </cell>
          <cell r="C894">
            <v>106591311.34999999</v>
          </cell>
          <cell r="D894">
            <v>106591311.34999999</v>
          </cell>
        </row>
        <row r="895">
          <cell r="A895">
            <v>916001</v>
          </cell>
          <cell r="B895" t="str">
            <v>A FAVOR DEL BMI</v>
          </cell>
          <cell r="C895">
            <v>12450905.6</v>
          </cell>
          <cell r="D895">
            <v>12450905.6</v>
          </cell>
        </row>
        <row r="896">
          <cell r="A896">
            <v>9160010901</v>
          </cell>
          <cell r="B896" t="str">
            <v>PRESTAMOS A OTROS</v>
          </cell>
          <cell r="C896">
            <v>12450905.6</v>
          </cell>
          <cell r="D896">
            <v>12450905.6</v>
          </cell>
        </row>
        <row r="897">
          <cell r="A897">
            <v>916005</v>
          </cell>
          <cell r="B897" t="str">
            <v>A FAVOR DE OTRAS ENTIDADES DEL SISTEMA FINANCIERO</v>
          </cell>
          <cell r="C897">
            <v>21793543.27</v>
          </cell>
          <cell r="D897">
            <v>21793543.27</v>
          </cell>
        </row>
        <row r="898">
          <cell r="A898">
            <v>9160050901</v>
          </cell>
          <cell r="B898" t="str">
            <v>PRESTAMOS A OTROS</v>
          </cell>
          <cell r="C898">
            <v>21793543.27</v>
          </cell>
          <cell r="D898">
            <v>21793543.27</v>
          </cell>
        </row>
        <row r="899">
          <cell r="A899">
            <v>916005090101</v>
          </cell>
          <cell r="B899" t="str">
            <v>BANCOS</v>
          </cell>
          <cell r="C899">
            <v>21793543.27</v>
          </cell>
          <cell r="D899">
            <v>21793543.27</v>
          </cell>
        </row>
        <row r="900">
          <cell r="A900">
            <v>916006</v>
          </cell>
          <cell r="B900" t="str">
            <v>A FAVOR DE OTRAS ENTIDADES EXTRANJERAS</v>
          </cell>
          <cell r="C900">
            <v>72346862.480000004</v>
          </cell>
          <cell r="D900">
            <v>72346862.480000004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lle"/>
      <sheetName val="Análisis de Costos"/>
      <sheetName val="BALANCE SEP 2023-2022"/>
      <sheetName val="BALANCE ANUAL (2)"/>
      <sheetName val="ESTAD.RESULT. SEP 2023-2022"/>
      <sheetName val="BALANCE SEP Y AGO 2023"/>
      <sheetName val="EST RESUL SEP Y AGO 2023"/>
      <sheetName val="BALANCE ANUAL"/>
      <sheetName val="ER ANUAL"/>
      <sheetName val="BALANCE MENSUAL"/>
      <sheetName val="ER MENSUAL"/>
      <sheetName val="CIFRAS ESTAD.RESULT. AGO  2023"/>
      <sheetName val="CIFRAS ESTAD.RESULT. ABR"/>
      <sheetName val="CIFRAS ESTAD.RESULT. MAY 2023"/>
      <sheetName val="INDICES FINANCIEROS"/>
      <sheetName val="ICG ANUAL AGO 2023"/>
      <sheetName val="I VS C AGO 2023"/>
      <sheetName val="I VS C AGO 2022"/>
      <sheetName val="utilidad x produ AGO 2023"/>
      <sheetName val="ACTIVOS "/>
      <sheetName val="ACTIVOS SINC"/>
      <sheetName val="PASIVOS "/>
      <sheetName val="PASIVOS SINC"/>
    </sheetNames>
    <sheetDataSet>
      <sheetData sheetId="0"/>
      <sheetData sheetId="1"/>
      <sheetData sheetId="2"/>
      <sheetData sheetId="3"/>
      <sheetData sheetId="4">
        <row r="54">
          <cell r="C54">
            <v>17450.180619999999</v>
          </cell>
          <cell r="E54">
            <v>15708.946710000004</v>
          </cell>
        </row>
      </sheetData>
      <sheetData sheetId="5"/>
      <sheetData sheetId="6">
        <row r="54">
          <cell r="E54">
            <v>15655.438999999997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oja el formato de Salida"/>
    </sheetNames>
    <sheetDataSet>
      <sheetData sheetId="0">
        <row r="5">
          <cell r="A5" t="str">
            <v>Cuenta 
Contable</v>
          </cell>
          <cell r="B5" t="str">
            <v>Descripcion 
de la Cuenta</v>
          </cell>
          <cell r="C5" t="str">
            <v xml:space="preserve">
AGOSTO</v>
          </cell>
          <cell r="D5" t="str">
            <v xml:space="preserve">
AGOSTO</v>
          </cell>
        </row>
        <row r="6">
          <cell r="A6">
            <v>11</v>
          </cell>
          <cell r="B6" t="str">
            <v>ACTIVOS DE INTERMEDIACION</v>
          </cell>
          <cell r="C6">
            <v>567967585.50999999</v>
          </cell>
          <cell r="D6">
            <v>567967585.50999999</v>
          </cell>
        </row>
        <row r="7">
          <cell r="A7">
            <v>111</v>
          </cell>
          <cell r="B7" t="str">
            <v>FONDOS DISPONIBLES</v>
          </cell>
          <cell r="C7">
            <v>62328697.539999999</v>
          </cell>
          <cell r="D7">
            <v>62328697.539999999</v>
          </cell>
        </row>
        <row r="8">
          <cell r="A8">
            <v>1110</v>
          </cell>
          <cell r="B8" t="str">
            <v>FONDOS DISPONIBLES</v>
          </cell>
          <cell r="C8">
            <v>62328697.539999999</v>
          </cell>
          <cell r="D8">
            <v>62328697.539999999</v>
          </cell>
        </row>
        <row r="9">
          <cell r="A9">
            <v>111001</v>
          </cell>
          <cell r="B9" t="str">
            <v>CAJA</v>
          </cell>
          <cell r="C9">
            <v>18319158.23</v>
          </cell>
          <cell r="D9">
            <v>18319158.23</v>
          </cell>
        </row>
        <row r="10">
          <cell r="A10">
            <v>1110010101</v>
          </cell>
          <cell r="B10" t="str">
            <v>OFICINA CENTRAL</v>
          </cell>
          <cell r="C10">
            <v>15623772.34</v>
          </cell>
          <cell r="D10">
            <v>15623772.34</v>
          </cell>
        </row>
        <row r="11">
          <cell r="A11">
            <v>111001010101</v>
          </cell>
          <cell r="B11" t="str">
            <v>OFICINA CENTRAL</v>
          </cell>
          <cell r="C11">
            <v>114265.71</v>
          </cell>
          <cell r="D11">
            <v>114265.71</v>
          </cell>
        </row>
        <row r="12">
          <cell r="A12">
            <v>111001010102</v>
          </cell>
          <cell r="B12" t="str">
            <v>BOVEDA</v>
          </cell>
          <cell r="C12">
            <v>245828.14</v>
          </cell>
          <cell r="D12">
            <v>245828.14</v>
          </cell>
        </row>
        <row r="13">
          <cell r="A13">
            <v>111001010103</v>
          </cell>
          <cell r="B13" t="str">
            <v>EFECTIVO ATM´S</v>
          </cell>
          <cell r="C13">
            <v>1476970</v>
          </cell>
          <cell r="D13">
            <v>1476970</v>
          </cell>
        </row>
        <row r="14">
          <cell r="A14">
            <v>11100101010303</v>
          </cell>
          <cell r="B14" t="str">
            <v>EFECTIVO ATM´S - FEDECREDITO</v>
          </cell>
          <cell r="C14">
            <v>1476970</v>
          </cell>
          <cell r="D14">
            <v>1476970</v>
          </cell>
        </row>
        <row r="15">
          <cell r="A15">
            <v>111001010104</v>
          </cell>
          <cell r="B15" t="str">
            <v>DISPONIBLE EN SERSAPROSA</v>
          </cell>
          <cell r="C15">
            <v>13784018.49</v>
          </cell>
          <cell r="D15">
            <v>13784018.49</v>
          </cell>
        </row>
        <row r="16">
          <cell r="A16">
            <v>11100101010401</v>
          </cell>
          <cell r="B16" t="str">
            <v>PARA ATM´S</v>
          </cell>
          <cell r="C16">
            <v>6344403</v>
          </cell>
          <cell r="D16">
            <v>6344403</v>
          </cell>
        </row>
        <row r="17">
          <cell r="A17">
            <v>11100101010402</v>
          </cell>
          <cell r="B17" t="str">
            <v>PARA CUENTA CORRIENTE</v>
          </cell>
          <cell r="C17">
            <v>7439615.4900000002</v>
          </cell>
          <cell r="D17">
            <v>7439615.4900000002</v>
          </cell>
        </row>
        <row r="18">
          <cell r="A18">
            <v>111001010105</v>
          </cell>
          <cell r="B18" t="str">
            <v>EFECTIVO RECIBIDO ATM´S DEPOSITARIOS</v>
          </cell>
          <cell r="C18">
            <v>2690</v>
          </cell>
          <cell r="D18">
            <v>2690</v>
          </cell>
        </row>
        <row r="19">
          <cell r="A19">
            <v>11100101010503</v>
          </cell>
          <cell r="B19" t="str">
            <v>ATM´S DEPOSITARIOS - FEDECREDITO</v>
          </cell>
          <cell r="C19">
            <v>2690</v>
          </cell>
          <cell r="D19">
            <v>2690</v>
          </cell>
        </row>
        <row r="20">
          <cell r="A20">
            <v>1110010201</v>
          </cell>
          <cell r="B20" t="str">
            <v>AGENCIAS</v>
          </cell>
          <cell r="C20">
            <v>190185.88</v>
          </cell>
          <cell r="D20">
            <v>190185.88</v>
          </cell>
        </row>
        <row r="21">
          <cell r="A21">
            <v>111001020102</v>
          </cell>
          <cell r="B21" t="str">
            <v>BOVEDA</v>
          </cell>
          <cell r="C21">
            <v>190185.88</v>
          </cell>
          <cell r="D21">
            <v>190185.88</v>
          </cell>
        </row>
        <row r="22">
          <cell r="A22">
            <v>1110010301</v>
          </cell>
          <cell r="B22" t="str">
            <v>FONDOS FIJOS</v>
          </cell>
          <cell r="C22">
            <v>5200.01</v>
          </cell>
          <cell r="D22">
            <v>5200.01</v>
          </cell>
        </row>
        <row r="23">
          <cell r="A23">
            <v>111001030101</v>
          </cell>
          <cell r="B23" t="str">
            <v>OFICINA CENTRAL</v>
          </cell>
          <cell r="C23">
            <v>5200.01</v>
          </cell>
          <cell r="D23">
            <v>5200.01</v>
          </cell>
        </row>
        <row r="24">
          <cell r="A24">
            <v>1110010401</v>
          </cell>
          <cell r="B24" t="str">
            <v>REMESAS LOCALES EN TRANSITO</v>
          </cell>
          <cell r="C24">
            <v>2500000</v>
          </cell>
          <cell r="D24">
            <v>2500000</v>
          </cell>
        </row>
        <row r="25">
          <cell r="A25">
            <v>111002</v>
          </cell>
          <cell r="B25" t="str">
            <v>DEPOSITOS EN EL BCR</v>
          </cell>
          <cell r="C25">
            <v>2840140.46</v>
          </cell>
          <cell r="D25">
            <v>2840140.46</v>
          </cell>
        </row>
        <row r="26">
          <cell r="A26">
            <v>1110020101</v>
          </cell>
          <cell r="B26" t="str">
            <v>DEPOSITOS PARA RESERVA DE LIQUIDEZ</v>
          </cell>
          <cell r="C26">
            <v>2735018.09</v>
          </cell>
          <cell r="D26">
            <v>2735018.09</v>
          </cell>
        </row>
        <row r="27">
          <cell r="A27">
            <v>1110020301</v>
          </cell>
          <cell r="B27" t="str">
            <v>DEPOSITOS OTROS</v>
          </cell>
          <cell r="C27">
            <v>96705.11</v>
          </cell>
          <cell r="D27">
            <v>96705.11</v>
          </cell>
        </row>
        <row r="28">
          <cell r="A28">
            <v>111002030199</v>
          </cell>
          <cell r="B28" t="str">
            <v>DEPOSITOS OTROS</v>
          </cell>
          <cell r="C28">
            <v>96705.11</v>
          </cell>
          <cell r="D28">
            <v>96705.11</v>
          </cell>
        </row>
        <row r="29">
          <cell r="A29">
            <v>1110029901</v>
          </cell>
          <cell r="B29" t="str">
            <v>INTERESES Y OTROS POR COBRAR</v>
          </cell>
          <cell r="C29">
            <v>8417.26</v>
          </cell>
          <cell r="D29">
            <v>8417.26</v>
          </cell>
        </row>
        <row r="30">
          <cell r="A30">
            <v>111002990101</v>
          </cell>
          <cell r="B30" t="str">
            <v>DEPOSITOS PARA RESERVA DE LIQUIDEZ</v>
          </cell>
          <cell r="C30">
            <v>8417.26</v>
          </cell>
          <cell r="D30">
            <v>8417.26</v>
          </cell>
        </row>
        <row r="31">
          <cell r="A31">
            <v>111004</v>
          </cell>
          <cell r="B31" t="str">
            <v>DEPOSITOS EN BANCOS LOCALES</v>
          </cell>
          <cell r="C31">
            <v>38252290.009999998</v>
          </cell>
          <cell r="D31">
            <v>38252290.009999998</v>
          </cell>
        </row>
        <row r="32">
          <cell r="A32">
            <v>1110040101</v>
          </cell>
          <cell r="B32" t="str">
            <v>A LA VISTA - ML</v>
          </cell>
          <cell r="C32">
            <v>38163155.670000002</v>
          </cell>
          <cell r="D32">
            <v>38163155.670000002</v>
          </cell>
        </row>
        <row r="33">
          <cell r="A33">
            <v>111004010101</v>
          </cell>
          <cell r="B33" t="str">
            <v>BANCO AGRICOLA</v>
          </cell>
          <cell r="C33">
            <v>10601723.91</v>
          </cell>
          <cell r="D33">
            <v>10601723.91</v>
          </cell>
        </row>
        <row r="34">
          <cell r="A34">
            <v>111004010103</v>
          </cell>
          <cell r="B34" t="str">
            <v>BANCO DE AMERICA CENTRAL</v>
          </cell>
          <cell r="C34">
            <v>5398385.7300000004</v>
          </cell>
          <cell r="D34">
            <v>5398385.7300000004</v>
          </cell>
        </row>
        <row r="35">
          <cell r="A35">
            <v>111004010104</v>
          </cell>
          <cell r="B35" t="str">
            <v>BANCO CUSCATLAN, S.A.</v>
          </cell>
          <cell r="C35">
            <v>11561550.220000001</v>
          </cell>
          <cell r="D35">
            <v>11561550.220000001</v>
          </cell>
        </row>
        <row r="36">
          <cell r="A36">
            <v>111004010107</v>
          </cell>
          <cell r="B36" t="str">
            <v>BANCO DE FOMENTO AGROPECUARIO</v>
          </cell>
          <cell r="C36">
            <v>76089.710000000006</v>
          </cell>
          <cell r="D36">
            <v>76089.710000000006</v>
          </cell>
        </row>
        <row r="37">
          <cell r="A37">
            <v>111004010108</v>
          </cell>
          <cell r="B37" t="str">
            <v>BANCO HIPOTECARIO</v>
          </cell>
          <cell r="C37">
            <v>1893116.27</v>
          </cell>
          <cell r="D37">
            <v>1893116.27</v>
          </cell>
        </row>
        <row r="38">
          <cell r="A38">
            <v>111004010111</v>
          </cell>
          <cell r="B38" t="str">
            <v>BANCO PROMERICA</v>
          </cell>
          <cell r="C38">
            <v>2858694.13</v>
          </cell>
          <cell r="D38">
            <v>2858694.13</v>
          </cell>
        </row>
        <row r="39">
          <cell r="A39">
            <v>111004010112</v>
          </cell>
          <cell r="B39" t="str">
            <v>DAVIVIENDA</v>
          </cell>
          <cell r="C39">
            <v>4136923.98</v>
          </cell>
          <cell r="D39">
            <v>4136923.98</v>
          </cell>
        </row>
        <row r="40">
          <cell r="A40">
            <v>111004010117</v>
          </cell>
          <cell r="B40" t="str">
            <v>BANCO AZUL EL SALVADOR, S.A.</v>
          </cell>
          <cell r="C40">
            <v>1636671.72</v>
          </cell>
          <cell r="D40">
            <v>1636671.72</v>
          </cell>
        </row>
        <row r="41">
          <cell r="A41">
            <v>1110049901</v>
          </cell>
          <cell r="B41" t="str">
            <v>INTERESES Y OTROS POR COBRAR</v>
          </cell>
          <cell r="C41">
            <v>89134.34</v>
          </cell>
          <cell r="D41">
            <v>89134.34</v>
          </cell>
        </row>
        <row r="42">
          <cell r="A42">
            <v>111004990101</v>
          </cell>
          <cell r="B42" t="str">
            <v>A LA VISTA</v>
          </cell>
          <cell r="C42">
            <v>89134.34</v>
          </cell>
          <cell r="D42">
            <v>89134.34</v>
          </cell>
        </row>
        <row r="43">
          <cell r="A43">
            <v>11100499010101</v>
          </cell>
          <cell r="B43" t="str">
            <v>BANCO AGRICOLA</v>
          </cell>
          <cell r="C43">
            <v>38174.22</v>
          </cell>
          <cell r="D43">
            <v>38174.22</v>
          </cell>
        </row>
        <row r="44">
          <cell r="A44">
            <v>11100499010103</v>
          </cell>
          <cell r="B44" t="str">
            <v>BANCO DE AMERICA CENTRAL</v>
          </cell>
          <cell r="C44">
            <v>11782.19</v>
          </cell>
          <cell r="D44">
            <v>11782.19</v>
          </cell>
        </row>
        <row r="45">
          <cell r="A45">
            <v>11100499010104</v>
          </cell>
          <cell r="B45" t="str">
            <v>BANCO CUSCATLAN, S.A.</v>
          </cell>
          <cell r="C45">
            <v>20394.79</v>
          </cell>
          <cell r="D45">
            <v>20394.79</v>
          </cell>
        </row>
        <row r="46">
          <cell r="A46">
            <v>11100499010108</v>
          </cell>
          <cell r="B46" t="str">
            <v>BANCO HIPOTECARIO</v>
          </cell>
          <cell r="C46">
            <v>1845.69</v>
          </cell>
          <cell r="D46">
            <v>1845.69</v>
          </cell>
        </row>
        <row r="47">
          <cell r="A47">
            <v>11100499010111</v>
          </cell>
          <cell r="B47" t="str">
            <v>BANCO PROMERICA</v>
          </cell>
          <cell r="C47">
            <v>5651.68</v>
          </cell>
          <cell r="D47">
            <v>5651.68</v>
          </cell>
        </row>
        <row r="48">
          <cell r="A48">
            <v>11100499010112</v>
          </cell>
          <cell r="B48" t="str">
            <v>DAVIVIENDA</v>
          </cell>
          <cell r="C48">
            <v>4683.03</v>
          </cell>
          <cell r="D48">
            <v>4683.03</v>
          </cell>
        </row>
        <row r="49">
          <cell r="A49">
            <v>11100499010122</v>
          </cell>
          <cell r="B49" t="str">
            <v>BANCO AZUL EL SALVADOR, S.A.</v>
          </cell>
          <cell r="C49">
            <v>6602.74</v>
          </cell>
          <cell r="D49">
            <v>6602.74</v>
          </cell>
        </row>
        <row r="50">
          <cell r="A50">
            <v>111005</v>
          </cell>
          <cell r="B50" t="str">
            <v>DEPOSITOS EN OTRAS ENTIDADES DEL SISTEMA FINANCIERO</v>
          </cell>
          <cell r="C50">
            <v>1002684.93</v>
          </cell>
          <cell r="D50">
            <v>1002684.93</v>
          </cell>
        </row>
        <row r="51">
          <cell r="A51">
            <v>1110050301</v>
          </cell>
          <cell r="B51" t="str">
            <v>A PLAZO</v>
          </cell>
          <cell r="C51">
            <v>1000000</v>
          </cell>
          <cell r="D51">
            <v>1000000</v>
          </cell>
        </row>
        <row r="52">
          <cell r="A52">
            <v>111005030106</v>
          </cell>
          <cell r="B52" t="str">
            <v>OTRAS ENTIDADES FINANCIERAS</v>
          </cell>
          <cell r="C52">
            <v>1000000</v>
          </cell>
          <cell r="D52">
            <v>1000000</v>
          </cell>
        </row>
        <row r="53">
          <cell r="A53">
            <v>11100503010601</v>
          </cell>
          <cell r="B53" t="str">
            <v>BANCOVI DE R.L.</v>
          </cell>
          <cell r="C53">
            <v>1000000</v>
          </cell>
          <cell r="D53">
            <v>1000000</v>
          </cell>
        </row>
        <row r="54">
          <cell r="A54">
            <v>1110059901</v>
          </cell>
          <cell r="B54" t="str">
            <v>INTERESES Y OTROS POR COBRAR</v>
          </cell>
          <cell r="C54">
            <v>2684.93</v>
          </cell>
          <cell r="D54">
            <v>2684.93</v>
          </cell>
        </row>
        <row r="55">
          <cell r="A55">
            <v>111005990101</v>
          </cell>
          <cell r="B55" t="str">
            <v>A LA VISTA</v>
          </cell>
          <cell r="C55">
            <v>2684.93</v>
          </cell>
          <cell r="D55">
            <v>2684.93</v>
          </cell>
        </row>
        <row r="56">
          <cell r="A56">
            <v>11100599010106</v>
          </cell>
          <cell r="B56" t="str">
            <v>OTRAS ENTIDADES FINANCIERAS</v>
          </cell>
          <cell r="C56">
            <v>2684.93</v>
          </cell>
          <cell r="D56">
            <v>2684.93</v>
          </cell>
        </row>
        <row r="57">
          <cell r="A57">
            <v>1110059901010600</v>
          </cell>
          <cell r="B57" t="str">
            <v>BANCOVI, DE R.L.</v>
          </cell>
          <cell r="C57">
            <v>2684.93</v>
          </cell>
          <cell r="D57">
            <v>2684.93</v>
          </cell>
        </row>
        <row r="58">
          <cell r="A58">
            <v>111006</v>
          </cell>
          <cell r="B58" t="str">
            <v>DEPOSITOS EN BANCOS Y OTRAS INSTITUCIONES EXTRANJERAS</v>
          </cell>
          <cell r="C58">
            <v>1914423.91</v>
          </cell>
          <cell r="D58">
            <v>1914423.91</v>
          </cell>
        </row>
        <row r="59">
          <cell r="A59">
            <v>1110060101</v>
          </cell>
          <cell r="B59" t="str">
            <v>A LA VISTA</v>
          </cell>
          <cell r="C59">
            <v>1914423.91</v>
          </cell>
          <cell r="D59">
            <v>1914423.91</v>
          </cell>
        </row>
        <row r="60">
          <cell r="A60">
            <v>111006010101</v>
          </cell>
          <cell r="B60" t="str">
            <v>BANCO CITIBANK NEW YORK</v>
          </cell>
          <cell r="C60">
            <v>1914423.91</v>
          </cell>
          <cell r="D60">
            <v>1914423.91</v>
          </cell>
        </row>
        <row r="61">
          <cell r="A61">
            <v>113</v>
          </cell>
          <cell r="B61" t="str">
            <v>INVERSIONES FINANCIERAS</v>
          </cell>
          <cell r="C61">
            <v>122226053.2</v>
          </cell>
          <cell r="D61">
            <v>122226053.2</v>
          </cell>
        </row>
        <row r="62">
          <cell r="A62">
            <v>1130</v>
          </cell>
          <cell r="B62" t="str">
            <v>TITULOS VALORES CONSERVADOS PARA NEGOCIACION</v>
          </cell>
          <cell r="C62">
            <v>114989250</v>
          </cell>
          <cell r="D62">
            <v>114989250</v>
          </cell>
        </row>
        <row r="63">
          <cell r="A63">
            <v>113001</v>
          </cell>
          <cell r="B63" t="str">
            <v>TITULOSVALORES PROPIOS</v>
          </cell>
          <cell r="C63">
            <v>114989250</v>
          </cell>
          <cell r="D63">
            <v>114989250</v>
          </cell>
        </row>
        <row r="64">
          <cell r="A64">
            <v>1130010201</v>
          </cell>
          <cell r="B64" t="str">
            <v>EMITIDOS POR EL ESTADO</v>
          </cell>
          <cell r="C64">
            <v>114883000</v>
          </cell>
          <cell r="D64">
            <v>114883000</v>
          </cell>
        </row>
        <row r="65">
          <cell r="A65">
            <v>1130019901</v>
          </cell>
          <cell r="B65" t="str">
            <v>INTERESES Y OTROS POR COBRAR</v>
          </cell>
          <cell r="C65">
            <v>106250</v>
          </cell>
          <cell r="D65">
            <v>106250</v>
          </cell>
        </row>
        <row r="66">
          <cell r="A66">
            <v>113001990102</v>
          </cell>
          <cell r="B66" t="str">
            <v>EMITIDOS POR EL ESTADO</v>
          </cell>
          <cell r="C66">
            <v>106250</v>
          </cell>
          <cell r="D66">
            <v>106250</v>
          </cell>
        </row>
        <row r="67">
          <cell r="A67">
            <v>1131</v>
          </cell>
          <cell r="B67" t="str">
            <v>TITULOSVALORES CONSERVARSE HASTA EL VENCIMIENTO</v>
          </cell>
          <cell r="C67">
            <v>7236803.2000000002</v>
          </cell>
          <cell r="D67">
            <v>7236803.2000000002</v>
          </cell>
        </row>
        <row r="68">
          <cell r="A68">
            <v>113100</v>
          </cell>
          <cell r="B68" t="str">
            <v>TITULOSVALORES CONSERVARSE HASTA EL VENCIMIENTO</v>
          </cell>
          <cell r="C68">
            <v>7236803.2000000002</v>
          </cell>
          <cell r="D68">
            <v>7236803.2000000002</v>
          </cell>
        </row>
        <row r="69">
          <cell r="A69">
            <v>1131000701</v>
          </cell>
          <cell r="B69" t="str">
            <v>EMITIDOS POR INSTITUCIONES EXTRANJERAS</v>
          </cell>
          <cell r="C69">
            <v>7236803.2000000002</v>
          </cell>
          <cell r="D69">
            <v>7236803.2000000002</v>
          </cell>
        </row>
        <row r="70">
          <cell r="A70">
            <v>114</v>
          </cell>
          <cell r="B70" t="str">
            <v>PRESTAMOS</v>
          </cell>
          <cell r="C70">
            <v>383412834.76999998</v>
          </cell>
          <cell r="D70">
            <v>383412834.76999998</v>
          </cell>
        </row>
        <row r="71">
          <cell r="A71">
            <v>1141</v>
          </cell>
          <cell r="B71" t="str">
            <v>PRESTAMOS PACTADOS HASTA UN AÑO PLAZO</v>
          </cell>
          <cell r="C71">
            <v>7986792.5999999996</v>
          </cell>
          <cell r="D71">
            <v>7986792.5999999996</v>
          </cell>
        </row>
        <row r="72">
          <cell r="A72">
            <v>114104</v>
          </cell>
          <cell r="B72" t="str">
            <v>PRESTAMOS A PARTICULARES</v>
          </cell>
          <cell r="C72">
            <v>16274.94</v>
          </cell>
          <cell r="D72">
            <v>16274.94</v>
          </cell>
        </row>
        <row r="73">
          <cell r="A73">
            <v>1141040101</v>
          </cell>
          <cell r="B73" t="str">
            <v>OTORGAMIENTOS ORIGINALES</v>
          </cell>
          <cell r="C73">
            <v>16000</v>
          </cell>
          <cell r="D73">
            <v>16000</v>
          </cell>
        </row>
        <row r="74">
          <cell r="A74">
            <v>1141049901</v>
          </cell>
          <cell r="B74" t="str">
            <v>INTERESES Y OTROS POR COBRAR</v>
          </cell>
          <cell r="C74">
            <v>274.94</v>
          </cell>
          <cell r="D74">
            <v>274.94</v>
          </cell>
        </row>
        <row r="75">
          <cell r="A75">
            <v>114104990101</v>
          </cell>
          <cell r="B75" t="str">
            <v>OTORGAMIENTOS ORIGINALES</v>
          </cell>
          <cell r="C75">
            <v>274.94</v>
          </cell>
          <cell r="D75">
            <v>274.94</v>
          </cell>
        </row>
        <row r="76">
          <cell r="A76">
            <v>114106</v>
          </cell>
          <cell r="B76" t="str">
            <v>PRESTAMOS A OTRAS ENTIDADES DEL SISTEMA FINANCIERO</v>
          </cell>
          <cell r="C76">
            <v>7970517.6600000001</v>
          </cell>
          <cell r="D76">
            <v>7970517.6600000001</v>
          </cell>
        </row>
        <row r="77">
          <cell r="A77">
            <v>1141060201</v>
          </cell>
          <cell r="B77" t="str">
            <v>PRESTAMOS PARA OTROS PROPOSITOS</v>
          </cell>
          <cell r="C77">
            <v>7950469.7000000002</v>
          </cell>
          <cell r="D77">
            <v>7950469.7000000002</v>
          </cell>
        </row>
        <row r="78">
          <cell r="A78">
            <v>114106020101</v>
          </cell>
          <cell r="B78" t="str">
            <v>OTORGAMIENTOS ORIGINALES</v>
          </cell>
          <cell r="C78">
            <v>7950469.7000000002</v>
          </cell>
          <cell r="D78">
            <v>7950469.7000000002</v>
          </cell>
        </row>
        <row r="79">
          <cell r="A79">
            <v>1141069901</v>
          </cell>
          <cell r="B79" t="str">
            <v>INTERESES Y OTROS POR COBRAR</v>
          </cell>
          <cell r="C79">
            <v>20047.96</v>
          </cell>
          <cell r="D79">
            <v>20047.96</v>
          </cell>
        </row>
        <row r="80">
          <cell r="A80">
            <v>114106990101</v>
          </cell>
          <cell r="B80" t="str">
            <v>OTORGAMIENTOS ORIGINALES</v>
          </cell>
          <cell r="C80">
            <v>20047.96</v>
          </cell>
          <cell r="D80">
            <v>20047.96</v>
          </cell>
        </row>
        <row r="81">
          <cell r="A81">
            <v>11410699010102</v>
          </cell>
          <cell r="B81" t="str">
            <v>PRESTAMOS PARA OTROS PROPOSITOS</v>
          </cell>
          <cell r="C81">
            <v>20047.96</v>
          </cell>
          <cell r="D81">
            <v>20047.96</v>
          </cell>
        </row>
        <row r="82">
          <cell r="A82">
            <v>1142</v>
          </cell>
          <cell r="B82" t="str">
            <v>PRESTAMOS PACTADOS A MAS DE UN ANIO PLAZO</v>
          </cell>
          <cell r="C82">
            <v>379298899.08999997</v>
          </cell>
          <cell r="D82">
            <v>379298899.08999997</v>
          </cell>
        </row>
        <row r="83">
          <cell r="A83">
            <v>114204</v>
          </cell>
          <cell r="B83" t="str">
            <v>PRESTAMOS A PARTICULARES</v>
          </cell>
          <cell r="C83">
            <v>4178342.53</v>
          </cell>
          <cell r="D83">
            <v>4178342.53</v>
          </cell>
        </row>
        <row r="84">
          <cell r="A84">
            <v>1142040101</v>
          </cell>
          <cell r="B84" t="str">
            <v>OTORGAMIENTOS ORIGINALES</v>
          </cell>
          <cell r="C84">
            <v>600294.93999999994</v>
          </cell>
          <cell r="D84">
            <v>600294.93999999994</v>
          </cell>
        </row>
        <row r="85">
          <cell r="A85">
            <v>1142040701</v>
          </cell>
          <cell r="B85" t="str">
            <v>PRESTAMOS PARA ADQUISICION DE VIVIENDA</v>
          </cell>
          <cell r="C85">
            <v>3577386.61</v>
          </cell>
          <cell r="D85">
            <v>3577386.61</v>
          </cell>
        </row>
        <row r="86">
          <cell r="A86">
            <v>1142049901</v>
          </cell>
          <cell r="B86" t="str">
            <v>INTERESES Y OTROS POR COBRAR</v>
          </cell>
          <cell r="C86">
            <v>660.98</v>
          </cell>
          <cell r="D86">
            <v>660.98</v>
          </cell>
        </row>
        <row r="87">
          <cell r="A87">
            <v>114204990101</v>
          </cell>
          <cell r="B87" t="str">
            <v>OTORGAMIENTOS ORIGINALES</v>
          </cell>
          <cell r="C87">
            <v>227.48</v>
          </cell>
          <cell r="D87">
            <v>227.48</v>
          </cell>
        </row>
        <row r="88">
          <cell r="A88">
            <v>114204990107</v>
          </cell>
          <cell r="B88" t="str">
            <v>PRESTAMOS PARA ADQUISICION DE VIVIENDA</v>
          </cell>
          <cell r="C88">
            <v>433.5</v>
          </cell>
          <cell r="D88">
            <v>433.5</v>
          </cell>
        </row>
        <row r="89">
          <cell r="A89">
            <v>114206</v>
          </cell>
          <cell r="B89" t="str">
            <v>PRESTAMOS A OTRAS ENTIDADES DEL SISTEMA FINANCIERO</v>
          </cell>
          <cell r="C89">
            <v>375120556.56</v>
          </cell>
          <cell r="D89">
            <v>375120556.56</v>
          </cell>
        </row>
        <row r="90">
          <cell r="A90">
            <v>1142060101</v>
          </cell>
          <cell r="B90" t="str">
            <v>PRESTAMOS PARA OTROS PROPOSITOS</v>
          </cell>
          <cell r="C90">
            <v>373996039.25</v>
          </cell>
          <cell r="D90">
            <v>373996039.25</v>
          </cell>
        </row>
        <row r="91">
          <cell r="A91">
            <v>114206010101</v>
          </cell>
          <cell r="B91" t="str">
            <v>OTORGAMIENTOS ORIGINALES</v>
          </cell>
          <cell r="C91">
            <v>373996039.25</v>
          </cell>
          <cell r="D91">
            <v>373996039.25</v>
          </cell>
        </row>
        <row r="92">
          <cell r="A92">
            <v>1142069901</v>
          </cell>
          <cell r="B92" t="str">
            <v>INTERESES Y OTROS POR COBRAR</v>
          </cell>
          <cell r="C92">
            <v>1124517.31</v>
          </cell>
          <cell r="D92">
            <v>1124517.31</v>
          </cell>
        </row>
        <row r="93">
          <cell r="A93">
            <v>114206990101</v>
          </cell>
          <cell r="B93" t="str">
            <v>OTORGAMIENTOS ORIGINALES</v>
          </cell>
          <cell r="C93">
            <v>1124517.31</v>
          </cell>
          <cell r="D93">
            <v>1124517.31</v>
          </cell>
        </row>
        <row r="94">
          <cell r="A94">
            <v>11420699010101</v>
          </cell>
          <cell r="B94" t="str">
            <v>PRESTAMOS PARA OTROS PROPOSITOS</v>
          </cell>
          <cell r="C94">
            <v>1124517.31</v>
          </cell>
          <cell r="D94">
            <v>1124517.31</v>
          </cell>
        </row>
        <row r="95">
          <cell r="A95">
            <v>1149</v>
          </cell>
          <cell r="B95" t="str">
            <v>PROVISION PARA INCOBRABILIDAD DE PRESTAMOS</v>
          </cell>
          <cell r="C95">
            <v>-3872856.92</v>
          </cell>
          <cell r="D95">
            <v>-3872856.92</v>
          </cell>
        </row>
        <row r="96">
          <cell r="A96">
            <v>114901</v>
          </cell>
          <cell r="B96" t="str">
            <v>PROVISION PARA INCOBRABILIDAD DE PRESTAMOS</v>
          </cell>
          <cell r="C96">
            <v>-3872856.92</v>
          </cell>
          <cell r="D96">
            <v>-3872856.92</v>
          </cell>
        </row>
        <row r="97">
          <cell r="A97">
            <v>1149010101</v>
          </cell>
          <cell r="B97" t="str">
            <v>PROVISIONES POR CATEGORIA DE RIESGO</v>
          </cell>
          <cell r="C97">
            <v>-43320.56</v>
          </cell>
          <cell r="D97">
            <v>-43320.56</v>
          </cell>
        </row>
        <row r="98">
          <cell r="A98">
            <v>114901010101</v>
          </cell>
          <cell r="B98" t="str">
            <v>CAPITAL</v>
          </cell>
          <cell r="C98">
            <v>-43194.65</v>
          </cell>
          <cell r="D98">
            <v>-43194.65</v>
          </cell>
        </row>
        <row r="99">
          <cell r="A99">
            <v>11490101010101</v>
          </cell>
          <cell r="B99" t="str">
            <v>RESERVA PRESTAMOS CATEGORIA A2 Y B</v>
          </cell>
          <cell r="C99">
            <v>-43194.65</v>
          </cell>
          <cell r="D99">
            <v>-43194.65</v>
          </cell>
        </row>
        <row r="100">
          <cell r="A100">
            <v>114901010102</v>
          </cell>
          <cell r="B100" t="str">
            <v>INTERESES</v>
          </cell>
          <cell r="C100">
            <v>-125.91</v>
          </cell>
          <cell r="D100">
            <v>-125.91</v>
          </cell>
        </row>
        <row r="101">
          <cell r="A101">
            <v>11490101010201</v>
          </cell>
          <cell r="B101" t="str">
            <v>RESERVA PRESTAMOS CATEGORIA A2 Y B</v>
          </cell>
          <cell r="C101">
            <v>-125.91</v>
          </cell>
          <cell r="D101">
            <v>-125.91</v>
          </cell>
        </row>
        <row r="102">
          <cell r="A102">
            <v>1149010301</v>
          </cell>
          <cell r="B102" t="str">
            <v>PROVISIONES VOLUNTARIAS</v>
          </cell>
          <cell r="C102">
            <v>-3829536.36</v>
          </cell>
          <cell r="D102">
            <v>-3829536.36</v>
          </cell>
        </row>
        <row r="103">
          <cell r="A103">
            <v>12</v>
          </cell>
          <cell r="B103" t="str">
            <v>OTROS ACTIVOS</v>
          </cell>
          <cell r="C103">
            <v>27899083.719999999</v>
          </cell>
          <cell r="D103">
            <v>27899083.719999999</v>
          </cell>
        </row>
        <row r="104">
          <cell r="A104">
            <v>123</v>
          </cell>
          <cell r="B104" t="str">
            <v>EXISTENCIAS</v>
          </cell>
          <cell r="C104">
            <v>394289.75</v>
          </cell>
          <cell r="D104">
            <v>394289.75</v>
          </cell>
        </row>
        <row r="105">
          <cell r="A105">
            <v>1230</v>
          </cell>
          <cell r="B105" t="str">
            <v>EXISTENCIAS</v>
          </cell>
          <cell r="C105">
            <v>394289.75</v>
          </cell>
          <cell r="D105">
            <v>394289.75</v>
          </cell>
        </row>
        <row r="106">
          <cell r="A106">
            <v>123001</v>
          </cell>
          <cell r="B106" t="str">
            <v>BIENES PARA LA VENTA</v>
          </cell>
          <cell r="C106">
            <v>354884.82</v>
          </cell>
          <cell r="D106">
            <v>354884.82</v>
          </cell>
        </row>
        <row r="107">
          <cell r="A107">
            <v>1230010100</v>
          </cell>
          <cell r="B107" t="str">
            <v>TARJETAS DE CREDITO</v>
          </cell>
          <cell r="C107">
            <v>130241.68</v>
          </cell>
          <cell r="D107">
            <v>130241.68</v>
          </cell>
        </row>
        <row r="108">
          <cell r="A108">
            <v>123001010001</v>
          </cell>
          <cell r="B108" t="str">
            <v>OFICINA CENTRAL</v>
          </cell>
          <cell r="C108">
            <v>117508.67</v>
          </cell>
          <cell r="D108">
            <v>117508.67</v>
          </cell>
        </row>
        <row r="109">
          <cell r="A109">
            <v>123001010003</v>
          </cell>
          <cell r="B109" t="str">
            <v>FEDECREDITO</v>
          </cell>
          <cell r="C109">
            <v>12733.01</v>
          </cell>
          <cell r="D109">
            <v>12733.01</v>
          </cell>
        </row>
        <row r="110">
          <cell r="A110">
            <v>12300101000301</v>
          </cell>
          <cell r="B110" t="str">
            <v>PLASTICO</v>
          </cell>
          <cell r="C110">
            <v>12483.75</v>
          </cell>
          <cell r="D110">
            <v>12483.75</v>
          </cell>
        </row>
        <row r="111">
          <cell r="A111">
            <v>12300101000302</v>
          </cell>
          <cell r="B111" t="str">
            <v>ARTICULOS PROMOCIONALES Y PAPELERIA</v>
          </cell>
          <cell r="C111">
            <v>249.26</v>
          </cell>
          <cell r="D111">
            <v>249.26</v>
          </cell>
        </row>
        <row r="112">
          <cell r="A112">
            <v>1230010200</v>
          </cell>
          <cell r="B112" t="str">
            <v>CHEQUERAS</v>
          </cell>
          <cell r="C112">
            <v>2861.5</v>
          </cell>
          <cell r="D112">
            <v>2861.5</v>
          </cell>
        </row>
        <row r="113">
          <cell r="A113">
            <v>123001020001</v>
          </cell>
          <cell r="B113" t="str">
            <v>OFICINA CENTRAL</v>
          </cell>
          <cell r="C113">
            <v>2861.5</v>
          </cell>
          <cell r="D113">
            <v>2861.5</v>
          </cell>
        </row>
        <row r="114">
          <cell r="A114">
            <v>1230019100</v>
          </cell>
          <cell r="B114" t="str">
            <v>OTROS</v>
          </cell>
          <cell r="C114">
            <v>221781.64</v>
          </cell>
          <cell r="D114">
            <v>221781.64</v>
          </cell>
        </row>
        <row r="115">
          <cell r="A115">
            <v>123001910001</v>
          </cell>
          <cell r="B115" t="str">
            <v>OFICINA CENTRAL</v>
          </cell>
          <cell r="C115">
            <v>221781.64</v>
          </cell>
          <cell r="D115">
            <v>221781.64</v>
          </cell>
        </row>
        <row r="116">
          <cell r="A116">
            <v>123002</v>
          </cell>
          <cell r="B116" t="str">
            <v>BIENES PARA CONSUMO</v>
          </cell>
          <cell r="C116">
            <v>39404.93</v>
          </cell>
          <cell r="D116">
            <v>39404.93</v>
          </cell>
        </row>
        <row r="117">
          <cell r="A117">
            <v>1230020100</v>
          </cell>
          <cell r="B117" t="str">
            <v>PAPELERIA, UTILES Y ENSERES</v>
          </cell>
          <cell r="C117">
            <v>36001.410000000003</v>
          </cell>
          <cell r="D117">
            <v>36001.410000000003</v>
          </cell>
        </row>
        <row r="118">
          <cell r="A118">
            <v>123002010001</v>
          </cell>
          <cell r="B118" t="str">
            <v>OFICINA CENTRAL</v>
          </cell>
          <cell r="C118">
            <v>36001.410000000003</v>
          </cell>
          <cell r="D118">
            <v>36001.410000000003</v>
          </cell>
        </row>
        <row r="119">
          <cell r="A119">
            <v>1230029100</v>
          </cell>
          <cell r="B119" t="str">
            <v>OTROS</v>
          </cell>
          <cell r="C119">
            <v>3403.52</v>
          </cell>
          <cell r="D119">
            <v>3403.52</v>
          </cell>
        </row>
        <row r="120">
          <cell r="A120">
            <v>123002910001</v>
          </cell>
          <cell r="B120" t="str">
            <v>ARTICULOS DE ASEO Y LIMPIEZA</v>
          </cell>
          <cell r="C120">
            <v>3140.27</v>
          </cell>
          <cell r="D120">
            <v>3140.27</v>
          </cell>
        </row>
        <row r="121">
          <cell r="A121">
            <v>123002910002</v>
          </cell>
          <cell r="B121" t="str">
            <v>MATERIALES PARA MANTENIMIENTO DE EDIFICIOS</v>
          </cell>
          <cell r="C121">
            <v>263.25</v>
          </cell>
          <cell r="D121">
            <v>263.25</v>
          </cell>
        </row>
        <row r="122">
          <cell r="A122">
            <v>124</v>
          </cell>
          <cell r="B122" t="str">
            <v>GASTOS PAGADOS POR ANTICIPADO Y CARGOS DIFERIDOS</v>
          </cell>
          <cell r="C122">
            <v>4939200.95</v>
          </cell>
          <cell r="D122">
            <v>4939200.95</v>
          </cell>
        </row>
        <row r="123">
          <cell r="A123">
            <v>1240</v>
          </cell>
          <cell r="B123" t="str">
            <v>GASTOS PAGADOS POR ANTICIPADO Y CARGOS DIFERIDOS</v>
          </cell>
          <cell r="C123">
            <v>4939200.95</v>
          </cell>
          <cell r="D123">
            <v>4939200.95</v>
          </cell>
        </row>
        <row r="124">
          <cell r="A124">
            <v>124001</v>
          </cell>
          <cell r="B124" t="str">
            <v>SEGUROS</v>
          </cell>
          <cell r="C124">
            <v>76469.83</v>
          </cell>
          <cell r="D124">
            <v>76469.83</v>
          </cell>
        </row>
        <row r="125">
          <cell r="A125">
            <v>1240010100</v>
          </cell>
          <cell r="B125" t="str">
            <v>SOBRE PERSONAS</v>
          </cell>
          <cell r="C125">
            <v>29255.1</v>
          </cell>
          <cell r="D125">
            <v>29255.1</v>
          </cell>
        </row>
        <row r="126">
          <cell r="A126">
            <v>124001010001</v>
          </cell>
          <cell r="B126" t="str">
            <v>SEGURO DE VIDA</v>
          </cell>
          <cell r="C126">
            <v>11530.83</v>
          </cell>
          <cell r="D126">
            <v>11530.83</v>
          </cell>
        </row>
        <row r="127">
          <cell r="A127">
            <v>124001010002</v>
          </cell>
          <cell r="B127" t="str">
            <v>SEGURO MEDICO HOSPITALARIO</v>
          </cell>
          <cell r="C127">
            <v>17724.27</v>
          </cell>
          <cell r="D127">
            <v>17724.27</v>
          </cell>
        </row>
        <row r="128">
          <cell r="A128">
            <v>1240010200</v>
          </cell>
          <cell r="B128" t="str">
            <v>SOBRE BIENES</v>
          </cell>
          <cell r="C128">
            <v>10410.65</v>
          </cell>
          <cell r="D128">
            <v>10410.65</v>
          </cell>
        </row>
        <row r="129">
          <cell r="A129">
            <v>1240010300</v>
          </cell>
          <cell r="B129" t="str">
            <v>SOBRE RIESGOS DE INTERMEDIACION</v>
          </cell>
          <cell r="C129">
            <v>36804.080000000002</v>
          </cell>
          <cell r="D129">
            <v>36804.080000000002</v>
          </cell>
        </row>
        <row r="130">
          <cell r="A130">
            <v>124002</v>
          </cell>
          <cell r="B130" t="str">
            <v>ALQUILERES</v>
          </cell>
          <cell r="C130">
            <v>859.81</v>
          </cell>
          <cell r="D130">
            <v>859.81</v>
          </cell>
        </row>
        <row r="131">
          <cell r="A131">
            <v>1240020100</v>
          </cell>
          <cell r="B131" t="str">
            <v>LOCALES</v>
          </cell>
          <cell r="C131">
            <v>859.81</v>
          </cell>
          <cell r="D131">
            <v>859.81</v>
          </cell>
        </row>
        <row r="132">
          <cell r="A132">
            <v>124004</v>
          </cell>
          <cell r="B132" t="str">
            <v>INTANGIBLES</v>
          </cell>
          <cell r="C132">
            <v>2173856.54</v>
          </cell>
          <cell r="D132">
            <v>2173856.54</v>
          </cell>
        </row>
        <row r="133">
          <cell r="A133">
            <v>1240040100</v>
          </cell>
          <cell r="B133" t="str">
            <v>PROGRAMAS COMPUTACIONALES</v>
          </cell>
          <cell r="C133">
            <v>2173856.54</v>
          </cell>
          <cell r="D133">
            <v>2173856.54</v>
          </cell>
        </row>
        <row r="134">
          <cell r="A134">
            <v>124004010001</v>
          </cell>
          <cell r="B134" t="str">
            <v>ADQUIRIDOS POR LA EMPRESA</v>
          </cell>
          <cell r="C134">
            <v>2173856.54</v>
          </cell>
          <cell r="D134">
            <v>2173856.54</v>
          </cell>
        </row>
        <row r="135">
          <cell r="A135">
            <v>124006</v>
          </cell>
          <cell r="B135" t="str">
            <v>DIFERENCIAS TEMPORARIAS POR IMPUESTOS SOBRE LAS GANANCIAS</v>
          </cell>
          <cell r="C135">
            <v>62860.88</v>
          </cell>
          <cell r="D135">
            <v>62860.88</v>
          </cell>
        </row>
        <row r="136">
          <cell r="A136">
            <v>1240060100</v>
          </cell>
          <cell r="B136" t="str">
            <v>IMPUESTO SOBRE LA RENTA</v>
          </cell>
          <cell r="C136">
            <v>62860.88</v>
          </cell>
          <cell r="D136">
            <v>62860.88</v>
          </cell>
        </row>
        <row r="137">
          <cell r="A137">
            <v>124098</v>
          </cell>
          <cell r="B137" t="str">
            <v>OTROS PAGOS ANTICIPADOS</v>
          </cell>
          <cell r="C137">
            <v>1063980.68</v>
          </cell>
          <cell r="D137">
            <v>1063980.68</v>
          </cell>
        </row>
        <row r="138">
          <cell r="A138">
            <v>1240980100</v>
          </cell>
          <cell r="B138" t="str">
            <v>PAGO A CUENTA DEL IMPUESTO SOBRE LA RENTA</v>
          </cell>
          <cell r="C138">
            <v>536740.97</v>
          </cell>
          <cell r="D138">
            <v>536740.97</v>
          </cell>
        </row>
        <row r="139">
          <cell r="A139">
            <v>124098010001</v>
          </cell>
          <cell r="B139" t="str">
            <v>IMPUESTO SOBRE INGRESOS GRAVADOS</v>
          </cell>
          <cell r="C139">
            <v>502953.47</v>
          </cell>
          <cell r="D139">
            <v>502953.47</v>
          </cell>
        </row>
        <row r="140">
          <cell r="A140">
            <v>124098010002</v>
          </cell>
          <cell r="B140" t="str">
            <v>IMPUESTO RETENIDO SOBRE INGRESO GRAVADOS</v>
          </cell>
          <cell r="C140">
            <v>33787.5</v>
          </cell>
          <cell r="D140">
            <v>33787.5</v>
          </cell>
        </row>
        <row r="141">
          <cell r="A141">
            <v>1240980200</v>
          </cell>
          <cell r="B141" t="str">
            <v>SUSCRIPCIONES Y CONTRATOS DE MANTENIMIENTO</v>
          </cell>
          <cell r="C141">
            <v>338031.53</v>
          </cell>
          <cell r="D141">
            <v>338031.53</v>
          </cell>
        </row>
        <row r="142">
          <cell r="A142">
            <v>124098020001</v>
          </cell>
          <cell r="B142" t="str">
            <v>SUSCRIPCIONES</v>
          </cell>
          <cell r="C142">
            <v>10025.67</v>
          </cell>
          <cell r="D142">
            <v>10025.67</v>
          </cell>
        </row>
        <row r="143">
          <cell r="A143">
            <v>124098020002</v>
          </cell>
          <cell r="B143" t="str">
            <v>CONTRATOS DE MANTENIMIENTO</v>
          </cell>
          <cell r="C143">
            <v>328005.86</v>
          </cell>
          <cell r="D143">
            <v>328005.86</v>
          </cell>
        </row>
        <row r="144">
          <cell r="A144">
            <v>1240989100</v>
          </cell>
          <cell r="B144" t="str">
            <v>OTROS</v>
          </cell>
          <cell r="C144">
            <v>189208.18</v>
          </cell>
          <cell r="D144">
            <v>189208.18</v>
          </cell>
        </row>
        <row r="145">
          <cell r="A145">
            <v>124098910001</v>
          </cell>
          <cell r="B145" t="str">
            <v>IMPUESTOS MUNICIPALES</v>
          </cell>
          <cell r="C145">
            <v>21701.34</v>
          </cell>
          <cell r="D145">
            <v>21701.34</v>
          </cell>
        </row>
        <row r="146">
          <cell r="A146">
            <v>124098910002</v>
          </cell>
          <cell r="B146" t="str">
            <v>RENOVACION DE MATRICULA DE COMERCIO</v>
          </cell>
          <cell r="C146">
            <v>3849.54</v>
          </cell>
          <cell r="D146">
            <v>3849.54</v>
          </cell>
        </row>
        <row r="147">
          <cell r="A147">
            <v>124098910003</v>
          </cell>
          <cell r="B147" t="str">
            <v>PAGOS A PROVEEDORES</v>
          </cell>
          <cell r="C147">
            <v>163657.29999999999</v>
          </cell>
          <cell r="D147">
            <v>163657.29999999999</v>
          </cell>
        </row>
        <row r="148">
          <cell r="A148">
            <v>124099</v>
          </cell>
          <cell r="B148" t="str">
            <v>OTROS CARGOS DIFERIDOS</v>
          </cell>
          <cell r="C148">
            <v>1561173.21</v>
          </cell>
          <cell r="D148">
            <v>1561173.21</v>
          </cell>
        </row>
        <row r="149">
          <cell r="A149">
            <v>1240990100</v>
          </cell>
          <cell r="B149" t="str">
            <v>PRESTACIONES AL PERSONAL</v>
          </cell>
          <cell r="C149">
            <v>509.8</v>
          </cell>
          <cell r="D149">
            <v>509.8</v>
          </cell>
        </row>
        <row r="150">
          <cell r="A150">
            <v>1240999100</v>
          </cell>
          <cell r="B150" t="str">
            <v>OTROS</v>
          </cell>
          <cell r="C150">
            <v>1560663.41</v>
          </cell>
          <cell r="D150">
            <v>1560663.41</v>
          </cell>
        </row>
        <row r="151">
          <cell r="A151">
            <v>124099910003</v>
          </cell>
          <cell r="B151" t="str">
            <v>COMISIONES BANCARIAS</v>
          </cell>
          <cell r="C151">
            <v>1534049.46</v>
          </cell>
          <cell r="D151">
            <v>1534049.46</v>
          </cell>
        </row>
        <row r="152">
          <cell r="A152">
            <v>12409991000301</v>
          </cell>
          <cell r="B152" t="str">
            <v>BANCOS Y FINANCIERAS</v>
          </cell>
          <cell r="C152">
            <v>22612.95</v>
          </cell>
          <cell r="D152">
            <v>22612.95</v>
          </cell>
        </row>
        <row r="153">
          <cell r="A153">
            <v>12409991000306</v>
          </cell>
          <cell r="B153" t="str">
            <v>ENTIDADES EXTRANJERAS</v>
          </cell>
          <cell r="C153">
            <v>1511436.51</v>
          </cell>
          <cell r="D153">
            <v>1511436.51</v>
          </cell>
        </row>
        <row r="154">
          <cell r="A154">
            <v>124099910009</v>
          </cell>
          <cell r="B154" t="str">
            <v>OTROS GASTOS SOBRE PRESTAMOS OBTENIDOS</v>
          </cell>
          <cell r="C154">
            <v>26613.95</v>
          </cell>
          <cell r="D154">
            <v>26613.95</v>
          </cell>
        </row>
        <row r="155">
          <cell r="A155">
            <v>12409991000901</v>
          </cell>
          <cell r="B155" t="str">
            <v>CONSULTORIAS POR PRESTAMOS</v>
          </cell>
          <cell r="C155">
            <v>26613.95</v>
          </cell>
          <cell r="D155">
            <v>26613.95</v>
          </cell>
        </row>
        <row r="156">
          <cell r="A156">
            <v>125</v>
          </cell>
          <cell r="B156" t="str">
            <v>CUENTAS POR COBRAR</v>
          </cell>
          <cell r="C156">
            <v>18239391.260000002</v>
          </cell>
          <cell r="D156">
            <v>18239391.260000002</v>
          </cell>
        </row>
        <row r="157">
          <cell r="A157">
            <v>1250</v>
          </cell>
          <cell r="B157" t="str">
            <v>CUENTAS POR COBRAR</v>
          </cell>
          <cell r="C157">
            <v>18240779.829999998</v>
          </cell>
          <cell r="D157">
            <v>18240779.829999998</v>
          </cell>
        </row>
        <row r="158">
          <cell r="A158">
            <v>125001</v>
          </cell>
          <cell r="B158" t="str">
            <v>SALDOS POR COBRAR</v>
          </cell>
          <cell r="C158">
            <v>317469.71999999997</v>
          </cell>
          <cell r="D158">
            <v>317469.71999999997</v>
          </cell>
        </row>
        <row r="159">
          <cell r="A159">
            <v>1250010100</v>
          </cell>
          <cell r="B159" t="str">
            <v>ASOCIADOS</v>
          </cell>
          <cell r="C159">
            <v>317469.71999999997</v>
          </cell>
          <cell r="D159">
            <v>317469.71999999997</v>
          </cell>
        </row>
        <row r="160">
          <cell r="A160">
            <v>125001010001</v>
          </cell>
          <cell r="B160" t="str">
            <v>A CAJAS DE CREDITO</v>
          </cell>
          <cell r="C160">
            <v>260429.67</v>
          </cell>
          <cell r="D160">
            <v>260429.67</v>
          </cell>
        </row>
        <row r="161">
          <cell r="A161">
            <v>125001010002</v>
          </cell>
          <cell r="B161" t="str">
            <v>A BANCOS DE LOS TRABAJADORES</v>
          </cell>
          <cell r="C161">
            <v>57040.05</v>
          </cell>
          <cell r="D161">
            <v>57040.05</v>
          </cell>
        </row>
        <row r="162">
          <cell r="A162">
            <v>125003</v>
          </cell>
          <cell r="B162" t="str">
            <v>PAGOS POR CUENTA AJENA</v>
          </cell>
          <cell r="C162">
            <v>16372.99</v>
          </cell>
          <cell r="D162">
            <v>16372.99</v>
          </cell>
        </row>
        <row r="163">
          <cell r="A163">
            <v>1250039101</v>
          </cell>
          <cell r="B163" t="str">
            <v>OTROS DEUDORES</v>
          </cell>
          <cell r="C163">
            <v>16372.99</v>
          </cell>
          <cell r="D163">
            <v>16372.99</v>
          </cell>
        </row>
        <row r="164">
          <cell r="A164">
            <v>125003910102</v>
          </cell>
          <cell r="B164" t="str">
            <v>COMISION - SERVICIOS DE TRANSACCIONES TARJETAS DE DEBITO - A</v>
          </cell>
          <cell r="C164">
            <v>12730.45</v>
          </cell>
          <cell r="D164">
            <v>12730.45</v>
          </cell>
        </row>
        <row r="165">
          <cell r="A165">
            <v>125003910108</v>
          </cell>
          <cell r="B165" t="str">
            <v>OTRAS OPERACIONES DE TARJETAS POR LIQUIDAR</v>
          </cell>
          <cell r="C165">
            <v>3642.54</v>
          </cell>
          <cell r="D165">
            <v>3642.54</v>
          </cell>
        </row>
        <row r="166">
          <cell r="A166">
            <v>12500391010802</v>
          </cell>
          <cell r="B166" t="str">
            <v>SERVICIOS DE TARJETAS DE CREDITO Y DEBITO POR COBRAR</v>
          </cell>
          <cell r="C166">
            <v>3642.54</v>
          </cell>
          <cell r="D166">
            <v>3642.54</v>
          </cell>
        </row>
        <row r="167">
          <cell r="A167">
            <v>125004</v>
          </cell>
          <cell r="B167" t="str">
            <v>SERVICIOS FINANCIEROS</v>
          </cell>
          <cell r="C167">
            <v>340472.5</v>
          </cell>
          <cell r="D167">
            <v>340472.5</v>
          </cell>
        </row>
        <row r="168">
          <cell r="A168">
            <v>1250040201</v>
          </cell>
          <cell r="B168" t="str">
            <v>SERVICIOS DE CAJA POR PERCIBIR</v>
          </cell>
          <cell r="C168">
            <v>84908.75</v>
          </cell>
          <cell r="D168">
            <v>84908.75</v>
          </cell>
        </row>
        <row r="169">
          <cell r="A169">
            <v>125004020102</v>
          </cell>
          <cell r="B169" t="str">
            <v>EGRESO POR PAGO DE REMESA</v>
          </cell>
          <cell r="C169">
            <v>84908.75</v>
          </cell>
          <cell r="D169">
            <v>84908.75</v>
          </cell>
        </row>
        <row r="170">
          <cell r="A170">
            <v>1250049101</v>
          </cell>
          <cell r="B170" t="str">
            <v>OTROS SERVICIOS FINANCIEROS</v>
          </cell>
          <cell r="C170">
            <v>255563.75</v>
          </cell>
          <cell r="D170">
            <v>255563.75</v>
          </cell>
        </row>
        <row r="171">
          <cell r="A171">
            <v>125004910104</v>
          </cell>
          <cell r="B171" t="str">
            <v>SERVICIOS - ATM´S</v>
          </cell>
          <cell r="C171">
            <v>233854.31</v>
          </cell>
          <cell r="D171">
            <v>233854.31</v>
          </cell>
        </row>
        <row r="172">
          <cell r="A172">
            <v>12500491010404</v>
          </cell>
          <cell r="B172" t="str">
            <v>SERVICIO DE ATM´S A OTROS BANCOS POR COBRAR A ATH</v>
          </cell>
          <cell r="C172">
            <v>449.31</v>
          </cell>
          <cell r="D172">
            <v>449.31</v>
          </cell>
        </row>
        <row r="173">
          <cell r="A173">
            <v>12500491010405</v>
          </cell>
          <cell r="B173" t="str">
            <v>SERVICIO DE ATMs A OTROS BANCOS - VISA</v>
          </cell>
          <cell r="C173">
            <v>233405</v>
          </cell>
          <cell r="D173">
            <v>233405</v>
          </cell>
        </row>
        <row r="174">
          <cell r="A174">
            <v>1250049101040500</v>
          </cell>
          <cell r="B174" t="str">
            <v>SERVICIO DE ATMs TARJETAS EXTRANJERAS</v>
          </cell>
          <cell r="C174">
            <v>13080</v>
          </cell>
          <cell r="D174">
            <v>13080</v>
          </cell>
        </row>
        <row r="175">
          <cell r="A175">
            <v>1250049101040500</v>
          </cell>
          <cell r="B175" t="str">
            <v>SERVICIO DE ATMs TARJETAS DE BANCOS LOCALES</v>
          </cell>
          <cell r="C175">
            <v>220325</v>
          </cell>
          <cell r="D175">
            <v>220325</v>
          </cell>
        </row>
        <row r="176">
          <cell r="A176">
            <v>125004910105</v>
          </cell>
          <cell r="B176" t="str">
            <v>COMISIONES - ATM´S</v>
          </cell>
          <cell r="C176">
            <v>21195.01</v>
          </cell>
          <cell r="D176">
            <v>21195.01</v>
          </cell>
        </row>
        <row r="177">
          <cell r="A177">
            <v>12500491010504</v>
          </cell>
          <cell r="B177" t="str">
            <v>SERVICIO DE ATM´S A OTROS BANCOS POR COBRAR A ATH</v>
          </cell>
          <cell r="C177">
            <v>343.47</v>
          </cell>
          <cell r="D177">
            <v>343.47</v>
          </cell>
        </row>
        <row r="178">
          <cell r="A178">
            <v>12500491010505</v>
          </cell>
          <cell r="B178" t="str">
            <v>COMISION POR SERVICIO DE ATM A OTROS BANCOS - VISA</v>
          </cell>
          <cell r="C178">
            <v>20851.54</v>
          </cell>
          <cell r="D178">
            <v>20851.54</v>
          </cell>
        </row>
        <row r="179">
          <cell r="A179">
            <v>1250049101050500</v>
          </cell>
          <cell r="B179" t="str">
            <v>SERVICIO ATM A OTROS BANCOS - TARJETAS BANCOS LOCALES</v>
          </cell>
          <cell r="C179">
            <v>20851.54</v>
          </cell>
          <cell r="D179">
            <v>20851.54</v>
          </cell>
        </row>
        <row r="180">
          <cell r="A180">
            <v>125004910108</v>
          </cell>
          <cell r="B180" t="str">
            <v>CONTROVERSIAS SERVICIO ATM - TARJETAS BANCOS LOCALE</v>
          </cell>
          <cell r="C180">
            <v>387.07</v>
          </cell>
          <cell r="D180">
            <v>387.07</v>
          </cell>
        </row>
        <row r="181">
          <cell r="A181">
            <v>12500491010801</v>
          </cell>
          <cell r="B181" t="str">
            <v>CONTROVERSIAS SERVICIO ATM - TARJETAS EXTRANJERAS</v>
          </cell>
          <cell r="C181">
            <v>387.07</v>
          </cell>
          <cell r="D181">
            <v>387.07</v>
          </cell>
        </row>
        <row r="182">
          <cell r="A182">
            <v>125004910113</v>
          </cell>
          <cell r="B182" t="str">
            <v>SERVICIOS COMPRAS A COMERCIOS AFILIADOS</v>
          </cell>
          <cell r="C182">
            <v>127.36</v>
          </cell>
          <cell r="D182">
            <v>127.36</v>
          </cell>
        </row>
        <row r="183">
          <cell r="A183">
            <v>12500491011301</v>
          </cell>
          <cell r="B183" t="str">
            <v>COMPRAS A COMERCIOS AFILIADOS</v>
          </cell>
          <cell r="C183">
            <v>127.36</v>
          </cell>
          <cell r="D183">
            <v>127.36</v>
          </cell>
        </row>
        <row r="184">
          <cell r="A184">
            <v>1250049101130100</v>
          </cell>
          <cell r="B184" t="str">
            <v>COMPRAS CON TARJETAS DE BANCOS EMISORES LOCALES</v>
          </cell>
          <cell r="C184">
            <v>127.36</v>
          </cell>
          <cell r="D184">
            <v>127.36</v>
          </cell>
        </row>
        <row r="185">
          <cell r="A185">
            <v>125005</v>
          </cell>
          <cell r="B185" t="str">
            <v>ANTICIPOS</v>
          </cell>
          <cell r="C185">
            <v>348838.73</v>
          </cell>
          <cell r="D185">
            <v>348838.73</v>
          </cell>
        </row>
        <row r="186">
          <cell r="A186">
            <v>1250050101</v>
          </cell>
          <cell r="B186" t="str">
            <v>AL PERSONAL</v>
          </cell>
          <cell r="C186">
            <v>3440</v>
          </cell>
          <cell r="D186">
            <v>3440</v>
          </cell>
        </row>
        <row r="187">
          <cell r="A187">
            <v>1250050201</v>
          </cell>
          <cell r="B187" t="str">
            <v>A PROVEEDORES</v>
          </cell>
          <cell r="C187">
            <v>345398.73</v>
          </cell>
          <cell r="D187">
            <v>345398.73</v>
          </cell>
        </row>
        <row r="188">
          <cell r="A188">
            <v>125099</v>
          </cell>
          <cell r="B188" t="str">
            <v>OTRAS</v>
          </cell>
          <cell r="C188">
            <v>17217625.890000001</v>
          </cell>
          <cell r="D188">
            <v>17217625.890000001</v>
          </cell>
        </row>
        <row r="189">
          <cell r="A189">
            <v>1250990101</v>
          </cell>
          <cell r="B189" t="str">
            <v>FALTANTES DE CAJEROS</v>
          </cell>
          <cell r="C189">
            <v>830</v>
          </cell>
          <cell r="D189">
            <v>830</v>
          </cell>
        </row>
        <row r="190">
          <cell r="A190">
            <v>125099010101</v>
          </cell>
          <cell r="B190" t="str">
            <v>OFICINA CENTRAL</v>
          </cell>
          <cell r="C190">
            <v>40</v>
          </cell>
          <cell r="D190">
            <v>40</v>
          </cell>
        </row>
        <row r="191">
          <cell r="A191">
            <v>125099010103</v>
          </cell>
          <cell r="B191" t="str">
            <v>FALTANTE EN ATM´S</v>
          </cell>
          <cell r="C191">
            <v>790</v>
          </cell>
          <cell r="D191">
            <v>790</v>
          </cell>
        </row>
        <row r="192">
          <cell r="A192">
            <v>1250999101</v>
          </cell>
          <cell r="B192" t="str">
            <v>OTRAS</v>
          </cell>
          <cell r="C192">
            <v>17216795.890000001</v>
          </cell>
          <cell r="D192">
            <v>17216795.890000001</v>
          </cell>
        </row>
        <row r="193">
          <cell r="A193">
            <v>125099910102</v>
          </cell>
          <cell r="B193" t="str">
            <v>A CARGO DE FEDECREDITO</v>
          </cell>
          <cell r="C193">
            <v>9546.57</v>
          </cell>
          <cell r="D193">
            <v>9546.57</v>
          </cell>
        </row>
        <row r="194">
          <cell r="A194">
            <v>125099910103</v>
          </cell>
          <cell r="B194" t="str">
            <v>DEPOSITOS EN GARANTIA</v>
          </cell>
          <cell r="C194">
            <v>30427.22</v>
          </cell>
          <cell r="D194">
            <v>30427.22</v>
          </cell>
        </row>
        <row r="195">
          <cell r="A195">
            <v>125099910105</v>
          </cell>
          <cell r="B195" t="str">
            <v>VALORES PENDIENTES DE OPERACIONES TRANSFER365</v>
          </cell>
          <cell r="C195">
            <v>70267.83</v>
          </cell>
          <cell r="D195">
            <v>70267.83</v>
          </cell>
        </row>
        <row r="196">
          <cell r="A196">
            <v>125099910107</v>
          </cell>
          <cell r="B196" t="str">
            <v>COLATERAL VISA</v>
          </cell>
          <cell r="C196">
            <v>4411263.6500000004</v>
          </cell>
          <cell r="D196">
            <v>4411263.6500000004</v>
          </cell>
        </row>
        <row r="197">
          <cell r="A197">
            <v>125099910113</v>
          </cell>
          <cell r="B197" t="str">
            <v>PLAN DE MARKETING</v>
          </cell>
          <cell r="C197">
            <v>728689.91</v>
          </cell>
          <cell r="D197">
            <v>728689.91</v>
          </cell>
        </row>
        <row r="198">
          <cell r="A198">
            <v>125099910114</v>
          </cell>
          <cell r="B198" t="str">
            <v>SALDO PRESTAMOS EX EMPLEADOS</v>
          </cell>
          <cell r="C198">
            <v>411746.21</v>
          </cell>
          <cell r="D198">
            <v>411746.21</v>
          </cell>
        </row>
        <row r="199">
          <cell r="A199">
            <v>125099910116</v>
          </cell>
          <cell r="B199" t="str">
            <v>CAMP. PROMOCIONAL SISTEMA FEDECREDITO</v>
          </cell>
          <cell r="C199">
            <v>7008.61</v>
          </cell>
          <cell r="D199">
            <v>7008.61</v>
          </cell>
        </row>
        <row r="200">
          <cell r="A200">
            <v>125099910122</v>
          </cell>
          <cell r="B200" t="str">
            <v>CADI</v>
          </cell>
          <cell r="C200">
            <v>151610.85999999999</v>
          </cell>
          <cell r="D200">
            <v>151610.85999999999</v>
          </cell>
        </row>
        <row r="201">
          <cell r="A201">
            <v>125099910129</v>
          </cell>
          <cell r="B201" t="str">
            <v>PROYECTOS</v>
          </cell>
          <cell r="C201">
            <v>3068704.21</v>
          </cell>
          <cell r="D201">
            <v>3068704.21</v>
          </cell>
        </row>
        <row r="202">
          <cell r="A202">
            <v>12509991012907</v>
          </cell>
          <cell r="B202" t="str">
            <v>PROYECTOS OTROS</v>
          </cell>
          <cell r="C202">
            <v>3068704.21</v>
          </cell>
          <cell r="D202">
            <v>3068704.21</v>
          </cell>
        </row>
        <row r="203">
          <cell r="A203">
            <v>125099910134</v>
          </cell>
          <cell r="B203" t="str">
            <v>CORPORACION FINANCIERA INTERNACIONAL</v>
          </cell>
          <cell r="C203">
            <v>7751426.1799999997</v>
          </cell>
          <cell r="D203">
            <v>7751426.1799999997</v>
          </cell>
        </row>
        <row r="204">
          <cell r="A204">
            <v>125099910135</v>
          </cell>
          <cell r="B204" t="str">
            <v>OPERACIONES POR APLICAR</v>
          </cell>
          <cell r="C204">
            <v>43966.63</v>
          </cell>
          <cell r="D204">
            <v>43966.63</v>
          </cell>
        </row>
        <row r="205">
          <cell r="A205">
            <v>125099910152</v>
          </cell>
          <cell r="B205" t="str">
            <v>SERVICIOS DE COLECTURIA EXTERNA</v>
          </cell>
          <cell r="C205">
            <v>75065.7</v>
          </cell>
          <cell r="D205">
            <v>75065.7</v>
          </cell>
        </row>
        <row r="206">
          <cell r="A206">
            <v>12509991015201</v>
          </cell>
          <cell r="B206" t="str">
            <v>PAGOS COLECTADOS</v>
          </cell>
          <cell r="C206">
            <v>75065.7</v>
          </cell>
          <cell r="D206">
            <v>75065.7</v>
          </cell>
        </row>
        <row r="207">
          <cell r="A207">
            <v>1250999101520100</v>
          </cell>
          <cell r="B207" t="str">
            <v>FARMACIAS ECONOMICAS</v>
          </cell>
          <cell r="C207">
            <v>74740.28</v>
          </cell>
          <cell r="D207">
            <v>74740.28</v>
          </cell>
        </row>
        <row r="208">
          <cell r="A208">
            <v>1250999101520100</v>
          </cell>
          <cell r="B208" t="str">
            <v>GRUPO MONGE - ALMACENES PRADO</v>
          </cell>
          <cell r="C208">
            <v>4</v>
          </cell>
          <cell r="D208">
            <v>4</v>
          </cell>
        </row>
        <row r="209">
          <cell r="A209">
            <v>1250999101520100</v>
          </cell>
          <cell r="B209" t="str">
            <v>SOVIPE COMERCIAL - ALMACENES WAY</v>
          </cell>
          <cell r="C209">
            <v>321.42</v>
          </cell>
          <cell r="D209">
            <v>321.42</v>
          </cell>
        </row>
        <row r="210">
          <cell r="A210">
            <v>125099910156</v>
          </cell>
          <cell r="B210" t="str">
            <v>SERVICIO DE BANCA MOVIL</v>
          </cell>
          <cell r="C210">
            <v>308.36</v>
          </cell>
          <cell r="D210">
            <v>308.36</v>
          </cell>
        </row>
        <row r="211">
          <cell r="A211">
            <v>12509991015601</v>
          </cell>
          <cell r="B211" t="str">
            <v>SERVICIO DE BANCA MOVIL</v>
          </cell>
          <cell r="C211">
            <v>308.36</v>
          </cell>
          <cell r="D211">
            <v>308.36</v>
          </cell>
        </row>
        <row r="212">
          <cell r="A212">
            <v>125099910163</v>
          </cell>
          <cell r="B212" t="str">
            <v>COMISIONES POR SERVICIO</v>
          </cell>
          <cell r="C212">
            <v>56600.39</v>
          </cell>
          <cell r="D212">
            <v>56600.39</v>
          </cell>
        </row>
        <row r="213">
          <cell r="A213">
            <v>12509991016301</v>
          </cell>
          <cell r="B213" t="str">
            <v>COMISION POR COBRAR A COLECTORES</v>
          </cell>
          <cell r="C213">
            <v>43444.15</v>
          </cell>
          <cell r="D213">
            <v>43444.15</v>
          </cell>
        </row>
        <row r="214">
          <cell r="A214">
            <v>12509991016303</v>
          </cell>
          <cell r="B214" t="str">
            <v>COMISION POR SERVICIO DE COMERCIALIZACION DE SEGUROS</v>
          </cell>
          <cell r="C214">
            <v>12923.18</v>
          </cell>
          <cell r="D214">
            <v>12923.18</v>
          </cell>
        </row>
        <row r="215">
          <cell r="A215">
            <v>12509991016304</v>
          </cell>
          <cell r="B215" t="str">
            <v>COMISION POR SERVICIOS DE COMERCIALIZACION</v>
          </cell>
          <cell r="C215">
            <v>233.06</v>
          </cell>
          <cell r="D215">
            <v>233.06</v>
          </cell>
        </row>
        <row r="216">
          <cell r="A216">
            <v>1250999101630400</v>
          </cell>
          <cell r="B216" t="str">
            <v>COMISION POR COMERCIALIZACION DE SEGUROS REMESAS FAMILIARES</v>
          </cell>
          <cell r="C216">
            <v>233.06</v>
          </cell>
          <cell r="D216">
            <v>233.06</v>
          </cell>
        </row>
        <row r="217">
          <cell r="A217">
            <v>125099910166</v>
          </cell>
          <cell r="B217" t="str">
            <v>SERVICIOS DE COMERCIALIZACION</v>
          </cell>
          <cell r="C217">
            <v>715</v>
          </cell>
          <cell r="D217">
            <v>715</v>
          </cell>
        </row>
        <row r="218">
          <cell r="A218">
            <v>12509991016601</v>
          </cell>
          <cell r="B218" t="str">
            <v>INDEMNIZACION DE SEGURO REMESAS FAMILIARES</v>
          </cell>
          <cell r="C218">
            <v>715</v>
          </cell>
          <cell r="D218">
            <v>715</v>
          </cell>
        </row>
        <row r="219">
          <cell r="A219">
            <v>125099910199</v>
          </cell>
          <cell r="B219" t="str">
            <v>VARIAS</v>
          </cell>
          <cell r="C219">
            <v>399448.56</v>
          </cell>
          <cell r="D219">
            <v>399448.56</v>
          </cell>
        </row>
        <row r="220">
          <cell r="A220">
            <v>1259</v>
          </cell>
          <cell r="B220" t="str">
            <v>PROVISION DE INCOBRABILIDAD DE CUENTAS POR COBRAR</v>
          </cell>
          <cell r="C220">
            <v>-1388.57</v>
          </cell>
          <cell r="D220">
            <v>-1388.57</v>
          </cell>
        </row>
        <row r="221">
          <cell r="A221">
            <v>125900</v>
          </cell>
          <cell r="B221" t="str">
            <v>PROVISION DE INCOBRABILIDAD DE CUENTAS POR COBRAR</v>
          </cell>
          <cell r="C221">
            <v>-1388.57</v>
          </cell>
          <cell r="D221">
            <v>-1388.57</v>
          </cell>
        </row>
        <row r="222">
          <cell r="A222">
            <v>1259000001</v>
          </cell>
          <cell r="B222" t="str">
            <v>PROVISION POR INCOBRABILIDAD DE CUENTAS POR COBRAR</v>
          </cell>
          <cell r="C222">
            <v>-1388.57</v>
          </cell>
          <cell r="D222">
            <v>-1388.57</v>
          </cell>
        </row>
        <row r="223">
          <cell r="A223">
            <v>125900000101</v>
          </cell>
          <cell r="B223" t="str">
            <v>SALDOS POR COBRAR</v>
          </cell>
          <cell r="C223">
            <v>-1388.57</v>
          </cell>
          <cell r="D223">
            <v>-1388.57</v>
          </cell>
        </row>
        <row r="224">
          <cell r="A224">
            <v>126</v>
          </cell>
          <cell r="B224" t="str">
            <v>DERECHOS Y PARTICIPACIONES</v>
          </cell>
          <cell r="C224">
            <v>4326201.76</v>
          </cell>
          <cell r="D224">
            <v>4326201.76</v>
          </cell>
        </row>
        <row r="225">
          <cell r="A225">
            <v>1260</v>
          </cell>
          <cell r="B225" t="str">
            <v>DERECHOS Y PARTICIPACIONES</v>
          </cell>
          <cell r="C225">
            <v>4326201.76</v>
          </cell>
          <cell r="D225">
            <v>4326201.76</v>
          </cell>
        </row>
        <row r="226">
          <cell r="A226">
            <v>126001</v>
          </cell>
          <cell r="B226" t="str">
            <v>INVERSIONES CONJUNTAS</v>
          </cell>
          <cell r="C226">
            <v>4326201.76</v>
          </cell>
          <cell r="D226">
            <v>4326201.76</v>
          </cell>
        </row>
        <row r="227">
          <cell r="A227">
            <v>1260010101</v>
          </cell>
          <cell r="B227" t="str">
            <v>EN SOCIEDADES NACIONALES - VALOR DE ADQUISICION</v>
          </cell>
          <cell r="C227">
            <v>3032200</v>
          </cell>
          <cell r="D227">
            <v>3032200</v>
          </cell>
        </row>
        <row r="228">
          <cell r="A228">
            <v>126001010101</v>
          </cell>
          <cell r="B228" t="str">
            <v>COSTO DE ADQUISICION</v>
          </cell>
          <cell r="C228">
            <v>3032200</v>
          </cell>
          <cell r="D228">
            <v>3032200</v>
          </cell>
        </row>
        <row r="229">
          <cell r="A229">
            <v>1260019801</v>
          </cell>
          <cell r="B229" t="str">
            <v>EN SOCIEDADES NACIONALES - REVALUO</v>
          </cell>
          <cell r="C229">
            <v>1294001.76</v>
          </cell>
          <cell r="D229">
            <v>1294001.76</v>
          </cell>
        </row>
        <row r="230">
          <cell r="A230">
            <v>13</v>
          </cell>
          <cell r="B230" t="str">
            <v>ACTIVO FIJO</v>
          </cell>
          <cell r="C230">
            <v>15297328.74</v>
          </cell>
          <cell r="D230">
            <v>15297328.74</v>
          </cell>
        </row>
        <row r="231">
          <cell r="A231">
            <v>131</v>
          </cell>
          <cell r="B231" t="str">
            <v>NO DEPRECIABLES</v>
          </cell>
          <cell r="C231">
            <v>4070426.85</v>
          </cell>
          <cell r="D231">
            <v>4070426.85</v>
          </cell>
        </row>
        <row r="232">
          <cell r="A232">
            <v>1310</v>
          </cell>
          <cell r="B232" t="str">
            <v>NO DEPRECIABLES</v>
          </cell>
          <cell r="C232">
            <v>4070426.85</v>
          </cell>
          <cell r="D232">
            <v>4070426.85</v>
          </cell>
        </row>
        <row r="233">
          <cell r="A233">
            <v>131001</v>
          </cell>
          <cell r="B233" t="str">
            <v>TERRENOS</v>
          </cell>
          <cell r="C233">
            <v>2551157.89</v>
          </cell>
          <cell r="D233">
            <v>2551157.89</v>
          </cell>
        </row>
        <row r="234">
          <cell r="A234">
            <v>1310010100</v>
          </cell>
          <cell r="B234" t="str">
            <v>TERRENOS - VALOR DE ADQUISICION</v>
          </cell>
          <cell r="C234">
            <v>1046866.41</v>
          </cell>
          <cell r="D234">
            <v>1046866.41</v>
          </cell>
        </row>
        <row r="235">
          <cell r="A235">
            <v>1310019800</v>
          </cell>
          <cell r="B235" t="str">
            <v>TERRENOS ¨ REVALUO</v>
          </cell>
          <cell r="C235">
            <v>1504291.48</v>
          </cell>
          <cell r="D235">
            <v>1504291.48</v>
          </cell>
        </row>
        <row r="236">
          <cell r="A236">
            <v>131002</v>
          </cell>
          <cell r="B236" t="str">
            <v>CONSTRUCCIONES EN PROCESO</v>
          </cell>
          <cell r="C236">
            <v>866337.36</v>
          </cell>
          <cell r="D236">
            <v>866337.36</v>
          </cell>
        </row>
        <row r="237">
          <cell r="A237">
            <v>1310020100</v>
          </cell>
          <cell r="B237" t="str">
            <v>INMUEBLES</v>
          </cell>
          <cell r="C237">
            <v>866337.36</v>
          </cell>
          <cell r="D237">
            <v>866337.36</v>
          </cell>
        </row>
        <row r="238">
          <cell r="A238">
            <v>131003</v>
          </cell>
          <cell r="B238" t="str">
            <v>MOBILIARIO Y EQUIPO POR UTILIZAR</v>
          </cell>
          <cell r="C238">
            <v>652931.6</v>
          </cell>
          <cell r="D238">
            <v>652931.6</v>
          </cell>
        </row>
        <row r="239">
          <cell r="A239">
            <v>1310030200</v>
          </cell>
          <cell r="B239" t="str">
            <v>MOBILIARIO Y EQUIPO EN EXISTENCIA</v>
          </cell>
          <cell r="C239">
            <v>652931.6</v>
          </cell>
          <cell r="D239">
            <v>652931.6</v>
          </cell>
        </row>
        <row r="240">
          <cell r="A240">
            <v>132</v>
          </cell>
          <cell r="B240" t="str">
            <v>DEPRECIABLES</v>
          </cell>
          <cell r="C240">
            <v>11124061.710000001</v>
          </cell>
          <cell r="D240">
            <v>11124061.710000001</v>
          </cell>
        </row>
        <row r="241">
          <cell r="A241">
            <v>1320</v>
          </cell>
          <cell r="B241" t="str">
            <v>DEPRECIABLES</v>
          </cell>
          <cell r="C241">
            <v>26706012.82</v>
          </cell>
          <cell r="D241">
            <v>26706012.82</v>
          </cell>
        </row>
        <row r="242">
          <cell r="A242">
            <v>132001</v>
          </cell>
          <cell r="B242" t="str">
            <v>EDIFICACIONES</v>
          </cell>
          <cell r="C242">
            <v>13478173.65</v>
          </cell>
          <cell r="D242">
            <v>13478173.65</v>
          </cell>
        </row>
        <row r="243">
          <cell r="A243">
            <v>1320010100</v>
          </cell>
          <cell r="B243" t="str">
            <v>EDIFICACIONES - VALOR DE ADQUISICION</v>
          </cell>
          <cell r="C243">
            <v>10535134.630000001</v>
          </cell>
          <cell r="D243">
            <v>10535134.630000001</v>
          </cell>
        </row>
        <row r="244">
          <cell r="A244">
            <v>132001010001</v>
          </cell>
          <cell r="B244" t="str">
            <v>EDIFICACIONES PROPIAS</v>
          </cell>
          <cell r="C244">
            <v>10535134.630000001</v>
          </cell>
          <cell r="D244">
            <v>10535134.630000001</v>
          </cell>
        </row>
        <row r="245">
          <cell r="A245">
            <v>1320019800</v>
          </cell>
          <cell r="B245" t="str">
            <v>EDIFICACIONES ¨ REVALUO</v>
          </cell>
          <cell r="C245">
            <v>2943039.02</v>
          </cell>
          <cell r="D245">
            <v>2943039.02</v>
          </cell>
        </row>
        <row r="246">
          <cell r="A246">
            <v>132002</v>
          </cell>
          <cell r="B246" t="str">
            <v>EQUIPO DE COMPUTACION</v>
          </cell>
          <cell r="C246">
            <v>7930201.7000000002</v>
          </cell>
          <cell r="D246">
            <v>7930201.7000000002</v>
          </cell>
        </row>
        <row r="247">
          <cell r="A247">
            <v>1320020100</v>
          </cell>
          <cell r="B247" t="str">
            <v>EQUIPO DE COMPUTACION - VALOR DE ADQUISICION</v>
          </cell>
          <cell r="C247">
            <v>7930201.7000000002</v>
          </cell>
          <cell r="D247">
            <v>7930201.7000000002</v>
          </cell>
        </row>
        <row r="248">
          <cell r="A248">
            <v>132002010001</v>
          </cell>
          <cell r="B248" t="str">
            <v>EQUIPO DE COMPUTACION PROPIO</v>
          </cell>
          <cell r="C248">
            <v>7930201.7000000002</v>
          </cell>
          <cell r="D248">
            <v>7930201.7000000002</v>
          </cell>
        </row>
        <row r="249">
          <cell r="A249">
            <v>132003</v>
          </cell>
          <cell r="B249" t="str">
            <v>EQUIPO DE OFICINA</v>
          </cell>
          <cell r="C249">
            <v>272664.92</v>
          </cell>
          <cell r="D249">
            <v>272664.92</v>
          </cell>
        </row>
        <row r="250">
          <cell r="A250">
            <v>1320030100</v>
          </cell>
          <cell r="B250" t="str">
            <v>EQUIPO DE OFICINA - VALOR DE ADQUISICION</v>
          </cell>
          <cell r="C250">
            <v>272664.92</v>
          </cell>
          <cell r="D250">
            <v>272664.92</v>
          </cell>
        </row>
        <row r="251">
          <cell r="A251">
            <v>132003010001</v>
          </cell>
          <cell r="B251" t="str">
            <v>EQUIPO DE OFICINA PROPIO</v>
          </cell>
          <cell r="C251">
            <v>272664.92</v>
          </cell>
          <cell r="D251">
            <v>272664.92</v>
          </cell>
        </row>
        <row r="252">
          <cell r="A252">
            <v>132004</v>
          </cell>
          <cell r="B252" t="str">
            <v>MOBILIARIO</v>
          </cell>
          <cell r="C252">
            <v>470459.72</v>
          </cell>
          <cell r="D252">
            <v>470459.72</v>
          </cell>
        </row>
        <row r="253">
          <cell r="A253">
            <v>1320040100</v>
          </cell>
          <cell r="B253" t="str">
            <v>MOBILIARIO - VALOR DE ADQUISICION</v>
          </cell>
          <cell r="C253">
            <v>470459.72</v>
          </cell>
          <cell r="D253">
            <v>470459.72</v>
          </cell>
        </row>
        <row r="254">
          <cell r="A254">
            <v>132004010001</v>
          </cell>
          <cell r="B254" t="str">
            <v>MOBILIARIO PROPIO</v>
          </cell>
          <cell r="C254">
            <v>470459.72</v>
          </cell>
          <cell r="D254">
            <v>470459.72</v>
          </cell>
        </row>
        <row r="255">
          <cell r="A255">
            <v>132005</v>
          </cell>
          <cell r="B255" t="str">
            <v>VEHICULOS</v>
          </cell>
          <cell r="C255">
            <v>1103137.95</v>
          </cell>
          <cell r="D255">
            <v>1103137.95</v>
          </cell>
        </row>
        <row r="256">
          <cell r="A256">
            <v>1320050100</v>
          </cell>
          <cell r="B256" t="str">
            <v>VEHICULOS - VALOR DE ADQUISICION</v>
          </cell>
          <cell r="C256">
            <v>1103137.95</v>
          </cell>
          <cell r="D256">
            <v>1103137.95</v>
          </cell>
        </row>
        <row r="257">
          <cell r="A257">
            <v>132005010001</v>
          </cell>
          <cell r="B257" t="str">
            <v>VEHICULOS PROPIOS</v>
          </cell>
          <cell r="C257">
            <v>1103137.95</v>
          </cell>
          <cell r="D257">
            <v>1103137.95</v>
          </cell>
        </row>
        <row r="258">
          <cell r="A258">
            <v>132006</v>
          </cell>
          <cell r="B258" t="str">
            <v>MAQUINARIA, EQUIPO Y HERRAMIENTA</v>
          </cell>
          <cell r="C258">
            <v>3451374.88</v>
          </cell>
          <cell r="D258">
            <v>3451374.88</v>
          </cell>
        </row>
        <row r="259">
          <cell r="A259">
            <v>1320060100</v>
          </cell>
          <cell r="B259" t="str">
            <v>MAQUINARIA, EQUIPO Y HERRAMIENTA - VALOR DE ADQUISICION.</v>
          </cell>
          <cell r="C259">
            <v>3451374.88</v>
          </cell>
          <cell r="D259">
            <v>3451374.88</v>
          </cell>
        </row>
        <row r="260">
          <cell r="A260">
            <v>132006010001</v>
          </cell>
          <cell r="B260" t="str">
            <v>MAQUINARIA, EQUIPO Y HERRAMIENTA PROPIAS</v>
          </cell>
          <cell r="C260">
            <v>3451374.88</v>
          </cell>
          <cell r="D260">
            <v>3451374.88</v>
          </cell>
        </row>
        <row r="261">
          <cell r="A261">
            <v>1329</v>
          </cell>
          <cell r="B261" t="str">
            <v>DEPRECIACION ACUMULADA</v>
          </cell>
          <cell r="C261">
            <v>-15581951.109999999</v>
          </cell>
          <cell r="D261">
            <v>-15581951.109999999</v>
          </cell>
        </row>
        <row r="262">
          <cell r="A262">
            <v>132901</v>
          </cell>
          <cell r="B262" t="str">
            <v>VALOR HISTORICO</v>
          </cell>
          <cell r="C262">
            <v>-13528373.5</v>
          </cell>
          <cell r="D262">
            <v>-13528373.5</v>
          </cell>
        </row>
        <row r="263">
          <cell r="A263">
            <v>1329010100</v>
          </cell>
          <cell r="B263" t="str">
            <v>EDIFICACIONES</v>
          </cell>
          <cell r="C263">
            <v>-3293650.33</v>
          </cell>
          <cell r="D263">
            <v>-3293650.33</v>
          </cell>
        </row>
        <row r="264">
          <cell r="A264">
            <v>1329010200</v>
          </cell>
          <cell r="B264" t="str">
            <v>EQUIPO DE COMPUTACION</v>
          </cell>
          <cell r="C264">
            <v>-6453350.0599999996</v>
          </cell>
          <cell r="D264">
            <v>-6453350.0599999996</v>
          </cell>
        </row>
        <row r="265">
          <cell r="A265">
            <v>1329010300</v>
          </cell>
          <cell r="B265" t="str">
            <v>EQUIPO DE OFICINA</v>
          </cell>
          <cell r="C265">
            <v>-200488.2</v>
          </cell>
          <cell r="D265">
            <v>-200488.2</v>
          </cell>
        </row>
        <row r="266">
          <cell r="A266">
            <v>1329010400</v>
          </cell>
          <cell r="B266" t="str">
            <v>MOBILIARIO</v>
          </cell>
          <cell r="C266">
            <v>-305684.94</v>
          </cell>
          <cell r="D266">
            <v>-305684.94</v>
          </cell>
        </row>
        <row r="267">
          <cell r="A267">
            <v>1329010500</v>
          </cell>
          <cell r="B267" t="str">
            <v>VEHICULOS</v>
          </cell>
          <cell r="C267">
            <v>-1001199.55</v>
          </cell>
          <cell r="D267">
            <v>-1001199.55</v>
          </cell>
        </row>
        <row r="268">
          <cell r="A268">
            <v>1329010600</v>
          </cell>
          <cell r="B268" t="str">
            <v>MAQUINARIA, EQUIPO Y HERRAMIENTA</v>
          </cell>
          <cell r="C268">
            <v>-2274000.42</v>
          </cell>
          <cell r="D268">
            <v>-2274000.42</v>
          </cell>
        </row>
        <row r="269">
          <cell r="A269">
            <v>132902</v>
          </cell>
          <cell r="B269" t="str">
            <v>REVALUOS</v>
          </cell>
          <cell r="C269">
            <v>-2053577.61</v>
          </cell>
          <cell r="D269">
            <v>-2053577.61</v>
          </cell>
        </row>
        <row r="270">
          <cell r="A270">
            <v>1329020100</v>
          </cell>
          <cell r="B270" t="str">
            <v>EDIFICACIONES</v>
          </cell>
          <cell r="C270">
            <v>-2053577.61</v>
          </cell>
          <cell r="D270">
            <v>-2053577.61</v>
          </cell>
        </row>
        <row r="271">
          <cell r="A271">
            <v>133</v>
          </cell>
          <cell r="B271" t="str">
            <v>AMORTIZABLES</v>
          </cell>
          <cell r="C271">
            <v>102840.18</v>
          </cell>
          <cell r="D271">
            <v>102840.18</v>
          </cell>
        </row>
        <row r="272">
          <cell r="A272">
            <v>1330</v>
          </cell>
          <cell r="B272" t="str">
            <v>AMORTIZABLES</v>
          </cell>
          <cell r="C272">
            <v>102840.18</v>
          </cell>
          <cell r="D272">
            <v>102840.18</v>
          </cell>
        </row>
        <row r="273">
          <cell r="A273">
            <v>133002</v>
          </cell>
          <cell r="B273" t="str">
            <v>REMODELACIONES Y READECUACIONES</v>
          </cell>
          <cell r="C273">
            <v>102840.18</v>
          </cell>
          <cell r="D273">
            <v>102840.18</v>
          </cell>
        </row>
        <row r="274">
          <cell r="A274">
            <v>1330020100</v>
          </cell>
          <cell r="B274" t="str">
            <v>INMUEBLES PROPIOS</v>
          </cell>
          <cell r="C274">
            <v>102840.18</v>
          </cell>
          <cell r="D274">
            <v>102840.18</v>
          </cell>
        </row>
        <row r="275">
          <cell r="C275"/>
          <cell r="D275"/>
        </row>
        <row r="276">
          <cell r="B276" t="str">
            <v>TOTAL ACTIVO</v>
          </cell>
          <cell r="C276">
            <v>611163997.97000003</v>
          </cell>
          <cell r="D276">
            <v>611163997.97000003</v>
          </cell>
        </row>
        <row r="277">
          <cell r="C277"/>
          <cell r="D277"/>
        </row>
        <row r="278">
          <cell r="A278">
            <v>71</v>
          </cell>
          <cell r="B278" t="str">
            <v>COSTOS DE OPERACIONES DE INTERMEDIACION</v>
          </cell>
          <cell r="C278">
            <v>9317742.5600000005</v>
          </cell>
          <cell r="D278">
            <v>9317742.5600000005</v>
          </cell>
        </row>
        <row r="279">
          <cell r="A279">
            <v>711</v>
          </cell>
          <cell r="B279" t="str">
            <v>CAPTACION DE RECURSOS</v>
          </cell>
          <cell r="C279">
            <v>9002806.3599999994</v>
          </cell>
          <cell r="D279">
            <v>9002806.3599999994</v>
          </cell>
        </row>
        <row r="280">
          <cell r="A280">
            <v>7110</v>
          </cell>
          <cell r="B280" t="str">
            <v>CAPTACION DE RECURSOS</v>
          </cell>
          <cell r="C280">
            <v>9002806.3599999994</v>
          </cell>
          <cell r="D280">
            <v>9002806.3599999994</v>
          </cell>
        </row>
        <row r="281">
          <cell r="A281">
            <v>711001</v>
          </cell>
          <cell r="B281" t="str">
            <v>DEPOSITOS</v>
          </cell>
          <cell r="C281">
            <v>159027.42000000001</v>
          </cell>
          <cell r="D281">
            <v>159027.42000000001</v>
          </cell>
        </row>
        <row r="282">
          <cell r="A282">
            <v>7110010200</v>
          </cell>
          <cell r="B282" t="str">
            <v>INTERESES DE DEPOSITOS A PLAZO</v>
          </cell>
          <cell r="C282">
            <v>159027.42000000001</v>
          </cell>
          <cell r="D282">
            <v>159027.42000000001</v>
          </cell>
        </row>
        <row r="283">
          <cell r="A283">
            <v>711001020001</v>
          </cell>
          <cell r="B283" t="str">
            <v>PACTADOS HASTA UN AÑO PLAZO</v>
          </cell>
          <cell r="C283">
            <v>159027.42000000001</v>
          </cell>
          <cell r="D283">
            <v>159027.42000000001</v>
          </cell>
        </row>
        <row r="284">
          <cell r="A284">
            <v>71100102000102</v>
          </cell>
          <cell r="B284" t="str">
            <v>A 30 DIAS PLAZO</v>
          </cell>
          <cell r="C284">
            <v>159027.42000000001</v>
          </cell>
          <cell r="D284">
            <v>159027.42000000001</v>
          </cell>
        </row>
        <row r="285">
          <cell r="A285">
            <v>711002</v>
          </cell>
          <cell r="B285" t="str">
            <v>PRESTAMOS PARA TERCEROS</v>
          </cell>
          <cell r="C285">
            <v>8740156.3000000007</v>
          </cell>
          <cell r="D285">
            <v>8740156.3000000007</v>
          </cell>
        </row>
        <row r="286">
          <cell r="A286">
            <v>7110020100</v>
          </cell>
          <cell r="B286" t="str">
            <v>INTERESES</v>
          </cell>
          <cell r="C286">
            <v>7995698.5700000003</v>
          </cell>
          <cell r="D286">
            <v>7995698.5700000003</v>
          </cell>
        </row>
        <row r="287">
          <cell r="A287">
            <v>711002010001</v>
          </cell>
          <cell r="B287" t="str">
            <v>PACTADOS HASTA UN AÑO PLAZO</v>
          </cell>
          <cell r="C287">
            <v>663494.5</v>
          </cell>
          <cell r="D287">
            <v>663494.5</v>
          </cell>
        </row>
        <row r="288">
          <cell r="A288">
            <v>711002010002</v>
          </cell>
          <cell r="B288" t="str">
            <v>PACTADOS A MAS DE UN AÑO PLAZO</v>
          </cell>
          <cell r="C288">
            <v>5154.58</v>
          </cell>
          <cell r="D288">
            <v>5154.58</v>
          </cell>
        </row>
        <row r="289">
          <cell r="A289">
            <v>711002010003</v>
          </cell>
          <cell r="B289" t="str">
            <v>PACTADOS A CINCO O MAS AÑOS PLAZO</v>
          </cell>
          <cell r="C289">
            <v>7327049.4900000002</v>
          </cell>
          <cell r="D289">
            <v>7327049.4900000002</v>
          </cell>
        </row>
        <row r="290">
          <cell r="A290">
            <v>7110020200</v>
          </cell>
          <cell r="B290" t="str">
            <v>COMISIONES</v>
          </cell>
          <cell r="C290">
            <v>744457.73</v>
          </cell>
          <cell r="D290">
            <v>744457.73</v>
          </cell>
        </row>
        <row r="291">
          <cell r="A291">
            <v>711002020001</v>
          </cell>
          <cell r="B291" t="str">
            <v>PACTADOS HASTA UN AÑO PLAZO</v>
          </cell>
          <cell r="C291">
            <v>62909.66</v>
          </cell>
          <cell r="D291">
            <v>62909.66</v>
          </cell>
        </row>
        <row r="292">
          <cell r="A292">
            <v>711002020003</v>
          </cell>
          <cell r="B292" t="str">
            <v>PACTADOS A CINCO O MAS AÑOS PLAZO</v>
          </cell>
          <cell r="C292">
            <v>681548.07</v>
          </cell>
          <cell r="D292">
            <v>681548.07</v>
          </cell>
        </row>
        <row r="293">
          <cell r="A293">
            <v>711004</v>
          </cell>
          <cell r="B293" t="str">
            <v>TITULOS DE EMISION PROPIA</v>
          </cell>
          <cell r="C293">
            <v>7512.88</v>
          </cell>
          <cell r="D293">
            <v>7512.88</v>
          </cell>
        </row>
        <row r="294">
          <cell r="A294">
            <v>7110040200</v>
          </cell>
          <cell r="B294" t="str">
            <v>OTROS COSTOS DE EMISION</v>
          </cell>
          <cell r="C294">
            <v>7512.88</v>
          </cell>
          <cell r="D294">
            <v>7512.88</v>
          </cell>
        </row>
        <row r="295">
          <cell r="A295">
            <v>711004020003</v>
          </cell>
          <cell r="B295" t="str">
            <v>PACTADOS A CINCO O MAS AÑOS PLAZO</v>
          </cell>
          <cell r="C295">
            <v>7512.88</v>
          </cell>
          <cell r="D295">
            <v>7512.88</v>
          </cell>
        </row>
        <row r="296">
          <cell r="A296">
            <v>71100402000302</v>
          </cell>
          <cell r="B296" t="str">
            <v>TITULOS VALORES SIN GARANTIA HIPOTECARIA</v>
          </cell>
          <cell r="C296">
            <v>7512.88</v>
          </cell>
          <cell r="D296">
            <v>7512.88</v>
          </cell>
        </row>
        <row r="297">
          <cell r="A297">
            <v>711005</v>
          </cell>
          <cell r="B297" t="str">
            <v>PERDIDA POR DIFERENCIA DE PRECIOS</v>
          </cell>
          <cell r="C297">
            <v>26039.66</v>
          </cell>
          <cell r="D297">
            <v>26039.66</v>
          </cell>
        </row>
        <row r="298">
          <cell r="A298">
            <v>7110050100</v>
          </cell>
          <cell r="B298" t="str">
            <v>PERDIDA POR VENTA DE TITULOSVALORES</v>
          </cell>
          <cell r="C298">
            <v>26039.66</v>
          </cell>
          <cell r="D298">
            <v>26039.66</v>
          </cell>
        </row>
        <row r="299">
          <cell r="A299">
            <v>711005010001</v>
          </cell>
          <cell r="B299" t="str">
            <v>DOCUMENTOS TRANSADOS HASTA UN AÑO PLAZO</v>
          </cell>
          <cell r="C299">
            <v>26039.66</v>
          </cell>
          <cell r="D299">
            <v>26039.66</v>
          </cell>
        </row>
        <row r="300">
          <cell r="A300">
            <v>711007</v>
          </cell>
          <cell r="B300" t="str">
            <v>OTROS COSTOS DE INTERMEDIACION</v>
          </cell>
          <cell r="C300">
            <v>70070.100000000006</v>
          </cell>
          <cell r="D300">
            <v>70070.100000000006</v>
          </cell>
        </row>
        <row r="301">
          <cell r="A301">
            <v>7110070300</v>
          </cell>
          <cell r="B301" t="str">
            <v>COMISIONES PAGADAS POR ADQUISICION DE TITULOS VALORES</v>
          </cell>
          <cell r="C301">
            <v>70070.100000000006</v>
          </cell>
          <cell r="D301">
            <v>70070.100000000006</v>
          </cell>
        </row>
        <row r="302">
          <cell r="A302">
            <v>712</v>
          </cell>
          <cell r="B302" t="str">
            <v>SANEAMIENTO DE ACTIVOS DE INTERMEDIACION</v>
          </cell>
          <cell r="C302">
            <v>314936.2</v>
          </cell>
          <cell r="D302">
            <v>314936.2</v>
          </cell>
        </row>
        <row r="303">
          <cell r="A303">
            <v>7120</v>
          </cell>
          <cell r="B303" t="str">
            <v>SANEAMIENTO DE ACTIVOS DE INTERMEDIACION</v>
          </cell>
          <cell r="C303">
            <v>314936.2</v>
          </cell>
          <cell r="D303">
            <v>314936.2</v>
          </cell>
        </row>
        <row r="304">
          <cell r="A304">
            <v>712000</v>
          </cell>
          <cell r="B304" t="str">
            <v>SANEAMIENTO DE ACTIVOS DE INTERMEDIACION</v>
          </cell>
          <cell r="C304">
            <v>314936.2</v>
          </cell>
          <cell r="D304">
            <v>314936.2</v>
          </cell>
        </row>
        <row r="305">
          <cell r="A305">
            <v>7120000200</v>
          </cell>
          <cell r="B305" t="str">
            <v>SANEAMIENTO DE PRESTAMOS E INTERESES</v>
          </cell>
          <cell r="C305">
            <v>314936.2</v>
          </cell>
          <cell r="D305">
            <v>314936.2</v>
          </cell>
        </row>
        <row r="306">
          <cell r="A306">
            <v>712000020001</v>
          </cell>
          <cell r="B306" t="str">
            <v>CAPITAL</v>
          </cell>
          <cell r="C306">
            <v>39616.9</v>
          </cell>
          <cell r="D306">
            <v>39616.9</v>
          </cell>
        </row>
        <row r="307">
          <cell r="A307">
            <v>71200002000101</v>
          </cell>
          <cell r="B307" t="str">
            <v>RESERVA PRESTAMOS CATEGORIA A2 Y B</v>
          </cell>
          <cell r="C307">
            <v>39616.9</v>
          </cell>
          <cell r="D307">
            <v>39616.9</v>
          </cell>
        </row>
        <row r="308">
          <cell r="A308">
            <v>712000020002</v>
          </cell>
          <cell r="B308" t="str">
            <v>INTERESES</v>
          </cell>
          <cell r="C308">
            <v>196.65</v>
          </cell>
          <cell r="D308">
            <v>196.65</v>
          </cell>
        </row>
        <row r="309">
          <cell r="A309">
            <v>71200002000201</v>
          </cell>
          <cell r="B309" t="str">
            <v>RESERVA PRESTAMOS CATEGORIA A2 Y B</v>
          </cell>
          <cell r="C309">
            <v>196.65</v>
          </cell>
          <cell r="D309">
            <v>196.65</v>
          </cell>
        </row>
        <row r="310">
          <cell r="A310">
            <v>712000020003</v>
          </cell>
          <cell r="B310" t="str">
            <v>RESERVA VOLUNTARIA DE PRESTAMOS</v>
          </cell>
          <cell r="C310">
            <v>275122.65000000002</v>
          </cell>
          <cell r="D310">
            <v>275122.65000000002</v>
          </cell>
        </row>
        <row r="311">
          <cell r="A311">
            <v>72</v>
          </cell>
          <cell r="B311" t="str">
            <v>COSTOS DE OTRAS OPERACIONES</v>
          </cell>
          <cell r="C311">
            <v>6744523.6100000003</v>
          </cell>
          <cell r="D311">
            <v>6744523.6100000003</v>
          </cell>
        </row>
        <row r="312">
          <cell r="A312">
            <v>722</v>
          </cell>
          <cell r="B312" t="str">
            <v>PRESTACION DE SERVICIOS</v>
          </cell>
          <cell r="C312">
            <v>6744523.6100000003</v>
          </cell>
          <cell r="D312">
            <v>6744523.6100000003</v>
          </cell>
        </row>
        <row r="313">
          <cell r="A313">
            <v>7220</v>
          </cell>
          <cell r="B313" t="str">
            <v>PRESTACION DE SERVICIOS</v>
          </cell>
          <cell r="C313">
            <v>6744523.6100000003</v>
          </cell>
          <cell r="D313">
            <v>6744523.6100000003</v>
          </cell>
        </row>
        <row r="314">
          <cell r="A314">
            <v>722001</v>
          </cell>
          <cell r="B314" t="str">
            <v>PRESTACION DE SERVICIOS FINANCIEROS</v>
          </cell>
          <cell r="C314">
            <v>6380913.5599999996</v>
          </cell>
          <cell r="D314">
            <v>6380913.5599999996</v>
          </cell>
        </row>
        <row r="315">
          <cell r="A315">
            <v>7220010000</v>
          </cell>
          <cell r="B315" t="str">
            <v>PRESTACION DE SERVICIOS FINANCIEROS</v>
          </cell>
          <cell r="C315">
            <v>6380913.5599999996</v>
          </cell>
          <cell r="D315">
            <v>6380913.5599999996</v>
          </cell>
        </row>
        <row r="316">
          <cell r="A316">
            <v>722001000006</v>
          </cell>
          <cell r="B316" t="str">
            <v>UNIDAD PYME</v>
          </cell>
          <cell r="C316">
            <v>206148.83</v>
          </cell>
          <cell r="D316">
            <v>206148.83</v>
          </cell>
        </row>
        <row r="317">
          <cell r="A317">
            <v>722001000010</v>
          </cell>
          <cell r="B317" t="str">
            <v>RESGUARDO Y CUSTODIA DE DOCUMENTOS</v>
          </cell>
          <cell r="C317">
            <v>819.14</v>
          </cell>
          <cell r="D317">
            <v>819.14</v>
          </cell>
        </row>
        <row r="318">
          <cell r="A318">
            <v>722001000013</v>
          </cell>
          <cell r="B318" t="str">
            <v>SERVICIOS POR PAGO DE REMESAS FAMILIARES</v>
          </cell>
          <cell r="C318">
            <v>203387.28</v>
          </cell>
          <cell r="D318">
            <v>203387.28</v>
          </cell>
        </row>
        <row r="319">
          <cell r="A319">
            <v>722001000015</v>
          </cell>
          <cell r="B319" t="str">
            <v>TARJETAS</v>
          </cell>
          <cell r="C319">
            <v>3874447.7</v>
          </cell>
          <cell r="D319">
            <v>3874447.7</v>
          </cell>
        </row>
        <row r="320">
          <cell r="A320">
            <v>72200100001501</v>
          </cell>
          <cell r="B320" t="str">
            <v>TARJETA DE CREDITO</v>
          </cell>
          <cell r="C320">
            <v>2510442.89</v>
          </cell>
          <cell r="D320">
            <v>2510442.89</v>
          </cell>
        </row>
        <row r="321">
          <cell r="A321">
            <v>72200100001502</v>
          </cell>
          <cell r="B321" t="str">
            <v>TARJETA DE DEBITO</v>
          </cell>
          <cell r="C321">
            <v>1364004.81</v>
          </cell>
          <cell r="D321">
            <v>1364004.81</v>
          </cell>
        </row>
        <row r="322">
          <cell r="A322">
            <v>722001000024</v>
          </cell>
          <cell r="B322" t="str">
            <v>SERVICIO SARO</v>
          </cell>
          <cell r="C322">
            <v>67316.679999999993</v>
          </cell>
          <cell r="D322">
            <v>67316.679999999993</v>
          </cell>
        </row>
        <row r="323">
          <cell r="A323">
            <v>722001000025</v>
          </cell>
          <cell r="B323" t="str">
            <v>SERVICIO CREDIT SCORING</v>
          </cell>
          <cell r="C323">
            <v>99809.91</v>
          </cell>
          <cell r="D323">
            <v>99809.91</v>
          </cell>
        </row>
        <row r="324">
          <cell r="A324">
            <v>722001000041</v>
          </cell>
          <cell r="B324" t="str">
            <v>SERVICIO DE SALUD A TU ALCANCE</v>
          </cell>
          <cell r="C324">
            <v>976.53</v>
          </cell>
          <cell r="D324">
            <v>976.53</v>
          </cell>
        </row>
        <row r="325">
          <cell r="A325">
            <v>722001000042</v>
          </cell>
          <cell r="B325" t="str">
            <v>COMISIONES ATM´S</v>
          </cell>
          <cell r="C325">
            <v>76.5</v>
          </cell>
          <cell r="D325">
            <v>76.5</v>
          </cell>
        </row>
        <row r="326">
          <cell r="A326">
            <v>72200100004203</v>
          </cell>
          <cell r="B326" t="str">
            <v>COMISION A ATH POR OPERACIONES DE OTROS BANCOS EN ATM DE FCB</v>
          </cell>
          <cell r="C326">
            <v>76.5</v>
          </cell>
          <cell r="D326">
            <v>76.5</v>
          </cell>
        </row>
        <row r="327">
          <cell r="A327">
            <v>722001000043</v>
          </cell>
          <cell r="B327" t="str">
            <v>ADMINISTRACION Y OTROS COSTOS POR SERVICIO EN ATM´S</v>
          </cell>
          <cell r="C327">
            <v>1047560.82</v>
          </cell>
          <cell r="D327">
            <v>1047560.82</v>
          </cell>
        </row>
        <row r="328">
          <cell r="A328">
            <v>722001000046</v>
          </cell>
          <cell r="B328" t="str">
            <v>CORRESPONSALES NO BANCARIOS</v>
          </cell>
          <cell r="C328">
            <v>1484.88</v>
          </cell>
          <cell r="D328">
            <v>1484.88</v>
          </cell>
        </row>
        <row r="329">
          <cell r="A329">
            <v>72200100004601</v>
          </cell>
          <cell r="B329" t="str">
            <v>COMISION POR SERVICIOS DE RED DE CNB</v>
          </cell>
          <cell r="C329">
            <v>1484.88</v>
          </cell>
          <cell r="D329">
            <v>1484.88</v>
          </cell>
        </row>
        <row r="330">
          <cell r="A330">
            <v>722001000048</v>
          </cell>
          <cell r="B330" t="str">
            <v>ADMINISTRACION Y OTROS COSTOS POR SERVICIOS DE CNB</v>
          </cell>
          <cell r="C330">
            <v>105377.65</v>
          </cell>
          <cell r="D330">
            <v>105377.65</v>
          </cell>
        </row>
        <row r="331">
          <cell r="A331">
            <v>722001000056</v>
          </cell>
          <cell r="B331" t="str">
            <v>BANCA MOVIL</v>
          </cell>
          <cell r="C331">
            <v>189774</v>
          </cell>
          <cell r="D331">
            <v>189774</v>
          </cell>
        </row>
        <row r="332">
          <cell r="A332">
            <v>72200100005601</v>
          </cell>
          <cell r="B332" t="str">
            <v>COMISION POR SERVICIO DE BANCA MOVIL</v>
          </cell>
          <cell r="C332">
            <v>32293.439999999999</v>
          </cell>
          <cell r="D332">
            <v>32293.439999999999</v>
          </cell>
        </row>
        <row r="333">
          <cell r="A333">
            <v>72200100005602</v>
          </cell>
          <cell r="B333" t="str">
            <v>ADMINISTRACION Y OTROS COSTOS POR SERVICIO DE BANCA MOVIL</v>
          </cell>
          <cell r="C333">
            <v>157480.56</v>
          </cell>
          <cell r="D333">
            <v>157480.56</v>
          </cell>
        </row>
        <row r="334">
          <cell r="A334">
            <v>722001000060</v>
          </cell>
          <cell r="B334" t="str">
            <v>CALL CENTER TARJETAS</v>
          </cell>
          <cell r="C334">
            <v>516255.66</v>
          </cell>
          <cell r="D334">
            <v>516255.66</v>
          </cell>
        </row>
        <row r="335">
          <cell r="A335">
            <v>722001000066</v>
          </cell>
          <cell r="B335" t="str">
            <v>SERVICIO DE KIOSKOS FINANCIEROS</v>
          </cell>
          <cell r="C335">
            <v>21959.64</v>
          </cell>
          <cell r="D335">
            <v>21959.64</v>
          </cell>
        </row>
        <row r="336">
          <cell r="A336">
            <v>72200100006601</v>
          </cell>
          <cell r="B336" t="str">
            <v>COMISION POR USO DE KIOSKOS</v>
          </cell>
          <cell r="C336">
            <v>1155</v>
          </cell>
          <cell r="D336">
            <v>1155</v>
          </cell>
        </row>
        <row r="337">
          <cell r="A337">
            <v>72200100006603</v>
          </cell>
          <cell r="B337" t="str">
            <v>COMISION POR SERVICIO DE ADMINISTRACION DE KIOSKOS</v>
          </cell>
          <cell r="C337">
            <v>20804.64</v>
          </cell>
          <cell r="D337">
            <v>20804.64</v>
          </cell>
        </row>
        <row r="338">
          <cell r="A338">
            <v>722001000099</v>
          </cell>
          <cell r="B338" t="str">
            <v>OTROS</v>
          </cell>
          <cell r="C338">
            <v>45518.34</v>
          </cell>
          <cell r="D338">
            <v>45518.34</v>
          </cell>
        </row>
        <row r="339">
          <cell r="A339">
            <v>722002</v>
          </cell>
          <cell r="B339" t="str">
            <v>PRESTACION DE SERVICIOS TECNICOS</v>
          </cell>
          <cell r="C339">
            <v>363610.05</v>
          </cell>
          <cell r="D339">
            <v>363610.05</v>
          </cell>
        </row>
        <row r="340">
          <cell r="A340">
            <v>7220020300</v>
          </cell>
          <cell r="B340" t="str">
            <v>SERVICIOS DE CAPACITACION</v>
          </cell>
          <cell r="C340">
            <v>205432</v>
          </cell>
          <cell r="D340">
            <v>205432</v>
          </cell>
        </row>
        <row r="341">
          <cell r="A341">
            <v>7220020700</v>
          </cell>
          <cell r="B341" t="str">
            <v>ASESORIA</v>
          </cell>
          <cell r="C341">
            <v>70274.64</v>
          </cell>
          <cell r="D341">
            <v>70274.64</v>
          </cell>
        </row>
        <row r="342">
          <cell r="A342">
            <v>7220029100</v>
          </cell>
          <cell r="B342" t="str">
            <v>OTROS</v>
          </cell>
          <cell r="C342">
            <v>87903.41</v>
          </cell>
          <cell r="D342">
            <v>87903.41</v>
          </cell>
        </row>
        <row r="343">
          <cell r="A343">
            <v>722002910002</v>
          </cell>
          <cell r="B343" t="str">
            <v>SERVICIO DE ORGANIZACION Y METODO</v>
          </cell>
          <cell r="C343">
            <v>879.12</v>
          </cell>
          <cell r="D343">
            <v>879.12</v>
          </cell>
        </row>
        <row r="344">
          <cell r="A344">
            <v>722002910003</v>
          </cell>
          <cell r="B344" t="str">
            <v>SERVICIO DE SELECCION Y EVALUACION DE RECURSOS HUMANOS</v>
          </cell>
          <cell r="C344">
            <v>19884.46</v>
          </cell>
          <cell r="D344">
            <v>19884.46</v>
          </cell>
        </row>
        <row r="345">
          <cell r="A345">
            <v>722002910004</v>
          </cell>
          <cell r="B345" t="str">
            <v>SERVICIO DE CIERRE CENTRALIZADO EN CADI</v>
          </cell>
          <cell r="C345">
            <v>67139.83</v>
          </cell>
          <cell r="D345">
            <v>67139.83</v>
          </cell>
        </row>
        <row r="346">
          <cell r="C346"/>
          <cell r="D346"/>
        </row>
        <row r="347">
          <cell r="B347" t="str">
            <v>TOTAL COSTOS</v>
          </cell>
          <cell r="C347">
            <v>16062266.17</v>
          </cell>
          <cell r="D347">
            <v>16062266.17</v>
          </cell>
        </row>
        <row r="348">
          <cell r="C348"/>
          <cell r="D348"/>
        </row>
        <row r="349">
          <cell r="A349">
            <v>81</v>
          </cell>
          <cell r="B349" t="str">
            <v>GASTOS DE OPERACION</v>
          </cell>
          <cell r="C349">
            <v>6746987.2000000002</v>
          </cell>
          <cell r="D349">
            <v>6746987.2000000002</v>
          </cell>
        </row>
        <row r="350">
          <cell r="A350">
            <v>811</v>
          </cell>
          <cell r="B350" t="str">
            <v>GASTOS DE FUNCIONARIOS Y EMPLEADOS</v>
          </cell>
          <cell r="C350">
            <v>3537404.75</v>
          </cell>
          <cell r="D350">
            <v>3537404.75</v>
          </cell>
        </row>
        <row r="351">
          <cell r="A351">
            <v>8110</v>
          </cell>
          <cell r="B351" t="str">
            <v>GASTOS DE FUNCIONARIOS Y EMPLEADOS</v>
          </cell>
          <cell r="C351">
            <v>3537404.75</v>
          </cell>
          <cell r="D351">
            <v>3537404.75</v>
          </cell>
        </row>
        <row r="352">
          <cell r="A352">
            <v>811001</v>
          </cell>
          <cell r="B352" t="str">
            <v>REMUNERACIONES</v>
          </cell>
          <cell r="C352">
            <v>1513522.15</v>
          </cell>
          <cell r="D352">
            <v>1513522.15</v>
          </cell>
        </row>
        <row r="353">
          <cell r="A353">
            <v>8110010100</v>
          </cell>
          <cell r="B353" t="str">
            <v>SALARIOS ORDINARIOS</v>
          </cell>
          <cell r="C353">
            <v>1488046.07</v>
          </cell>
          <cell r="D353">
            <v>1488046.07</v>
          </cell>
        </row>
        <row r="354">
          <cell r="A354">
            <v>8110010200</v>
          </cell>
          <cell r="B354" t="str">
            <v>SALARIOS EXTRAORDINARIOS</v>
          </cell>
          <cell r="C354">
            <v>25476.080000000002</v>
          </cell>
          <cell r="D354">
            <v>25476.080000000002</v>
          </cell>
        </row>
        <row r="355">
          <cell r="A355">
            <v>811002</v>
          </cell>
          <cell r="B355" t="str">
            <v>PRESTACIONES AL PERSONAL</v>
          </cell>
          <cell r="C355">
            <v>1114388.97</v>
          </cell>
          <cell r="D355">
            <v>1114388.97</v>
          </cell>
        </row>
        <row r="356">
          <cell r="A356">
            <v>8110020100</v>
          </cell>
          <cell r="B356" t="str">
            <v>AGUINALDOS Y BONIFICACIONES</v>
          </cell>
          <cell r="C356">
            <v>488007.13</v>
          </cell>
          <cell r="D356">
            <v>488007.13</v>
          </cell>
        </row>
        <row r="357">
          <cell r="A357">
            <v>811002010001</v>
          </cell>
          <cell r="B357" t="str">
            <v>AGUINALDO</v>
          </cell>
          <cell r="C357">
            <v>135134.15</v>
          </cell>
          <cell r="D357">
            <v>135134.15</v>
          </cell>
        </row>
        <row r="358">
          <cell r="A358">
            <v>811002010002</v>
          </cell>
          <cell r="B358" t="str">
            <v>BONIFICACIONES</v>
          </cell>
          <cell r="C358">
            <v>352872.98</v>
          </cell>
          <cell r="D358">
            <v>352872.98</v>
          </cell>
        </row>
        <row r="359">
          <cell r="A359">
            <v>8110020200</v>
          </cell>
          <cell r="B359" t="str">
            <v>VACACIONES</v>
          </cell>
          <cell r="C359">
            <v>144502.43</v>
          </cell>
          <cell r="D359">
            <v>144502.43</v>
          </cell>
        </row>
        <row r="360">
          <cell r="A360">
            <v>811002020001</v>
          </cell>
          <cell r="B360" t="str">
            <v>ORDINARIAS</v>
          </cell>
          <cell r="C360">
            <v>144502.43</v>
          </cell>
          <cell r="D360">
            <v>144502.43</v>
          </cell>
        </row>
        <row r="361">
          <cell r="A361">
            <v>8110020300</v>
          </cell>
          <cell r="B361" t="str">
            <v>UNIFORMES</v>
          </cell>
          <cell r="C361">
            <v>5741.74</v>
          </cell>
          <cell r="D361">
            <v>5741.74</v>
          </cell>
        </row>
        <row r="362">
          <cell r="A362">
            <v>8110020400</v>
          </cell>
          <cell r="B362" t="str">
            <v>SEGURO SOCIAL Y F.S.V.</v>
          </cell>
          <cell r="C362">
            <v>51955.62</v>
          </cell>
          <cell r="D362">
            <v>51955.62</v>
          </cell>
        </row>
        <row r="363">
          <cell r="A363">
            <v>811002040001</v>
          </cell>
          <cell r="B363" t="str">
            <v>SALUD</v>
          </cell>
          <cell r="C363">
            <v>51955.62</v>
          </cell>
          <cell r="D363">
            <v>51955.62</v>
          </cell>
        </row>
        <row r="364">
          <cell r="A364">
            <v>8110020500</v>
          </cell>
          <cell r="B364" t="str">
            <v>INSAFOR</v>
          </cell>
          <cell r="C364">
            <v>7163.21</v>
          </cell>
          <cell r="D364">
            <v>7163.21</v>
          </cell>
        </row>
        <row r="365">
          <cell r="A365">
            <v>8110020600</v>
          </cell>
          <cell r="B365" t="str">
            <v>GASTOS MEDICOS</v>
          </cell>
          <cell r="C365">
            <v>10287.65</v>
          </cell>
          <cell r="D365">
            <v>10287.65</v>
          </cell>
        </row>
        <row r="366">
          <cell r="A366">
            <v>8110020800</v>
          </cell>
          <cell r="B366" t="str">
            <v>ATENCIONES Y RECREACIONES</v>
          </cell>
          <cell r="C366">
            <v>61245.86</v>
          </cell>
          <cell r="D366">
            <v>61245.86</v>
          </cell>
        </row>
        <row r="367">
          <cell r="A367">
            <v>811002080001</v>
          </cell>
          <cell r="B367" t="str">
            <v>ATENCIONES SOCIALES</v>
          </cell>
          <cell r="C367">
            <v>41629.050000000003</v>
          </cell>
          <cell r="D367">
            <v>41629.050000000003</v>
          </cell>
        </row>
        <row r="368">
          <cell r="A368">
            <v>811002080002</v>
          </cell>
          <cell r="B368" t="str">
            <v>ACTIVIDADES DEPORTIVAS, CULTURALES Y OTRAS</v>
          </cell>
          <cell r="C368">
            <v>19616.810000000001</v>
          </cell>
          <cell r="D368">
            <v>19616.810000000001</v>
          </cell>
        </row>
        <row r="369">
          <cell r="A369">
            <v>8110020900</v>
          </cell>
          <cell r="B369" t="str">
            <v>OTROS SEGUROS</v>
          </cell>
          <cell r="C369">
            <v>107877.01</v>
          </cell>
          <cell r="D369">
            <v>107877.01</v>
          </cell>
        </row>
        <row r="370">
          <cell r="A370">
            <v>811002090001</v>
          </cell>
          <cell r="B370" t="str">
            <v>DE VIDA</v>
          </cell>
          <cell r="C370">
            <v>35440.57</v>
          </cell>
          <cell r="D370">
            <v>35440.57</v>
          </cell>
        </row>
        <row r="371">
          <cell r="A371">
            <v>811002090002</v>
          </cell>
          <cell r="B371" t="str">
            <v>DE FIDELIDAD</v>
          </cell>
          <cell r="C371">
            <v>11570.64</v>
          </cell>
          <cell r="D371">
            <v>11570.64</v>
          </cell>
        </row>
        <row r="372">
          <cell r="A372">
            <v>811002090003</v>
          </cell>
          <cell r="B372" t="str">
            <v>MEDICO HOSPITALARIO</v>
          </cell>
          <cell r="C372">
            <v>60865.8</v>
          </cell>
          <cell r="D372">
            <v>60865.8</v>
          </cell>
        </row>
        <row r="373">
          <cell r="A373">
            <v>8110021000</v>
          </cell>
          <cell r="B373" t="str">
            <v>AFP'S</v>
          </cell>
          <cell r="C373">
            <v>139919.98000000001</v>
          </cell>
          <cell r="D373">
            <v>139919.98000000001</v>
          </cell>
        </row>
        <row r="374">
          <cell r="A374">
            <v>811002100001</v>
          </cell>
          <cell r="B374" t="str">
            <v>CONFIA</v>
          </cell>
          <cell r="C374">
            <v>80097.59</v>
          </cell>
          <cell r="D374">
            <v>80097.59</v>
          </cell>
        </row>
        <row r="375">
          <cell r="A375">
            <v>811002100002</v>
          </cell>
          <cell r="B375" t="str">
            <v>CRECER</v>
          </cell>
          <cell r="C375">
            <v>59822.39</v>
          </cell>
          <cell r="D375">
            <v>59822.39</v>
          </cell>
        </row>
        <row r="376">
          <cell r="A376">
            <v>8110029100</v>
          </cell>
          <cell r="B376" t="str">
            <v>OTRAS PRESTACIONES AL PERSONAL</v>
          </cell>
          <cell r="C376">
            <v>97688.34</v>
          </cell>
          <cell r="D376">
            <v>97688.34</v>
          </cell>
        </row>
        <row r="377">
          <cell r="A377">
            <v>811002910001</v>
          </cell>
          <cell r="B377" t="str">
            <v>PRESTACION ALIMENTARIA</v>
          </cell>
          <cell r="C377">
            <v>39969.39</v>
          </cell>
          <cell r="D377">
            <v>39969.39</v>
          </cell>
        </row>
        <row r="378">
          <cell r="A378">
            <v>811002910002</v>
          </cell>
          <cell r="B378" t="str">
            <v>CAFE, AZUCAR Y ALIMENTACION</v>
          </cell>
          <cell r="C378">
            <v>17743.41</v>
          </cell>
          <cell r="D378">
            <v>17743.41</v>
          </cell>
        </row>
        <row r="379">
          <cell r="A379">
            <v>811002910003</v>
          </cell>
          <cell r="B379" t="str">
            <v>PRESTACION 25% I.S.S.S.</v>
          </cell>
          <cell r="C379">
            <v>25049.360000000001</v>
          </cell>
          <cell r="D379">
            <v>25049.360000000001</v>
          </cell>
        </row>
        <row r="380">
          <cell r="A380">
            <v>811002910006</v>
          </cell>
          <cell r="B380" t="str">
            <v>IPSFA</v>
          </cell>
          <cell r="C380">
            <v>483.31</v>
          </cell>
          <cell r="D380">
            <v>483.31</v>
          </cell>
        </row>
        <row r="381">
          <cell r="A381">
            <v>811002910099</v>
          </cell>
          <cell r="B381" t="str">
            <v>OTRAS</v>
          </cell>
          <cell r="C381">
            <v>14442.87</v>
          </cell>
          <cell r="D381">
            <v>14442.87</v>
          </cell>
        </row>
        <row r="382">
          <cell r="A382">
            <v>811003</v>
          </cell>
          <cell r="B382" t="str">
            <v>INDEMNIZACIONES AL PERSONAL</v>
          </cell>
          <cell r="C382">
            <v>163042.47</v>
          </cell>
          <cell r="D382">
            <v>163042.47</v>
          </cell>
        </row>
        <row r="383">
          <cell r="A383">
            <v>8110030100</v>
          </cell>
          <cell r="B383" t="str">
            <v>POR DESPIDO</v>
          </cell>
          <cell r="C383">
            <v>163042.47</v>
          </cell>
          <cell r="D383">
            <v>163042.47</v>
          </cell>
        </row>
        <row r="384">
          <cell r="A384">
            <v>811004</v>
          </cell>
          <cell r="B384" t="str">
            <v>GASTOS DEL DIRECTORIO</v>
          </cell>
          <cell r="C384">
            <v>452197.39</v>
          </cell>
          <cell r="D384">
            <v>452197.39</v>
          </cell>
        </row>
        <row r="385">
          <cell r="A385">
            <v>8110040100</v>
          </cell>
          <cell r="B385" t="str">
            <v>DIETAS</v>
          </cell>
          <cell r="C385">
            <v>343898.42</v>
          </cell>
          <cell r="D385">
            <v>343898.42</v>
          </cell>
        </row>
        <row r="386">
          <cell r="A386">
            <v>811004010001</v>
          </cell>
          <cell r="B386" t="str">
            <v>CONSEJO DIRECTIVO O JUNTA DIRECTIVA</v>
          </cell>
          <cell r="C386">
            <v>343898.42</v>
          </cell>
          <cell r="D386">
            <v>343898.42</v>
          </cell>
        </row>
        <row r="387">
          <cell r="A387">
            <v>8110049100</v>
          </cell>
          <cell r="B387" t="str">
            <v>OTRAS PRESTACIONES</v>
          </cell>
          <cell r="C387">
            <v>108298.97</v>
          </cell>
          <cell r="D387">
            <v>108298.97</v>
          </cell>
        </row>
        <row r="388">
          <cell r="A388">
            <v>811004910001</v>
          </cell>
          <cell r="B388" t="str">
            <v>ALIMENTACION</v>
          </cell>
          <cell r="C388">
            <v>4294.75</v>
          </cell>
          <cell r="D388">
            <v>4294.75</v>
          </cell>
        </row>
        <row r="389">
          <cell r="A389">
            <v>811004910002</v>
          </cell>
          <cell r="B389" t="str">
            <v>SEGURO MEDICO HOSPITALARIO</v>
          </cell>
          <cell r="C389">
            <v>45406.080000000002</v>
          </cell>
          <cell r="D389">
            <v>45406.080000000002</v>
          </cell>
        </row>
        <row r="390">
          <cell r="A390">
            <v>811004910003</v>
          </cell>
          <cell r="B390" t="str">
            <v>SEGURO DE VIDA</v>
          </cell>
          <cell r="C390">
            <v>29737.01</v>
          </cell>
          <cell r="D390">
            <v>29737.01</v>
          </cell>
        </row>
        <row r="391">
          <cell r="A391">
            <v>811004910005</v>
          </cell>
          <cell r="B391" t="str">
            <v>GASTOS DE VIAJE</v>
          </cell>
          <cell r="C391">
            <v>25434.83</v>
          </cell>
          <cell r="D391">
            <v>25434.83</v>
          </cell>
        </row>
        <row r="392">
          <cell r="A392">
            <v>811004910099</v>
          </cell>
          <cell r="B392" t="str">
            <v>OTRAS</v>
          </cell>
          <cell r="C392">
            <v>3426.3</v>
          </cell>
          <cell r="D392">
            <v>3426.3</v>
          </cell>
        </row>
        <row r="393">
          <cell r="A393">
            <v>811005</v>
          </cell>
          <cell r="B393" t="str">
            <v>OTROS GASTOS DEL PERSONAL</v>
          </cell>
          <cell r="C393">
            <v>294253.77</v>
          </cell>
          <cell r="D393">
            <v>294253.77</v>
          </cell>
        </row>
        <row r="394">
          <cell r="A394">
            <v>8110050100</v>
          </cell>
          <cell r="B394" t="str">
            <v>CAPACITACION</v>
          </cell>
          <cell r="C394">
            <v>103685.72</v>
          </cell>
          <cell r="D394">
            <v>103685.72</v>
          </cell>
        </row>
        <row r="395">
          <cell r="A395">
            <v>811005010001</v>
          </cell>
          <cell r="B395" t="str">
            <v>INSTITUTOCIONAL</v>
          </cell>
          <cell r="C395">
            <v>85710.09</v>
          </cell>
          <cell r="D395">
            <v>85710.09</v>
          </cell>
        </row>
        <row r="396">
          <cell r="A396">
            <v>811005010002</v>
          </cell>
          <cell r="B396" t="str">
            <v>PROGRAMA DE BECAS A EMPLEADOS</v>
          </cell>
          <cell r="C396">
            <v>17975.63</v>
          </cell>
          <cell r="D396">
            <v>17975.63</v>
          </cell>
        </row>
        <row r="397">
          <cell r="A397">
            <v>8110050200</v>
          </cell>
          <cell r="B397" t="str">
            <v>GASTOS DE VIAJE</v>
          </cell>
          <cell r="C397">
            <v>23713.43</v>
          </cell>
          <cell r="D397">
            <v>23713.43</v>
          </cell>
        </row>
        <row r="398">
          <cell r="A398">
            <v>8110050300</v>
          </cell>
          <cell r="B398" t="str">
            <v>COMBUSTIBLE Y LUBRICANTES</v>
          </cell>
          <cell r="C398">
            <v>312.41000000000003</v>
          </cell>
          <cell r="D398">
            <v>312.41000000000003</v>
          </cell>
        </row>
        <row r="399">
          <cell r="A399">
            <v>8110050400</v>
          </cell>
          <cell r="B399" t="str">
            <v>VI TICOS Y TRANSPORTE</v>
          </cell>
          <cell r="C399">
            <v>166542.21</v>
          </cell>
          <cell r="D399">
            <v>166542.21</v>
          </cell>
        </row>
        <row r="400">
          <cell r="A400">
            <v>811005040001</v>
          </cell>
          <cell r="B400" t="str">
            <v>VIATICOS</v>
          </cell>
          <cell r="C400">
            <v>71986.899999999994</v>
          </cell>
          <cell r="D400">
            <v>71986.899999999994</v>
          </cell>
        </row>
        <row r="401">
          <cell r="A401">
            <v>811005040002</v>
          </cell>
          <cell r="B401" t="str">
            <v>TRANSPORTE</v>
          </cell>
          <cell r="C401">
            <v>36164.83</v>
          </cell>
          <cell r="D401">
            <v>36164.83</v>
          </cell>
        </row>
        <row r="402">
          <cell r="A402">
            <v>811005040003</v>
          </cell>
          <cell r="B402" t="str">
            <v>KILOMETRAJE</v>
          </cell>
          <cell r="C402">
            <v>58390.48</v>
          </cell>
          <cell r="D402">
            <v>58390.48</v>
          </cell>
        </row>
        <row r="403">
          <cell r="A403">
            <v>812</v>
          </cell>
          <cell r="B403" t="str">
            <v>GASTOS GENERALES</v>
          </cell>
          <cell r="C403">
            <v>2661375.1800000002</v>
          </cell>
          <cell r="D403">
            <v>2661375.1800000002</v>
          </cell>
        </row>
        <row r="404">
          <cell r="A404">
            <v>8120</v>
          </cell>
          <cell r="B404" t="str">
            <v>GASTOS GENERALES</v>
          </cell>
          <cell r="C404">
            <v>2661375.1800000002</v>
          </cell>
          <cell r="D404">
            <v>2661375.1800000002</v>
          </cell>
        </row>
        <row r="405">
          <cell r="A405">
            <v>812001</v>
          </cell>
          <cell r="B405" t="str">
            <v>CONSUMO DE MATERIALES</v>
          </cell>
          <cell r="C405">
            <v>79383.59</v>
          </cell>
          <cell r="D405">
            <v>79383.59</v>
          </cell>
        </row>
        <row r="406">
          <cell r="A406">
            <v>8120010100</v>
          </cell>
          <cell r="B406" t="str">
            <v>COMBUSTIBLE Y LUBRICANTES</v>
          </cell>
          <cell r="C406">
            <v>11362.95</v>
          </cell>
          <cell r="D406">
            <v>11362.95</v>
          </cell>
        </row>
        <row r="407">
          <cell r="A407">
            <v>8120010200</v>
          </cell>
          <cell r="B407" t="str">
            <v>PAPELERIA Y UTILES</v>
          </cell>
          <cell r="C407">
            <v>34959.769999999997</v>
          </cell>
          <cell r="D407">
            <v>34959.769999999997</v>
          </cell>
        </row>
        <row r="408">
          <cell r="A408">
            <v>8120010300</v>
          </cell>
          <cell r="B408" t="str">
            <v>MATERIALES DE LIMPIEZA</v>
          </cell>
          <cell r="C408">
            <v>33060.870000000003</v>
          </cell>
          <cell r="D408">
            <v>33060.870000000003</v>
          </cell>
        </row>
        <row r="409">
          <cell r="A409">
            <v>812002</v>
          </cell>
          <cell r="B409" t="str">
            <v>REPARACION Y MANTENIMIENTO DE ACTIVO FIJO</v>
          </cell>
          <cell r="C409">
            <v>179525.93</v>
          </cell>
          <cell r="D409">
            <v>179525.93</v>
          </cell>
        </row>
        <row r="410">
          <cell r="A410">
            <v>8120020100</v>
          </cell>
          <cell r="B410" t="str">
            <v>EDIFICIOS PROPIOS</v>
          </cell>
          <cell r="C410">
            <v>106773.34</v>
          </cell>
          <cell r="D410">
            <v>106773.34</v>
          </cell>
        </row>
        <row r="411">
          <cell r="A411">
            <v>812002010001</v>
          </cell>
          <cell r="B411" t="str">
            <v>OFICINA CENTRAL</v>
          </cell>
          <cell r="C411">
            <v>51328.17</v>
          </cell>
          <cell r="D411">
            <v>51328.17</v>
          </cell>
        </row>
        <row r="412">
          <cell r="A412">
            <v>812002010002</v>
          </cell>
          <cell r="B412" t="str">
            <v>CENTRO RECREATIVO</v>
          </cell>
          <cell r="C412">
            <v>29235.87</v>
          </cell>
          <cell r="D412">
            <v>29235.87</v>
          </cell>
        </row>
        <row r="413">
          <cell r="A413">
            <v>812002010003</v>
          </cell>
          <cell r="B413" t="str">
            <v>AGENCIAS</v>
          </cell>
          <cell r="C413">
            <v>26209.3</v>
          </cell>
          <cell r="D413">
            <v>26209.3</v>
          </cell>
        </row>
        <row r="414">
          <cell r="A414">
            <v>8120020200</v>
          </cell>
          <cell r="B414" t="str">
            <v>EQUIPO DE COMPUTACION</v>
          </cell>
          <cell r="C414">
            <v>22619.56</v>
          </cell>
          <cell r="D414">
            <v>22619.56</v>
          </cell>
        </row>
        <row r="415">
          <cell r="A415">
            <v>8120020300</v>
          </cell>
          <cell r="B415" t="str">
            <v>VEHICULOS</v>
          </cell>
          <cell r="C415">
            <v>27678.39</v>
          </cell>
          <cell r="D415">
            <v>27678.39</v>
          </cell>
        </row>
        <row r="416">
          <cell r="A416">
            <v>8120020400</v>
          </cell>
          <cell r="B416" t="str">
            <v>MOBILIARIO Y EQUIPO DE OFICINA</v>
          </cell>
          <cell r="C416">
            <v>22454.639999999999</v>
          </cell>
          <cell r="D416">
            <v>22454.639999999999</v>
          </cell>
        </row>
        <row r="417">
          <cell r="A417">
            <v>812002040001</v>
          </cell>
          <cell r="B417" t="str">
            <v>MOBILIARIO</v>
          </cell>
          <cell r="C417">
            <v>2177.84</v>
          </cell>
          <cell r="D417">
            <v>2177.84</v>
          </cell>
        </row>
        <row r="418">
          <cell r="A418">
            <v>812002040002</v>
          </cell>
          <cell r="B418" t="str">
            <v>EQUIPO</v>
          </cell>
          <cell r="C418">
            <v>20276.8</v>
          </cell>
          <cell r="D418">
            <v>20276.8</v>
          </cell>
        </row>
        <row r="419">
          <cell r="A419">
            <v>81200204000201</v>
          </cell>
          <cell r="B419" t="str">
            <v>EQUIPO DE OFICINA</v>
          </cell>
          <cell r="C419">
            <v>2762.49</v>
          </cell>
          <cell r="D419">
            <v>2762.49</v>
          </cell>
        </row>
        <row r="420">
          <cell r="A420">
            <v>81200204000202</v>
          </cell>
          <cell r="B420" t="str">
            <v>AIRE ACONDICIONADO</v>
          </cell>
          <cell r="C420">
            <v>14644.97</v>
          </cell>
          <cell r="D420">
            <v>14644.97</v>
          </cell>
        </row>
        <row r="421">
          <cell r="A421">
            <v>81200204000203</v>
          </cell>
          <cell r="B421" t="str">
            <v>PLANTA DE EMERGENCIA</v>
          </cell>
          <cell r="C421">
            <v>2869.34</v>
          </cell>
          <cell r="D421">
            <v>2869.34</v>
          </cell>
        </row>
        <row r="422">
          <cell r="A422">
            <v>812003</v>
          </cell>
          <cell r="B422" t="str">
            <v>SERVICIOS PUBLICOS E IMPUESTOS</v>
          </cell>
          <cell r="C422">
            <v>494250.95</v>
          </cell>
          <cell r="D422">
            <v>494250.95</v>
          </cell>
        </row>
        <row r="423">
          <cell r="A423">
            <v>8120030100</v>
          </cell>
          <cell r="B423" t="str">
            <v>COMUNICACIONES</v>
          </cell>
          <cell r="C423">
            <v>56318.51</v>
          </cell>
          <cell r="D423">
            <v>56318.51</v>
          </cell>
        </row>
        <row r="424">
          <cell r="A424">
            <v>8120030200</v>
          </cell>
          <cell r="B424" t="str">
            <v>ENERGIA ELECTRICA</v>
          </cell>
          <cell r="C424">
            <v>109319.47</v>
          </cell>
          <cell r="D424">
            <v>109319.47</v>
          </cell>
        </row>
        <row r="425">
          <cell r="A425">
            <v>8120030300</v>
          </cell>
          <cell r="B425" t="str">
            <v>AGUA POTABLE</v>
          </cell>
          <cell r="C425">
            <v>22326.080000000002</v>
          </cell>
          <cell r="D425">
            <v>22326.080000000002</v>
          </cell>
        </row>
        <row r="426">
          <cell r="A426">
            <v>8120030400</v>
          </cell>
          <cell r="B426" t="str">
            <v>IMPUESTOS FISCALES</v>
          </cell>
          <cell r="C426">
            <v>244701.93</v>
          </cell>
          <cell r="D426">
            <v>244701.93</v>
          </cell>
        </row>
        <row r="427">
          <cell r="A427">
            <v>812003040001</v>
          </cell>
          <cell r="B427" t="str">
            <v>REMANENTE DE IVA</v>
          </cell>
          <cell r="C427">
            <v>225912.75</v>
          </cell>
          <cell r="D427">
            <v>225912.75</v>
          </cell>
        </row>
        <row r="428">
          <cell r="A428">
            <v>812003040002</v>
          </cell>
          <cell r="B428" t="str">
            <v>FOVIAL</v>
          </cell>
          <cell r="C428">
            <v>2472.88</v>
          </cell>
          <cell r="D428">
            <v>2472.88</v>
          </cell>
        </row>
        <row r="429">
          <cell r="A429">
            <v>812003040003</v>
          </cell>
          <cell r="B429" t="str">
            <v>DERECHOS DE REGISTRO DE COMERCIO</v>
          </cell>
          <cell r="C429">
            <v>8261.48</v>
          </cell>
          <cell r="D429">
            <v>8261.48</v>
          </cell>
        </row>
        <row r="430">
          <cell r="A430">
            <v>812003040004</v>
          </cell>
          <cell r="B430" t="str">
            <v>TARJETA DE CIRCULACION DE VEHICULOS</v>
          </cell>
          <cell r="C430">
            <v>1062.19</v>
          </cell>
          <cell r="D430">
            <v>1062.19</v>
          </cell>
        </row>
        <row r="431">
          <cell r="A431">
            <v>812003040099</v>
          </cell>
          <cell r="B431" t="str">
            <v>OTROS</v>
          </cell>
          <cell r="C431">
            <v>6992.63</v>
          </cell>
          <cell r="D431">
            <v>6992.63</v>
          </cell>
        </row>
        <row r="432">
          <cell r="A432">
            <v>8120030500</v>
          </cell>
          <cell r="B432" t="str">
            <v>IMPUESTOS MUNICIPALES</v>
          </cell>
          <cell r="C432">
            <v>47970.83</v>
          </cell>
          <cell r="D432">
            <v>47970.83</v>
          </cell>
        </row>
        <row r="433">
          <cell r="A433">
            <v>8120030600</v>
          </cell>
          <cell r="B433" t="str">
            <v>MULTAS</v>
          </cell>
          <cell r="C433">
            <v>13614.13</v>
          </cell>
          <cell r="D433">
            <v>13614.13</v>
          </cell>
        </row>
        <row r="434">
          <cell r="A434">
            <v>812003060001</v>
          </cell>
          <cell r="B434" t="str">
            <v>POR SERVICIOS PUBLICOS</v>
          </cell>
          <cell r="C434">
            <v>8760</v>
          </cell>
          <cell r="D434">
            <v>8760</v>
          </cell>
        </row>
        <row r="435">
          <cell r="A435">
            <v>812003060002</v>
          </cell>
          <cell r="B435" t="str">
            <v>POR IMPUESTOS</v>
          </cell>
          <cell r="C435">
            <v>4854.13</v>
          </cell>
          <cell r="D435">
            <v>4854.13</v>
          </cell>
        </row>
        <row r="436">
          <cell r="A436">
            <v>812004</v>
          </cell>
          <cell r="B436" t="str">
            <v>PUBLICIDAD Y PROMOCION</v>
          </cell>
          <cell r="C436">
            <v>178887.65</v>
          </cell>
          <cell r="D436">
            <v>178887.65</v>
          </cell>
        </row>
        <row r="437">
          <cell r="A437">
            <v>8120040100</v>
          </cell>
          <cell r="B437" t="str">
            <v>TELEVISION</v>
          </cell>
          <cell r="C437">
            <v>29360</v>
          </cell>
          <cell r="D437">
            <v>29360</v>
          </cell>
        </row>
        <row r="438">
          <cell r="A438">
            <v>8120040200</v>
          </cell>
          <cell r="B438" t="str">
            <v>RADIO</v>
          </cell>
          <cell r="C438">
            <v>9302.4</v>
          </cell>
          <cell r="D438">
            <v>9302.4</v>
          </cell>
        </row>
        <row r="439">
          <cell r="A439">
            <v>8120040300</v>
          </cell>
          <cell r="B439" t="str">
            <v>PRENSA ESCRITA</v>
          </cell>
          <cell r="C439">
            <v>51875.28</v>
          </cell>
          <cell r="D439">
            <v>51875.28</v>
          </cell>
        </row>
        <row r="440">
          <cell r="A440">
            <v>8120040400</v>
          </cell>
          <cell r="B440" t="str">
            <v>OTROS MEDIOS</v>
          </cell>
          <cell r="C440">
            <v>57779.97</v>
          </cell>
          <cell r="D440">
            <v>57779.97</v>
          </cell>
        </row>
        <row r="441">
          <cell r="A441">
            <v>812004040001</v>
          </cell>
          <cell r="B441" t="str">
            <v>OTTROS MEDIOS</v>
          </cell>
          <cell r="C441">
            <v>57779.97</v>
          </cell>
          <cell r="D441">
            <v>57779.97</v>
          </cell>
        </row>
        <row r="442">
          <cell r="A442">
            <v>8120040500</v>
          </cell>
          <cell r="B442" t="str">
            <v>ARTICULOS PROMOCIONALES</v>
          </cell>
          <cell r="C442">
            <v>6570</v>
          </cell>
          <cell r="D442">
            <v>6570</v>
          </cell>
        </row>
        <row r="443">
          <cell r="A443">
            <v>8120040600</v>
          </cell>
          <cell r="B443" t="str">
            <v>GASTOS DE REPRESENTACIION</v>
          </cell>
          <cell r="C443">
            <v>24000</v>
          </cell>
          <cell r="D443">
            <v>24000</v>
          </cell>
        </row>
        <row r="444">
          <cell r="A444">
            <v>812006</v>
          </cell>
          <cell r="B444" t="str">
            <v>SEGUROS SOBRE BIENES</v>
          </cell>
          <cell r="C444">
            <v>66124.59</v>
          </cell>
          <cell r="D444">
            <v>66124.59</v>
          </cell>
        </row>
        <row r="445">
          <cell r="A445">
            <v>8120060100</v>
          </cell>
          <cell r="B445" t="str">
            <v>SOBRE ACTIVOS FIJOS</v>
          </cell>
          <cell r="C445">
            <v>60133.82</v>
          </cell>
          <cell r="D445">
            <v>60133.82</v>
          </cell>
        </row>
        <row r="446">
          <cell r="A446">
            <v>812006010001</v>
          </cell>
          <cell r="B446" t="str">
            <v>EDIFICIOS</v>
          </cell>
          <cell r="C446">
            <v>32317.599999999999</v>
          </cell>
          <cell r="D446">
            <v>32317.599999999999</v>
          </cell>
        </row>
        <row r="447">
          <cell r="A447">
            <v>812006010002</v>
          </cell>
          <cell r="B447" t="str">
            <v>MOBILIARIO</v>
          </cell>
          <cell r="C447">
            <v>4298.22</v>
          </cell>
          <cell r="D447">
            <v>4298.22</v>
          </cell>
        </row>
        <row r="448">
          <cell r="A448">
            <v>812006010003</v>
          </cell>
          <cell r="B448" t="str">
            <v>EQUIPO DE OFICINA</v>
          </cell>
          <cell r="C448">
            <v>4024.71</v>
          </cell>
          <cell r="D448">
            <v>4024.71</v>
          </cell>
        </row>
        <row r="449">
          <cell r="A449">
            <v>812006010004</v>
          </cell>
          <cell r="B449" t="str">
            <v>VEHICULOS</v>
          </cell>
          <cell r="C449">
            <v>17012.7</v>
          </cell>
          <cell r="D449">
            <v>17012.7</v>
          </cell>
        </row>
        <row r="450">
          <cell r="A450">
            <v>812006010005</v>
          </cell>
          <cell r="B450" t="str">
            <v>MAQUINARIA, EQUIPO Y HERRAMIENTAS</v>
          </cell>
          <cell r="C450">
            <v>2480.59</v>
          </cell>
          <cell r="D450">
            <v>2480.59</v>
          </cell>
        </row>
        <row r="451">
          <cell r="A451">
            <v>8120060200</v>
          </cell>
          <cell r="B451" t="str">
            <v>SOBRE RIESGOS BANCARIOS</v>
          </cell>
          <cell r="C451">
            <v>5990.77</v>
          </cell>
          <cell r="D451">
            <v>5990.77</v>
          </cell>
        </row>
        <row r="452">
          <cell r="A452">
            <v>812007</v>
          </cell>
          <cell r="B452" t="str">
            <v>HONORARIOS PROFESIONALES</v>
          </cell>
          <cell r="C452">
            <v>134714.22</v>
          </cell>
          <cell r="D452">
            <v>134714.22</v>
          </cell>
        </row>
        <row r="453">
          <cell r="A453">
            <v>8120070100</v>
          </cell>
          <cell r="B453" t="str">
            <v>AUDITORES</v>
          </cell>
          <cell r="C453">
            <v>33466.639999999999</v>
          </cell>
          <cell r="D453">
            <v>33466.639999999999</v>
          </cell>
        </row>
        <row r="454">
          <cell r="A454">
            <v>812007010001</v>
          </cell>
          <cell r="B454" t="str">
            <v>AUDITORIA EXTERNA</v>
          </cell>
          <cell r="C454">
            <v>26800</v>
          </cell>
          <cell r="D454">
            <v>26800</v>
          </cell>
        </row>
        <row r="455">
          <cell r="A455">
            <v>812007010002</v>
          </cell>
          <cell r="B455" t="str">
            <v>AUDITORIA FISCAL</v>
          </cell>
          <cell r="C455">
            <v>6666.64</v>
          </cell>
          <cell r="D455">
            <v>6666.64</v>
          </cell>
        </row>
        <row r="456">
          <cell r="A456">
            <v>8120070200</v>
          </cell>
          <cell r="B456" t="str">
            <v>ABOGADOS</v>
          </cell>
          <cell r="C456">
            <v>48000</v>
          </cell>
          <cell r="D456">
            <v>48000</v>
          </cell>
        </row>
        <row r="457">
          <cell r="A457">
            <v>8120070300</v>
          </cell>
          <cell r="B457" t="str">
            <v>EMPRESAS CONSULTORAS</v>
          </cell>
          <cell r="C457">
            <v>462</v>
          </cell>
          <cell r="D457">
            <v>462</v>
          </cell>
        </row>
        <row r="458">
          <cell r="A458">
            <v>8120070400</v>
          </cell>
          <cell r="B458" t="str">
            <v>ASESORES INDEPENDIENTES</v>
          </cell>
          <cell r="C458">
            <v>600</v>
          </cell>
          <cell r="D458">
            <v>600</v>
          </cell>
        </row>
        <row r="459">
          <cell r="A459">
            <v>8120070900</v>
          </cell>
          <cell r="B459" t="str">
            <v>OTROS</v>
          </cell>
          <cell r="C459">
            <v>52185.58</v>
          </cell>
          <cell r="D459">
            <v>52185.58</v>
          </cell>
        </row>
        <row r="460">
          <cell r="A460">
            <v>812008</v>
          </cell>
          <cell r="B460" t="str">
            <v>SUPERINTENDENCIA DEL SISTEMA FINANCIERO</v>
          </cell>
          <cell r="C460">
            <v>182758.64</v>
          </cell>
          <cell r="D460">
            <v>182758.64</v>
          </cell>
        </row>
        <row r="461">
          <cell r="A461">
            <v>8120080100</v>
          </cell>
          <cell r="B461" t="str">
            <v>CUOTA OBLIGATORIA</v>
          </cell>
          <cell r="C461">
            <v>182758.64</v>
          </cell>
          <cell r="D461">
            <v>182758.64</v>
          </cell>
        </row>
        <row r="462">
          <cell r="A462">
            <v>812011</v>
          </cell>
          <cell r="B462" t="str">
            <v>SERVICIOS TECNICOS</v>
          </cell>
          <cell r="C462">
            <v>268535.84999999998</v>
          </cell>
          <cell r="D462">
            <v>268535.84999999998</v>
          </cell>
        </row>
        <row r="463">
          <cell r="A463">
            <v>8120110800</v>
          </cell>
          <cell r="B463" t="str">
            <v>INFORM TICA</v>
          </cell>
          <cell r="C463">
            <v>268535.84999999998</v>
          </cell>
          <cell r="D463">
            <v>268535.84999999998</v>
          </cell>
        </row>
        <row r="464">
          <cell r="A464">
            <v>812099</v>
          </cell>
          <cell r="B464" t="str">
            <v>OTROS</v>
          </cell>
          <cell r="C464">
            <v>1077193.76</v>
          </cell>
          <cell r="D464">
            <v>1077193.76</v>
          </cell>
        </row>
        <row r="465">
          <cell r="A465">
            <v>8120990100</v>
          </cell>
          <cell r="B465" t="str">
            <v>SERVICIOS DE SEGURIDAD</v>
          </cell>
          <cell r="C465">
            <v>170272.29</v>
          </cell>
          <cell r="D465">
            <v>170272.29</v>
          </cell>
        </row>
        <row r="466">
          <cell r="A466">
            <v>8120990200</v>
          </cell>
          <cell r="B466" t="str">
            <v>SUSCRIPCIONES</v>
          </cell>
          <cell r="C466">
            <v>3845.56</v>
          </cell>
          <cell r="D466">
            <v>3845.56</v>
          </cell>
        </row>
        <row r="467">
          <cell r="A467">
            <v>8120990300</v>
          </cell>
          <cell r="B467" t="str">
            <v>CONTRIBUCIONES</v>
          </cell>
          <cell r="C467">
            <v>160961.74</v>
          </cell>
          <cell r="D467">
            <v>160961.74</v>
          </cell>
        </row>
        <row r="468">
          <cell r="A468">
            <v>812099030099</v>
          </cell>
          <cell r="B468" t="str">
            <v>OTRAS INSTITUCIONES</v>
          </cell>
          <cell r="C468">
            <v>160961.74</v>
          </cell>
          <cell r="D468">
            <v>160961.74</v>
          </cell>
        </row>
        <row r="469">
          <cell r="A469">
            <v>8120990400</v>
          </cell>
          <cell r="B469" t="str">
            <v>PUBLICACIONES Y CONVOCATORIAS</v>
          </cell>
          <cell r="C469">
            <v>31102.98</v>
          </cell>
          <cell r="D469">
            <v>31102.98</v>
          </cell>
        </row>
        <row r="470">
          <cell r="A470">
            <v>8120999100</v>
          </cell>
          <cell r="B470" t="str">
            <v>OTROS</v>
          </cell>
          <cell r="C470">
            <v>711011.19</v>
          </cell>
          <cell r="D470">
            <v>711011.19</v>
          </cell>
        </row>
        <row r="471">
          <cell r="A471">
            <v>812099910001</v>
          </cell>
          <cell r="B471" t="str">
            <v>SERVICIOS DE LIMPIEZA Y MENSAJERIA</v>
          </cell>
          <cell r="C471">
            <v>104654.19</v>
          </cell>
          <cell r="D471">
            <v>104654.19</v>
          </cell>
        </row>
        <row r="472">
          <cell r="A472">
            <v>812099910003</v>
          </cell>
          <cell r="B472" t="str">
            <v>MEMBRESIA</v>
          </cell>
          <cell r="C472">
            <v>22977.07</v>
          </cell>
          <cell r="D472">
            <v>22977.07</v>
          </cell>
        </row>
        <row r="473">
          <cell r="A473">
            <v>812099910004</v>
          </cell>
          <cell r="B473" t="str">
            <v>ASAMBLEA GENERAL DE ACCIONISTAS</v>
          </cell>
          <cell r="C473">
            <v>5507.87</v>
          </cell>
          <cell r="D473">
            <v>5507.87</v>
          </cell>
        </row>
        <row r="474">
          <cell r="A474">
            <v>812099910006</v>
          </cell>
          <cell r="B474" t="str">
            <v>ATENCION A COOPERATIVAS SOCIAS</v>
          </cell>
          <cell r="C474">
            <v>7602.02</v>
          </cell>
          <cell r="D474">
            <v>7602.02</v>
          </cell>
        </row>
        <row r="475">
          <cell r="A475">
            <v>812099910007</v>
          </cell>
          <cell r="B475" t="str">
            <v>EVENTOS INSTITUCIONALES</v>
          </cell>
          <cell r="C475">
            <v>142470.54999999999</v>
          </cell>
          <cell r="D475">
            <v>142470.54999999999</v>
          </cell>
        </row>
        <row r="476">
          <cell r="A476">
            <v>812099910008</v>
          </cell>
          <cell r="B476" t="str">
            <v>DIETAS A COMITES DE APOYO AL CONSEJO DIRECTIVO</v>
          </cell>
          <cell r="C476">
            <v>14150</v>
          </cell>
          <cell r="D476">
            <v>14150</v>
          </cell>
        </row>
        <row r="477">
          <cell r="A477">
            <v>812099910012</v>
          </cell>
          <cell r="B477" t="str">
            <v>CUENTA CORRIENTE</v>
          </cell>
          <cell r="C477">
            <v>344898.95</v>
          </cell>
          <cell r="D477">
            <v>344898.95</v>
          </cell>
        </row>
        <row r="478">
          <cell r="A478">
            <v>812099910099</v>
          </cell>
          <cell r="B478" t="str">
            <v>OTROS</v>
          </cell>
          <cell r="C478">
            <v>68750.539999999994</v>
          </cell>
          <cell r="D478">
            <v>68750.539999999994</v>
          </cell>
        </row>
        <row r="479">
          <cell r="A479">
            <v>813</v>
          </cell>
          <cell r="B479" t="str">
            <v>DEPRECIACIONES Y AMORTIZACIONES</v>
          </cell>
          <cell r="C479">
            <v>548207.27</v>
          </cell>
          <cell r="D479">
            <v>548207.27</v>
          </cell>
        </row>
        <row r="480">
          <cell r="A480">
            <v>8130</v>
          </cell>
          <cell r="B480" t="str">
            <v>DEPRECIACIONES Y AMORTIZACIONES</v>
          </cell>
          <cell r="C480">
            <v>548207.27</v>
          </cell>
          <cell r="D480">
            <v>548207.27</v>
          </cell>
        </row>
        <row r="481">
          <cell r="A481">
            <v>813001</v>
          </cell>
          <cell r="B481" t="str">
            <v>DEPRECIACIONES</v>
          </cell>
          <cell r="C481">
            <v>369497.36</v>
          </cell>
          <cell r="D481">
            <v>369497.36</v>
          </cell>
        </row>
        <row r="482">
          <cell r="A482">
            <v>8130010100</v>
          </cell>
          <cell r="B482" t="str">
            <v>BIENES MUEBLES</v>
          </cell>
          <cell r="C482">
            <v>196347.33</v>
          </cell>
          <cell r="D482">
            <v>196347.33</v>
          </cell>
        </row>
        <row r="483">
          <cell r="A483">
            <v>813001010001</v>
          </cell>
          <cell r="B483" t="str">
            <v>VALOR HISTORICO</v>
          </cell>
          <cell r="C483">
            <v>196347.33</v>
          </cell>
          <cell r="D483">
            <v>196347.33</v>
          </cell>
        </row>
        <row r="484">
          <cell r="A484">
            <v>81300101000102</v>
          </cell>
          <cell r="B484" t="str">
            <v>EQUIPO DE COMPUTACION</v>
          </cell>
          <cell r="C484">
            <v>88723.08</v>
          </cell>
          <cell r="D484">
            <v>88723.08</v>
          </cell>
        </row>
        <row r="485">
          <cell r="A485">
            <v>81300101000103</v>
          </cell>
          <cell r="B485" t="str">
            <v>EQUIPO DE OFICINA</v>
          </cell>
          <cell r="C485">
            <v>5824.85</v>
          </cell>
          <cell r="D485">
            <v>5824.85</v>
          </cell>
        </row>
        <row r="486">
          <cell r="A486">
            <v>81300101000104</v>
          </cell>
          <cell r="B486" t="str">
            <v>MOBILIARIO</v>
          </cell>
          <cell r="C486">
            <v>35539.43</v>
          </cell>
          <cell r="D486">
            <v>35539.43</v>
          </cell>
        </row>
        <row r="487">
          <cell r="A487">
            <v>81300101000105</v>
          </cell>
          <cell r="B487" t="str">
            <v>VEHICULOS</v>
          </cell>
          <cell r="C487">
            <v>25818.82</v>
          </cell>
          <cell r="D487">
            <v>25818.82</v>
          </cell>
        </row>
        <row r="488">
          <cell r="A488">
            <v>81300101000106</v>
          </cell>
          <cell r="B488" t="str">
            <v>MAQUINARIA, EQUIPO Y HERRAMIENTAS</v>
          </cell>
          <cell r="C488">
            <v>40441.15</v>
          </cell>
          <cell r="D488">
            <v>40441.15</v>
          </cell>
        </row>
        <row r="489">
          <cell r="A489">
            <v>8130010200</v>
          </cell>
          <cell r="B489" t="str">
            <v>BIENES INMUEBLES</v>
          </cell>
          <cell r="C489">
            <v>173150.03</v>
          </cell>
          <cell r="D489">
            <v>173150.03</v>
          </cell>
        </row>
        <row r="490">
          <cell r="A490">
            <v>813001020001</v>
          </cell>
          <cell r="B490" t="str">
            <v>VALOR HISTORICO</v>
          </cell>
          <cell r="C490">
            <v>147152.19</v>
          </cell>
          <cell r="D490">
            <v>147152.19</v>
          </cell>
        </row>
        <row r="491">
          <cell r="A491">
            <v>81300102000101</v>
          </cell>
          <cell r="B491" t="str">
            <v>EDIFICACIONES</v>
          </cell>
          <cell r="C491">
            <v>147152.19</v>
          </cell>
          <cell r="D491">
            <v>147152.19</v>
          </cell>
        </row>
        <row r="492">
          <cell r="A492">
            <v>813001020002</v>
          </cell>
          <cell r="B492" t="str">
            <v>REVALUOS</v>
          </cell>
          <cell r="C492">
            <v>25997.84</v>
          </cell>
          <cell r="D492">
            <v>25997.84</v>
          </cell>
        </row>
        <row r="493">
          <cell r="A493">
            <v>81300102000201</v>
          </cell>
          <cell r="B493" t="str">
            <v>EDIFICACIONES</v>
          </cell>
          <cell r="C493">
            <v>25997.84</v>
          </cell>
          <cell r="D493">
            <v>25997.84</v>
          </cell>
        </row>
        <row r="494">
          <cell r="A494">
            <v>813002</v>
          </cell>
          <cell r="B494" t="str">
            <v>AMORTIZACIONES</v>
          </cell>
          <cell r="C494">
            <v>178709.91</v>
          </cell>
          <cell r="D494">
            <v>178709.91</v>
          </cell>
        </row>
        <row r="495">
          <cell r="A495">
            <v>8130020200</v>
          </cell>
          <cell r="B495" t="str">
            <v>REMODELACIONES Y READECUACIONES EN LOCALES PROPIOS</v>
          </cell>
          <cell r="C495">
            <v>11058.86</v>
          </cell>
          <cell r="D495">
            <v>11058.86</v>
          </cell>
        </row>
        <row r="496">
          <cell r="A496">
            <v>813002020002</v>
          </cell>
          <cell r="B496" t="str">
            <v>INMUEBLES</v>
          </cell>
          <cell r="C496">
            <v>11058.86</v>
          </cell>
          <cell r="D496">
            <v>11058.86</v>
          </cell>
        </row>
        <row r="497">
          <cell r="A497">
            <v>8130020300</v>
          </cell>
          <cell r="B497" t="str">
            <v>PROGRAMAS COMPUTACIONALES</v>
          </cell>
          <cell r="C497">
            <v>167651.04999999999</v>
          </cell>
          <cell r="D497">
            <v>167651.04999999999</v>
          </cell>
        </row>
        <row r="498">
          <cell r="A498">
            <v>82</v>
          </cell>
          <cell r="B498" t="str">
            <v>GASTOS NO OPERACIONALES</v>
          </cell>
          <cell r="C498">
            <v>379769.01</v>
          </cell>
          <cell r="D498">
            <v>379769.01</v>
          </cell>
        </row>
        <row r="499">
          <cell r="A499">
            <v>821</v>
          </cell>
          <cell r="B499" t="str">
            <v>GASTOS DE EJERCICIOS ANTERIORES</v>
          </cell>
          <cell r="C499">
            <v>67322.48</v>
          </cell>
          <cell r="D499">
            <v>67322.48</v>
          </cell>
        </row>
        <row r="500">
          <cell r="A500">
            <v>8210</v>
          </cell>
          <cell r="B500" t="str">
            <v>GASTOS DE EJERCICIOS ANTERIORES</v>
          </cell>
          <cell r="C500">
            <v>67322.48</v>
          </cell>
          <cell r="D500">
            <v>67322.48</v>
          </cell>
        </row>
        <row r="501">
          <cell r="A501">
            <v>821099</v>
          </cell>
          <cell r="B501" t="str">
            <v>OTROS</v>
          </cell>
          <cell r="C501">
            <v>67322.48</v>
          </cell>
          <cell r="D501">
            <v>67322.48</v>
          </cell>
        </row>
        <row r="502">
          <cell r="A502">
            <v>8210990000</v>
          </cell>
          <cell r="B502" t="str">
            <v>OTROS</v>
          </cell>
          <cell r="C502">
            <v>67322.48</v>
          </cell>
          <cell r="D502">
            <v>67322.48</v>
          </cell>
        </row>
        <row r="503">
          <cell r="A503">
            <v>827</v>
          </cell>
          <cell r="B503" t="str">
            <v>OTROS</v>
          </cell>
          <cell r="C503">
            <v>312446.53000000003</v>
          </cell>
          <cell r="D503">
            <v>312446.53000000003</v>
          </cell>
        </row>
        <row r="504">
          <cell r="A504">
            <v>8270</v>
          </cell>
          <cell r="B504" t="str">
            <v>OTROS</v>
          </cell>
          <cell r="C504">
            <v>312446.53000000003</v>
          </cell>
          <cell r="D504">
            <v>312446.53000000003</v>
          </cell>
        </row>
        <row r="505">
          <cell r="A505">
            <v>827000</v>
          </cell>
          <cell r="B505" t="str">
            <v>OTROS</v>
          </cell>
          <cell r="C505">
            <v>312446.53000000003</v>
          </cell>
          <cell r="D505">
            <v>312446.53000000003</v>
          </cell>
        </row>
        <row r="506">
          <cell r="A506">
            <v>8270000000</v>
          </cell>
          <cell r="B506" t="str">
            <v>OTROS</v>
          </cell>
          <cell r="C506">
            <v>312446.53000000003</v>
          </cell>
          <cell r="D506">
            <v>312446.53000000003</v>
          </cell>
        </row>
        <row r="507">
          <cell r="A507">
            <v>827000000002</v>
          </cell>
          <cell r="B507" t="str">
            <v>REMUNERACION ENCAJE ENTIDADES SOCIAS NO SUPERVISADAS S.</v>
          </cell>
          <cell r="C507">
            <v>9330.2900000000009</v>
          </cell>
          <cell r="D507">
            <v>9330.2900000000009</v>
          </cell>
        </row>
        <row r="508">
          <cell r="A508">
            <v>827000000003</v>
          </cell>
          <cell r="B508" t="str">
            <v>REMUNERACION DISPONIBLE DE ENTIDADES SOCIAS</v>
          </cell>
          <cell r="C508">
            <v>31089.45</v>
          </cell>
          <cell r="D508">
            <v>31089.45</v>
          </cell>
        </row>
        <row r="509">
          <cell r="A509">
            <v>827000000008</v>
          </cell>
          <cell r="B509" t="str">
            <v>ASISTENCIA MEDICA</v>
          </cell>
          <cell r="C509">
            <v>466.74</v>
          </cell>
          <cell r="D509">
            <v>466.74</v>
          </cell>
        </row>
        <row r="510">
          <cell r="A510">
            <v>827000000099</v>
          </cell>
          <cell r="B510" t="str">
            <v>OTROS</v>
          </cell>
          <cell r="C510">
            <v>271560.05</v>
          </cell>
          <cell r="D510">
            <v>271560.05</v>
          </cell>
        </row>
        <row r="511">
          <cell r="A511">
            <v>83</v>
          </cell>
          <cell r="B511" t="str">
            <v>IMPUESTOS DIRECTOS</v>
          </cell>
          <cell r="C511">
            <v>2504002.5099999998</v>
          </cell>
          <cell r="D511">
            <v>2504002.5099999998</v>
          </cell>
        </row>
        <row r="512">
          <cell r="A512">
            <v>831</v>
          </cell>
          <cell r="B512" t="str">
            <v>IMPUESTO SOBRE LA RENTA</v>
          </cell>
          <cell r="C512">
            <v>2504002.5099999998</v>
          </cell>
          <cell r="D512">
            <v>2504002.5099999998</v>
          </cell>
        </row>
        <row r="513">
          <cell r="A513">
            <v>8310</v>
          </cell>
          <cell r="B513" t="str">
            <v>IMPUESTO SOBRE LA RENTA</v>
          </cell>
          <cell r="C513">
            <v>2504002.5099999998</v>
          </cell>
          <cell r="D513">
            <v>2504002.5099999998</v>
          </cell>
        </row>
        <row r="514">
          <cell r="A514">
            <v>831000</v>
          </cell>
          <cell r="B514" t="str">
            <v>IMPUESTO SOBRE LA RENTA</v>
          </cell>
          <cell r="C514">
            <v>2504002.5099999998</v>
          </cell>
          <cell r="D514">
            <v>2504002.5099999998</v>
          </cell>
        </row>
        <row r="515">
          <cell r="A515">
            <v>8310000000</v>
          </cell>
          <cell r="B515" t="str">
            <v>IMPUESTO SOBRE LA RENTA</v>
          </cell>
          <cell r="C515">
            <v>2504002.5099999998</v>
          </cell>
          <cell r="D515">
            <v>2504002.5099999998</v>
          </cell>
        </row>
        <row r="516">
          <cell r="A516">
            <v>831000000001</v>
          </cell>
          <cell r="B516" t="str">
            <v>IMPUESTO SOBRE LA RENTA</v>
          </cell>
          <cell r="C516">
            <v>2504002.5099999998</v>
          </cell>
          <cell r="D516">
            <v>2504002.5099999998</v>
          </cell>
        </row>
        <row r="517">
          <cell r="C517"/>
          <cell r="D517"/>
        </row>
        <row r="518">
          <cell r="B518" t="str">
            <v>TOTAL GASTOS</v>
          </cell>
          <cell r="C518">
            <v>9630758.7200000007</v>
          </cell>
          <cell r="D518">
            <v>9630758.7200000007</v>
          </cell>
        </row>
        <row r="519">
          <cell r="C519"/>
          <cell r="D519"/>
        </row>
        <row r="520">
          <cell r="B520" t="str">
            <v>TOTAL CUENTAS DEUDORAS</v>
          </cell>
          <cell r="C520">
            <v>636857022.86000001</v>
          </cell>
          <cell r="D520">
            <v>636857022.86000001</v>
          </cell>
        </row>
        <row r="521">
          <cell r="C521"/>
          <cell r="D521"/>
        </row>
        <row r="522">
          <cell r="B522" t="str">
            <v>CUENTAS ACREEDORAS</v>
          </cell>
          <cell r="C522">
            <v>0</v>
          </cell>
          <cell r="D522">
            <v>0</v>
          </cell>
        </row>
        <row r="523">
          <cell r="A523">
            <v>21</v>
          </cell>
          <cell r="B523" t="str">
            <v>PASIVOS DE INTERMEDIACION</v>
          </cell>
          <cell r="C523">
            <v>-181860039.08000001</v>
          </cell>
          <cell r="D523">
            <v>-181860039.08000001</v>
          </cell>
        </row>
        <row r="524">
          <cell r="A524">
            <v>211</v>
          </cell>
          <cell r="B524" t="str">
            <v>DEPOSITOS</v>
          </cell>
          <cell r="C524">
            <v>-36721961.189999998</v>
          </cell>
          <cell r="D524">
            <v>-36721961.189999998</v>
          </cell>
        </row>
        <row r="525">
          <cell r="A525">
            <v>2110</v>
          </cell>
          <cell r="B525" t="str">
            <v>DEPOSITOS A LA VISTA</v>
          </cell>
          <cell r="C525">
            <v>-31707125.57</v>
          </cell>
          <cell r="D525">
            <v>-31707125.57</v>
          </cell>
        </row>
        <row r="526">
          <cell r="A526">
            <v>211001</v>
          </cell>
          <cell r="B526" t="str">
            <v>DEPOSITOS EN CUENTA CORRIENTE</v>
          </cell>
          <cell r="C526">
            <v>-31707125.57</v>
          </cell>
          <cell r="D526">
            <v>-31707125.57</v>
          </cell>
        </row>
        <row r="527">
          <cell r="A527">
            <v>2110010601</v>
          </cell>
          <cell r="B527" t="str">
            <v>OTRAS ENTIDADES DEL SISTEMA FINANCIERO</v>
          </cell>
          <cell r="C527">
            <v>-31707125.57</v>
          </cell>
          <cell r="D527">
            <v>-31707125.57</v>
          </cell>
        </row>
        <row r="528">
          <cell r="A528">
            <v>2111</v>
          </cell>
          <cell r="B528" t="str">
            <v>DEPOSITOS PACTADOS HASTA UN AÑO PLAZO</v>
          </cell>
          <cell r="C528">
            <v>-5014835.62</v>
          </cell>
          <cell r="D528">
            <v>-5014835.62</v>
          </cell>
        </row>
        <row r="529">
          <cell r="A529">
            <v>211102</v>
          </cell>
          <cell r="B529" t="str">
            <v>DEPOSITOS A 30 DIAS PLAZO</v>
          </cell>
          <cell r="C529">
            <v>-5014835.62</v>
          </cell>
          <cell r="D529">
            <v>-5014835.62</v>
          </cell>
        </row>
        <row r="530">
          <cell r="A530">
            <v>2111020601</v>
          </cell>
          <cell r="B530" t="str">
            <v>OTRAS ENTIDADES DEL SISTEMA FINANCIERO</v>
          </cell>
          <cell r="C530">
            <v>-5000000</v>
          </cell>
          <cell r="D530">
            <v>-5000000</v>
          </cell>
        </row>
        <row r="531">
          <cell r="A531">
            <v>2111029901</v>
          </cell>
          <cell r="B531" t="str">
            <v>INTERESES Y OTROS POR PAGAR</v>
          </cell>
          <cell r="C531">
            <v>-14835.62</v>
          </cell>
          <cell r="D531">
            <v>-14835.62</v>
          </cell>
        </row>
        <row r="532">
          <cell r="A532">
            <v>211102990106</v>
          </cell>
          <cell r="B532" t="str">
            <v>OTRAS ENTIDADES DEL SISTEMA FINANCIERO</v>
          </cell>
          <cell r="C532">
            <v>-14835.62</v>
          </cell>
          <cell r="D532">
            <v>-14835.62</v>
          </cell>
        </row>
        <row r="533">
          <cell r="A533">
            <v>212</v>
          </cell>
          <cell r="B533" t="str">
            <v>PRESTAMOS</v>
          </cell>
          <cell r="C533">
            <v>-145132451.77000001</v>
          </cell>
          <cell r="D533">
            <v>-145132451.77000001</v>
          </cell>
        </row>
        <row r="534">
          <cell r="A534">
            <v>2121</v>
          </cell>
          <cell r="B534" t="str">
            <v>PRESTAMOS PACTADOS HASTA UN AÑO PLAZO</v>
          </cell>
          <cell r="C534">
            <v>-17475543.170000002</v>
          </cell>
          <cell r="D534">
            <v>-17475543.170000002</v>
          </cell>
        </row>
        <row r="535">
          <cell r="A535">
            <v>212106</v>
          </cell>
          <cell r="B535" t="str">
            <v>ADEUDADO A OTRAS ENTIDADES DEL SISTEMA FINANCIERO</v>
          </cell>
          <cell r="C535">
            <v>-17475543.170000002</v>
          </cell>
          <cell r="D535">
            <v>-17475543.170000002</v>
          </cell>
        </row>
        <row r="536">
          <cell r="A536">
            <v>2121060701</v>
          </cell>
          <cell r="B536" t="str">
            <v>BANCOS</v>
          </cell>
          <cell r="C536">
            <v>-17425000</v>
          </cell>
          <cell r="D536">
            <v>-17425000</v>
          </cell>
        </row>
        <row r="537">
          <cell r="A537">
            <v>2121069901</v>
          </cell>
          <cell r="B537" t="str">
            <v>INTERESES Y OTROS POR PAGAR</v>
          </cell>
          <cell r="C537">
            <v>-50543.17</v>
          </cell>
          <cell r="D537">
            <v>-50543.17</v>
          </cell>
        </row>
        <row r="538">
          <cell r="A538">
            <v>212106990107</v>
          </cell>
          <cell r="B538" t="str">
            <v>A BANCOS</v>
          </cell>
          <cell r="C538">
            <v>-50543.17</v>
          </cell>
          <cell r="D538">
            <v>-50543.17</v>
          </cell>
        </row>
        <row r="539">
          <cell r="A539">
            <v>2122</v>
          </cell>
          <cell r="B539" t="str">
            <v>PRESTAMOS PACTADOS A MAS DE UN AÑO PLAZO</v>
          </cell>
          <cell r="C539">
            <v>-91751.22</v>
          </cell>
          <cell r="D539">
            <v>-91751.22</v>
          </cell>
        </row>
        <row r="540">
          <cell r="A540">
            <v>212207</v>
          </cell>
          <cell r="B540" t="str">
            <v>ADEUDADO AL BMI PARA PRESTAR A TERCEROS</v>
          </cell>
          <cell r="C540">
            <v>-91751.22</v>
          </cell>
          <cell r="D540">
            <v>-91751.22</v>
          </cell>
        </row>
        <row r="541">
          <cell r="A541">
            <v>2122070101</v>
          </cell>
          <cell r="B541" t="str">
            <v>PARA PRESTAR A TERCEROS</v>
          </cell>
          <cell r="C541">
            <v>-91232.53</v>
          </cell>
          <cell r="D541">
            <v>-91232.53</v>
          </cell>
        </row>
        <row r="542">
          <cell r="A542">
            <v>2122079901</v>
          </cell>
          <cell r="B542" t="str">
            <v>INTERESES Y OTROS POR PAGAR</v>
          </cell>
          <cell r="C542">
            <v>-518.69000000000005</v>
          </cell>
          <cell r="D542">
            <v>-518.69000000000005</v>
          </cell>
        </row>
        <row r="543">
          <cell r="A543">
            <v>2123</v>
          </cell>
          <cell r="B543" t="str">
            <v>PRESTAMOS PACTADOS A CINCO O MAS ANIOS PLAZO</v>
          </cell>
          <cell r="C543">
            <v>-127565157.38</v>
          </cell>
          <cell r="D543">
            <v>-127565157.38</v>
          </cell>
        </row>
        <row r="544">
          <cell r="A544">
            <v>212306</v>
          </cell>
          <cell r="B544" t="str">
            <v>ADEUDADO A ENTIDADES EXTRANJERAS</v>
          </cell>
          <cell r="C544">
            <v>-120983776.41</v>
          </cell>
          <cell r="D544">
            <v>-120983776.41</v>
          </cell>
        </row>
        <row r="545">
          <cell r="A545">
            <v>2123060201</v>
          </cell>
          <cell r="B545" t="str">
            <v>ADEUDADO A BANCOS EXTRANJEROS POR LINEAS DE CREDITO</v>
          </cell>
          <cell r="C545">
            <v>-79129473.730000004</v>
          </cell>
          <cell r="D545">
            <v>-79129473.730000004</v>
          </cell>
        </row>
        <row r="546">
          <cell r="A546">
            <v>2123060301</v>
          </cell>
          <cell r="B546" t="str">
            <v>ADEUDADO A BANCOS EXTRANJEROS - OTROS</v>
          </cell>
          <cell r="C546">
            <v>-40374363.259999998</v>
          </cell>
          <cell r="D546">
            <v>-40374363.259999998</v>
          </cell>
        </row>
        <row r="547">
          <cell r="A547">
            <v>2123069901</v>
          </cell>
          <cell r="B547" t="str">
            <v>INTERESES Y OTROS POR PAGAR</v>
          </cell>
          <cell r="C547">
            <v>-1479939.42</v>
          </cell>
          <cell r="D547">
            <v>-1479939.42</v>
          </cell>
        </row>
        <row r="548">
          <cell r="A548">
            <v>212306990102</v>
          </cell>
          <cell r="B548" t="str">
            <v>ADEUDADO A BANCOS EXTRANJEROS POR LINEAS DE CREDITO</v>
          </cell>
          <cell r="C548">
            <v>-863103.08</v>
          </cell>
          <cell r="D548">
            <v>-863103.08</v>
          </cell>
        </row>
        <row r="549">
          <cell r="A549">
            <v>212306990103</v>
          </cell>
          <cell r="B549" t="str">
            <v>ADEUDADO A BANCOS EXTRANJEROS - OTROS</v>
          </cell>
          <cell r="C549">
            <v>-616836.34</v>
          </cell>
          <cell r="D549">
            <v>-616836.34</v>
          </cell>
        </row>
        <row r="550">
          <cell r="A550">
            <v>212307</v>
          </cell>
          <cell r="B550" t="str">
            <v>OTROS PRESTAMOS</v>
          </cell>
          <cell r="C550">
            <v>-6581380.9699999997</v>
          </cell>
          <cell r="D550">
            <v>-6581380.9699999997</v>
          </cell>
        </row>
        <row r="551">
          <cell r="A551">
            <v>2123070101</v>
          </cell>
          <cell r="B551" t="str">
            <v>PARA PRESTAR A TERCEROS</v>
          </cell>
          <cell r="C551">
            <v>-6542070</v>
          </cell>
          <cell r="D551">
            <v>-6542070</v>
          </cell>
        </row>
        <row r="552">
          <cell r="A552">
            <v>2123079901</v>
          </cell>
          <cell r="B552" t="str">
            <v>INTERESES Y OTROS POR PAGAR</v>
          </cell>
          <cell r="C552">
            <v>-39310.97</v>
          </cell>
          <cell r="D552">
            <v>-39310.97</v>
          </cell>
        </row>
        <row r="553">
          <cell r="A553">
            <v>213</v>
          </cell>
          <cell r="B553" t="str">
            <v>OBLIGACIONES A LA VISTA</v>
          </cell>
          <cell r="C553">
            <v>-5626.12</v>
          </cell>
          <cell r="D553">
            <v>-5626.12</v>
          </cell>
        </row>
        <row r="554">
          <cell r="A554">
            <v>2130</v>
          </cell>
          <cell r="B554" t="str">
            <v>OBLIGACIONES A LA VISTA</v>
          </cell>
          <cell r="C554">
            <v>-5626.12</v>
          </cell>
          <cell r="D554">
            <v>-5626.12</v>
          </cell>
        </row>
        <row r="555">
          <cell r="A555">
            <v>213003</v>
          </cell>
          <cell r="B555" t="str">
            <v>COBROS POR CUENTA AJENA</v>
          </cell>
          <cell r="C555">
            <v>-5626.12</v>
          </cell>
          <cell r="D555">
            <v>-5626.12</v>
          </cell>
        </row>
        <row r="556">
          <cell r="A556">
            <v>2130030100</v>
          </cell>
          <cell r="B556" t="str">
            <v>COBRANZAS LOCALES</v>
          </cell>
          <cell r="C556">
            <v>-2511.04</v>
          </cell>
          <cell r="D556">
            <v>-2511.04</v>
          </cell>
        </row>
        <row r="557">
          <cell r="A557">
            <v>213003010004</v>
          </cell>
          <cell r="B557" t="str">
            <v>COLECTORES</v>
          </cell>
          <cell r="C557">
            <v>-2511.04</v>
          </cell>
          <cell r="D557">
            <v>-2511.04</v>
          </cell>
        </row>
        <row r="558">
          <cell r="A558">
            <v>21300301000401</v>
          </cell>
          <cell r="B558" t="str">
            <v>COLECTORES PROPIOS</v>
          </cell>
          <cell r="C558">
            <v>-0.5</v>
          </cell>
          <cell r="D558">
            <v>-0.5</v>
          </cell>
        </row>
        <row r="559">
          <cell r="A559">
            <v>21300301000402</v>
          </cell>
          <cell r="B559" t="str">
            <v>COLECTORES INTERENTIDADES</v>
          </cell>
          <cell r="C559">
            <v>-2510.54</v>
          </cell>
          <cell r="D559">
            <v>-2510.54</v>
          </cell>
        </row>
        <row r="560">
          <cell r="A560">
            <v>2130030300</v>
          </cell>
          <cell r="B560" t="str">
            <v>IMPUESTOS Y SERVICIOS PIBLICOS</v>
          </cell>
          <cell r="C560">
            <v>-3115.08</v>
          </cell>
          <cell r="D560">
            <v>-3115.08</v>
          </cell>
        </row>
        <row r="561">
          <cell r="A561">
            <v>213003030002</v>
          </cell>
          <cell r="B561" t="str">
            <v>SERVICIOS PUBLICOS</v>
          </cell>
          <cell r="C561">
            <v>-3115.08</v>
          </cell>
          <cell r="D561">
            <v>-3115.08</v>
          </cell>
        </row>
        <row r="562">
          <cell r="A562">
            <v>21300303000203</v>
          </cell>
          <cell r="B562" t="str">
            <v>SERVICIO TELEFONICO</v>
          </cell>
          <cell r="C562">
            <v>-3115.08</v>
          </cell>
          <cell r="D562">
            <v>-3115.08</v>
          </cell>
        </row>
        <row r="563">
          <cell r="A563">
            <v>22</v>
          </cell>
          <cell r="B563" t="str">
            <v>OTROS PASIVOS</v>
          </cell>
          <cell r="C563">
            <v>-272814777.38999999</v>
          </cell>
          <cell r="D563">
            <v>-272814777.38999999</v>
          </cell>
        </row>
        <row r="564">
          <cell r="A564">
            <v>222</v>
          </cell>
          <cell r="B564" t="str">
            <v>CUENTAS POR PAGAR</v>
          </cell>
          <cell r="C564">
            <v>-266670095.53</v>
          </cell>
          <cell r="D564">
            <v>-266670095.53</v>
          </cell>
        </row>
        <row r="565">
          <cell r="A565">
            <v>2220</v>
          </cell>
          <cell r="B565" t="str">
            <v>CUENTAS POR PAGAR</v>
          </cell>
          <cell r="C565">
            <v>-266670095.53</v>
          </cell>
          <cell r="D565">
            <v>-266670095.53</v>
          </cell>
        </row>
        <row r="566">
          <cell r="A566">
            <v>222005</v>
          </cell>
          <cell r="B566" t="str">
            <v>IMPUESTOS SERVICIOS PUBLICOS Y OTRAS OBLIGACIONES</v>
          </cell>
          <cell r="C566">
            <v>-575205.67000000004</v>
          </cell>
          <cell r="D566">
            <v>-575205.67000000004</v>
          </cell>
        </row>
        <row r="567">
          <cell r="A567">
            <v>2220050100</v>
          </cell>
          <cell r="B567" t="str">
            <v>IMPUESTOS</v>
          </cell>
          <cell r="C567">
            <v>-246992.49</v>
          </cell>
          <cell r="D567">
            <v>-246992.49</v>
          </cell>
        </row>
        <row r="568">
          <cell r="A568">
            <v>222005010001</v>
          </cell>
          <cell r="B568" t="str">
            <v>IVA POR PAGAR</v>
          </cell>
          <cell r="C568">
            <v>-246992.49</v>
          </cell>
          <cell r="D568">
            <v>-246992.49</v>
          </cell>
        </row>
        <row r="569">
          <cell r="A569">
            <v>2220050200</v>
          </cell>
          <cell r="B569" t="str">
            <v>SERVICIOS PUBLICOS</v>
          </cell>
          <cell r="C569">
            <v>-39484.83</v>
          </cell>
          <cell r="D569">
            <v>-39484.83</v>
          </cell>
        </row>
        <row r="570">
          <cell r="A570">
            <v>222005020001</v>
          </cell>
          <cell r="B570" t="str">
            <v>TELEFONO</v>
          </cell>
          <cell r="C570">
            <v>-17340.63</v>
          </cell>
          <cell r="D570">
            <v>-17340.63</v>
          </cell>
        </row>
        <row r="571">
          <cell r="A571">
            <v>222005020002</v>
          </cell>
          <cell r="B571" t="str">
            <v>AGUA</v>
          </cell>
          <cell r="C571">
            <v>-2420.36</v>
          </cell>
          <cell r="D571">
            <v>-2420.36</v>
          </cell>
        </row>
        <row r="572">
          <cell r="A572">
            <v>222005020003</v>
          </cell>
          <cell r="B572" t="str">
            <v>ENERGIA ELECTRICA</v>
          </cell>
          <cell r="C572">
            <v>-19723.84</v>
          </cell>
          <cell r="D572">
            <v>-19723.84</v>
          </cell>
        </row>
        <row r="573">
          <cell r="A573">
            <v>2220050300</v>
          </cell>
          <cell r="B573" t="str">
            <v>CUOTA PATRONAL ISSS</v>
          </cell>
          <cell r="C573">
            <v>-18921.52</v>
          </cell>
          <cell r="D573">
            <v>-18921.52</v>
          </cell>
        </row>
        <row r="574">
          <cell r="A574">
            <v>222005030001</v>
          </cell>
          <cell r="B574" t="str">
            <v>SALUD</v>
          </cell>
          <cell r="C574">
            <v>-16690.04</v>
          </cell>
          <cell r="D574">
            <v>-16690.04</v>
          </cell>
        </row>
        <row r="575">
          <cell r="A575">
            <v>222005030003</v>
          </cell>
          <cell r="B575" t="str">
            <v>INSTITUTO SALVADOREÑO DE FORMACION PROFESIONAL</v>
          </cell>
          <cell r="C575">
            <v>-2231.48</v>
          </cell>
          <cell r="D575">
            <v>-2231.48</v>
          </cell>
        </row>
        <row r="576">
          <cell r="A576">
            <v>2220050400</v>
          </cell>
          <cell r="B576" t="str">
            <v>PROVEEDORES</v>
          </cell>
          <cell r="C576">
            <v>-230952.53</v>
          </cell>
          <cell r="D576">
            <v>-230952.53</v>
          </cell>
        </row>
        <row r="577">
          <cell r="A577">
            <v>222005040001</v>
          </cell>
          <cell r="B577" t="str">
            <v>PROVEEDORES</v>
          </cell>
          <cell r="C577">
            <v>-193145.94</v>
          </cell>
          <cell r="D577">
            <v>-193145.94</v>
          </cell>
        </row>
        <row r="578">
          <cell r="A578">
            <v>222005040003</v>
          </cell>
          <cell r="B578" t="str">
            <v>PROVEEDORES - BANCA MOVIL</v>
          </cell>
          <cell r="C578">
            <v>-37806.589999999997</v>
          </cell>
          <cell r="D578">
            <v>-37806.589999999997</v>
          </cell>
        </row>
        <row r="579">
          <cell r="A579">
            <v>2220050700</v>
          </cell>
          <cell r="B579" t="str">
            <v>AFP</v>
          </cell>
          <cell r="C579">
            <v>-38854.300000000003</v>
          </cell>
          <cell r="D579">
            <v>-38854.300000000003</v>
          </cell>
        </row>
        <row r="580">
          <cell r="A580">
            <v>222005070001</v>
          </cell>
          <cell r="B580" t="str">
            <v>CONFIA</v>
          </cell>
          <cell r="C580">
            <v>-21407.91</v>
          </cell>
          <cell r="D580">
            <v>-21407.91</v>
          </cell>
        </row>
        <row r="581">
          <cell r="A581">
            <v>222005070002</v>
          </cell>
          <cell r="B581" t="str">
            <v>CRECER</v>
          </cell>
          <cell r="C581">
            <v>-17446.39</v>
          </cell>
          <cell r="D581">
            <v>-17446.39</v>
          </cell>
        </row>
        <row r="582">
          <cell r="A582">
            <v>222006</v>
          </cell>
          <cell r="B582" t="str">
            <v>IMPUESTO SOBRE LA RENTA</v>
          </cell>
          <cell r="C582">
            <v>-2504341.38</v>
          </cell>
          <cell r="D582">
            <v>-2504341.38</v>
          </cell>
        </row>
        <row r="583">
          <cell r="A583">
            <v>2220060000</v>
          </cell>
          <cell r="B583" t="str">
            <v>IMPUESTO SOBRE LA RENTA</v>
          </cell>
          <cell r="C583">
            <v>-2504341.38</v>
          </cell>
          <cell r="D583">
            <v>-2504341.38</v>
          </cell>
        </row>
        <row r="584">
          <cell r="A584">
            <v>222007</v>
          </cell>
          <cell r="B584" t="str">
            <v>PASIVOS TRANSITORIOS</v>
          </cell>
          <cell r="C584">
            <v>-3844.95</v>
          </cell>
          <cell r="D584">
            <v>-3844.95</v>
          </cell>
        </row>
        <row r="585">
          <cell r="A585">
            <v>2220070201</v>
          </cell>
          <cell r="B585" t="str">
            <v>COBROS POR CUENTA AJENA</v>
          </cell>
          <cell r="C585">
            <v>-3844.95</v>
          </cell>
          <cell r="D585">
            <v>-3844.95</v>
          </cell>
        </row>
        <row r="586">
          <cell r="A586">
            <v>222007020102</v>
          </cell>
          <cell r="B586" t="str">
            <v>SEGURO DE DEUDA</v>
          </cell>
          <cell r="C586">
            <v>-1482.01</v>
          </cell>
          <cell r="D586">
            <v>-1482.01</v>
          </cell>
        </row>
        <row r="587">
          <cell r="A587">
            <v>222007020104</v>
          </cell>
          <cell r="B587" t="str">
            <v>SEGUROS DE CESANTIA</v>
          </cell>
          <cell r="C587">
            <v>-1363.34</v>
          </cell>
          <cell r="D587">
            <v>-1363.34</v>
          </cell>
        </row>
        <row r="588">
          <cell r="A588">
            <v>222007020107</v>
          </cell>
          <cell r="B588" t="str">
            <v>SEGURO POR DAÑOS</v>
          </cell>
          <cell r="C588">
            <v>-999.56</v>
          </cell>
          <cell r="D588">
            <v>-999.56</v>
          </cell>
        </row>
        <row r="589">
          <cell r="A589">
            <v>222007020121</v>
          </cell>
          <cell r="B589" t="str">
            <v>COMISION COMERCIOS ENTIDADES SOCIAS TARJETAS DE CREDITO</v>
          </cell>
          <cell r="C589">
            <v>-0.04</v>
          </cell>
          <cell r="D589">
            <v>-0.04</v>
          </cell>
        </row>
        <row r="590">
          <cell r="A590">
            <v>222099</v>
          </cell>
          <cell r="B590" t="str">
            <v>OTRAS</v>
          </cell>
          <cell r="C590">
            <v>-263586703.53</v>
          </cell>
          <cell r="D590">
            <v>-263586703.53</v>
          </cell>
        </row>
        <row r="591">
          <cell r="A591">
            <v>2220990101</v>
          </cell>
          <cell r="B591" t="str">
            <v>SOBRANTES DE CAJA</v>
          </cell>
          <cell r="C591">
            <v>-2719.77</v>
          </cell>
          <cell r="D591">
            <v>-2719.77</v>
          </cell>
        </row>
        <row r="592">
          <cell r="A592">
            <v>222099010101</v>
          </cell>
          <cell r="B592" t="str">
            <v>OFICINA CENTRAL</v>
          </cell>
          <cell r="C592">
            <v>-20.91</v>
          </cell>
          <cell r="D592">
            <v>-20.91</v>
          </cell>
        </row>
        <row r="593">
          <cell r="A593">
            <v>222099010102</v>
          </cell>
          <cell r="B593" t="str">
            <v>AGENCIAS</v>
          </cell>
          <cell r="C593">
            <v>-1.86</v>
          </cell>
          <cell r="D593">
            <v>-1.86</v>
          </cell>
        </row>
        <row r="594">
          <cell r="A594">
            <v>222099010103</v>
          </cell>
          <cell r="B594" t="str">
            <v>SOBRANTE EN ATM´S</v>
          </cell>
          <cell r="C594">
            <v>-2697</v>
          </cell>
          <cell r="D594">
            <v>-2697</v>
          </cell>
        </row>
        <row r="595">
          <cell r="A595">
            <v>2220990201</v>
          </cell>
          <cell r="B595" t="str">
            <v>DEBITO FISCAL</v>
          </cell>
          <cell r="C595">
            <v>-24326.57</v>
          </cell>
          <cell r="D595">
            <v>-24326.57</v>
          </cell>
        </row>
        <row r="596">
          <cell r="A596">
            <v>222099020102</v>
          </cell>
          <cell r="B596" t="str">
            <v>RETENCION IVA 1 %</v>
          </cell>
          <cell r="C596">
            <v>-3635.02</v>
          </cell>
          <cell r="D596">
            <v>-3635.02</v>
          </cell>
        </row>
        <row r="597">
          <cell r="A597">
            <v>222099020103</v>
          </cell>
          <cell r="B597" t="str">
            <v>RETENCION IVA 13%</v>
          </cell>
          <cell r="C597">
            <v>-20691.55</v>
          </cell>
          <cell r="D597">
            <v>-20691.55</v>
          </cell>
        </row>
        <row r="598">
          <cell r="A598">
            <v>2220999101</v>
          </cell>
          <cell r="B598" t="str">
            <v>OTRAS</v>
          </cell>
          <cell r="C598">
            <v>-263559657.19</v>
          </cell>
          <cell r="D598">
            <v>-263559657.19</v>
          </cell>
        </row>
        <row r="599">
          <cell r="A599">
            <v>222099910102</v>
          </cell>
          <cell r="B599" t="str">
            <v>EXCEDENTES DE CUOTAS</v>
          </cell>
          <cell r="C599">
            <v>-388.11</v>
          </cell>
          <cell r="D599">
            <v>-388.11</v>
          </cell>
        </row>
        <row r="600">
          <cell r="A600">
            <v>222099910104</v>
          </cell>
          <cell r="B600" t="str">
            <v>SERVICIOS DE TARJETAS DE CREDITO Y DEBITO POR PAGAR</v>
          </cell>
          <cell r="C600">
            <v>-370126.86</v>
          </cell>
          <cell r="D600">
            <v>-370126.86</v>
          </cell>
        </row>
        <row r="601">
          <cell r="A601">
            <v>222099910105</v>
          </cell>
          <cell r="B601" t="str">
            <v>FONDO PARA GASTOS DE PUBLICIDAD DEL SISTEMA FEDECREDITO</v>
          </cell>
          <cell r="C601">
            <v>-1451322.39</v>
          </cell>
          <cell r="D601">
            <v>-1451322.39</v>
          </cell>
        </row>
        <row r="602">
          <cell r="A602">
            <v>222099910106</v>
          </cell>
          <cell r="B602" t="str">
            <v>VALORES PENDIENTES DE OPERACIONES TRANSFER365</v>
          </cell>
          <cell r="C602">
            <v>-16199.86</v>
          </cell>
          <cell r="D602">
            <v>-16199.86</v>
          </cell>
        </row>
        <row r="603">
          <cell r="A603">
            <v>222099910109</v>
          </cell>
          <cell r="B603" t="str">
            <v>RESERVA DE LIQUIDEZ</v>
          </cell>
          <cell r="C603">
            <v>-241680245.12</v>
          </cell>
          <cell r="D603">
            <v>-241680245.12</v>
          </cell>
        </row>
        <row r="604">
          <cell r="A604">
            <v>22209991010903</v>
          </cell>
          <cell r="B604" t="str">
            <v>ENTIDADES SOCIAS NO SUPERVISADAS POR SSF</v>
          </cell>
          <cell r="C604">
            <v>-241680245.12</v>
          </cell>
          <cell r="D604">
            <v>-241680245.12</v>
          </cell>
        </row>
        <row r="605">
          <cell r="A605">
            <v>2220999101090300</v>
          </cell>
          <cell r="B605" t="str">
            <v>CAJAS DE CREDITO</v>
          </cell>
          <cell r="C605">
            <v>-228525399.55000001</v>
          </cell>
          <cell r="D605">
            <v>-228525399.55000001</v>
          </cell>
        </row>
        <row r="606">
          <cell r="A606">
            <v>2220999101090300</v>
          </cell>
          <cell r="B606" t="str">
            <v>BANCOS DE LOS TRABAJADORES</v>
          </cell>
          <cell r="C606">
            <v>-13154845.57</v>
          </cell>
          <cell r="D606">
            <v>-13154845.57</v>
          </cell>
        </row>
        <row r="607">
          <cell r="A607">
            <v>222099910111</v>
          </cell>
          <cell r="B607" t="str">
            <v>DISPONIBLE DE ENTIDADES SOCIAS</v>
          </cell>
          <cell r="C607">
            <v>-9068467.9800000004</v>
          </cell>
          <cell r="D607">
            <v>-9068467.9800000004</v>
          </cell>
        </row>
        <row r="608">
          <cell r="A608">
            <v>22209991011101</v>
          </cell>
          <cell r="B608" t="str">
            <v>CAJAS DE CREDITO</v>
          </cell>
          <cell r="C608">
            <v>-7993034.1900000004</v>
          </cell>
          <cell r="D608">
            <v>-7993034.1900000004</v>
          </cell>
        </row>
        <row r="609">
          <cell r="A609">
            <v>22209991011102</v>
          </cell>
          <cell r="B609" t="str">
            <v>BANCOS DE LOS TRABAJADORES</v>
          </cell>
          <cell r="C609">
            <v>-1003532.15</v>
          </cell>
          <cell r="D609">
            <v>-1003532.15</v>
          </cell>
        </row>
        <row r="610">
          <cell r="A610">
            <v>22209991011103</v>
          </cell>
          <cell r="B610" t="str">
            <v>FEDESERVI</v>
          </cell>
          <cell r="C610">
            <v>-71901.64</v>
          </cell>
          <cell r="D610">
            <v>-71901.64</v>
          </cell>
        </row>
        <row r="611">
          <cell r="A611">
            <v>222099910113</v>
          </cell>
          <cell r="B611" t="str">
            <v>CUOTA PLAN DE MARKETING</v>
          </cell>
          <cell r="C611">
            <v>-83388.5</v>
          </cell>
          <cell r="D611">
            <v>-83388.5</v>
          </cell>
        </row>
        <row r="612">
          <cell r="A612">
            <v>222099910117</v>
          </cell>
          <cell r="B612" t="str">
            <v>FONDO BECAS</v>
          </cell>
          <cell r="C612">
            <v>-15230</v>
          </cell>
          <cell r="D612">
            <v>-15230</v>
          </cell>
        </row>
        <row r="613">
          <cell r="A613">
            <v>222099910118</v>
          </cell>
          <cell r="B613" t="str">
            <v>IPSFA</v>
          </cell>
          <cell r="C613">
            <v>-63.44</v>
          </cell>
          <cell r="D613">
            <v>-63.44</v>
          </cell>
        </row>
        <row r="614">
          <cell r="A614">
            <v>222099910121</v>
          </cell>
          <cell r="B614" t="str">
            <v>CUOTA CAMPAÑA PROMOCIONAL</v>
          </cell>
          <cell r="C614">
            <v>-96699.32</v>
          </cell>
          <cell r="D614">
            <v>-96699.32</v>
          </cell>
        </row>
        <row r="615">
          <cell r="A615">
            <v>222099910122</v>
          </cell>
          <cell r="B615" t="str">
            <v>CUOTAS GASTOS FUNCIONAMIENTO CADI</v>
          </cell>
          <cell r="C615">
            <v>-441600.73</v>
          </cell>
          <cell r="D615">
            <v>-441600.73</v>
          </cell>
        </row>
        <row r="616">
          <cell r="A616">
            <v>222099910132</v>
          </cell>
          <cell r="B616" t="str">
            <v>ADMINISTRACION DE VENTAS</v>
          </cell>
          <cell r="C616">
            <v>-7259.47</v>
          </cell>
          <cell r="D616">
            <v>-7259.47</v>
          </cell>
        </row>
        <row r="617">
          <cell r="A617">
            <v>22209991013202</v>
          </cell>
          <cell r="B617" t="str">
            <v>CONTRACARGOS</v>
          </cell>
          <cell r="C617">
            <v>-7259.47</v>
          </cell>
          <cell r="D617">
            <v>-7259.47</v>
          </cell>
        </row>
        <row r="618">
          <cell r="A618">
            <v>222099910134</v>
          </cell>
          <cell r="B618" t="str">
            <v>FONDOS SIGUE CORPORATION</v>
          </cell>
          <cell r="C618">
            <v>-166846.93</v>
          </cell>
          <cell r="D618">
            <v>-166846.93</v>
          </cell>
        </row>
        <row r="619">
          <cell r="A619">
            <v>222099910135</v>
          </cell>
          <cell r="B619" t="str">
            <v>FONDOS RECIBA NETWORKS</v>
          </cell>
          <cell r="C619">
            <v>-130802.03</v>
          </cell>
          <cell r="D619">
            <v>-130802.03</v>
          </cell>
        </row>
        <row r="620">
          <cell r="A620">
            <v>222099910137</v>
          </cell>
          <cell r="B620" t="str">
            <v>UNITELLER</v>
          </cell>
          <cell r="C620">
            <v>-53849.9</v>
          </cell>
          <cell r="D620">
            <v>-53849.9</v>
          </cell>
        </row>
        <row r="621">
          <cell r="A621">
            <v>222099910140</v>
          </cell>
          <cell r="B621" t="str">
            <v>EMPRESAS REMESADORAS</v>
          </cell>
          <cell r="C621">
            <v>-320646.49</v>
          </cell>
          <cell r="D621">
            <v>-320646.49</v>
          </cell>
        </row>
        <row r="622">
          <cell r="A622">
            <v>222099910141</v>
          </cell>
          <cell r="B622" t="str">
            <v>EMPRESA PROMOTORA DE SALUD</v>
          </cell>
          <cell r="C622">
            <v>-50.2</v>
          </cell>
          <cell r="D622">
            <v>-50.2</v>
          </cell>
        </row>
        <row r="623">
          <cell r="A623">
            <v>222099910143</v>
          </cell>
          <cell r="B623" t="str">
            <v>COLECTURIA DELSUR</v>
          </cell>
          <cell r="C623">
            <v>-23876.07</v>
          </cell>
          <cell r="D623">
            <v>-23876.07</v>
          </cell>
        </row>
        <row r="624">
          <cell r="A624">
            <v>222099910145</v>
          </cell>
          <cell r="B624" t="str">
            <v>OPERACIONES POR APLICAR</v>
          </cell>
          <cell r="C624">
            <v>-270049.46000000002</v>
          </cell>
          <cell r="D624">
            <v>-270049.46000000002</v>
          </cell>
        </row>
        <row r="625">
          <cell r="A625">
            <v>222099910146</v>
          </cell>
          <cell r="B625" t="str">
            <v>SERVICIO DE ATM´S</v>
          </cell>
          <cell r="C625">
            <v>-9.4</v>
          </cell>
          <cell r="D625">
            <v>-9.4</v>
          </cell>
        </row>
        <row r="626">
          <cell r="A626">
            <v>22209991014602</v>
          </cell>
          <cell r="B626" t="str">
            <v>COMISIONES POR SERVICIO DE RED ATM´S</v>
          </cell>
          <cell r="C626">
            <v>-9.4</v>
          </cell>
          <cell r="D626">
            <v>-9.4</v>
          </cell>
        </row>
        <row r="627">
          <cell r="A627">
            <v>2220999101460200</v>
          </cell>
          <cell r="B627" t="str">
            <v>COMISION A ATH POR OPERACIONES DE OTROS BANCOS EN ATM DE FCB</v>
          </cell>
          <cell r="C627">
            <v>-9.4</v>
          </cell>
          <cell r="D627">
            <v>-9.4</v>
          </cell>
        </row>
        <row r="628">
          <cell r="A628">
            <v>222099910147</v>
          </cell>
          <cell r="B628" t="str">
            <v>AES</v>
          </cell>
          <cell r="C628">
            <v>-79254.03</v>
          </cell>
          <cell r="D628">
            <v>-79254.03</v>
          </cell>
        </row>
        <row r="629">
          <cell r="A629">
            <v>22209991014701</v>
          </cell>
          <cell r="B629" t="str">
            <v>SERVICIO DE CAESS</v>
          </cell>
          <cell r="C629">
            <v>-22601.57</v>
          </cell>
          <cell r="D629">
            <v>-22601.57</v>
          </cell>
        </row>
        <row r="630">
          <cell r="A630">
            <v>22209991014702</v>
          </cell>
          <cell r="B630" t="str">
            <v>SERVICIO DE CLESA</v>
          </cell>
          <cell r="C630">
            <v>-30937.74</v>
          </cell>
          <cell r="D630">
            <v>-30937.74</v>
          </cell>
        </row>
        <row r="631">
          <cell r="A631">
            <v>22209991014703</v>
          </cell>
          <cell r="B631" t="str">
            <v>SERVICIO DE EEO</v>
          </cell>
          <cell r="C631">
            <v>-9376.8799999999992</v>
          </cell>
          <cell r="D631">
            <v>-9376.8799999999992</v>
          </cell>
        </row>
        <row r="632">
          <cell r="A632">
            <v>22209991014704</v>
          </cell>
          <cell r="B632" t="str">
            <v>SERVICIO DE DEUSEN</v>
          </cell>
          <cell r="C632">
            <v>-16337.84</v>
          </cell>
          <cell r="D632">
            <v>-16337.84</v>
          </cell>
        </row>
        <row r="633">
          <cell r="A633">
            <v>222099910148</v>
          </cell>
          <cell r="B633" t="str">
            <v>CORRESPONSALES NO BANCARIOS</v>
          </cell>
          <cell r="C633">
            <v>-84908.75</v>
          </cell>
          <cell r="D633">
            <v>-84908.75</v>
          </cell>
        </row>
        <row r="634">
          <cell r="A634">
            <v>22209991014801</v>
          </cell>
          <cell r="B634" t="str">
            <v>SERVICIO DE CNB</v>
          </cell>
          <cell r="C634">
            <v>-84908.75</v>
          </cell>
          <cell r="D634">
            <v>-84908.75</v>
          </cell>
        </row>
        <row r="635">
          <cell r="A635">
            <v>2220999101480100</v>
          </cell>
          <cell r="B635" t="str">
            <v>FEDESERVI</v>
          </cell>
          <cell r="C635">
            <v>-84908.75</v>
          </cell>
          <cell r="D635">
            <v>-84908.75</v>
          </cell>
        </row>
        <row r="636">
          <cell r="A636">
            <v>222099910149</v>
          </cell>
          <cell r="B636" t="str">
            <v>RECARGA DE SALDO EN CELULARES</v>
          </cell>
          <cell r="C636">
            <v>-770.47</v>
          </cell>
          <cell r="D636">
            <v>-770.47</v>
          </cell>
        </row>
        <row r="637">
          <cell r="A637">
            <v>22209991014901</v>
          </cell>
          <cell r="B637" t="str">
            <v>RECARGA DE SALDO CLARO</v>
          </cell>
          <cell r="C637">
            <v>-3</v>
          </cell>
          <cell r="D637">
            <v>-3</v>
          </cell>
        </row>
        <row r="638">
          <cell r="A638">
            <v>22209991014902</v>
          </cell>
          <cell r="B638" t="str">
            <v>DIGICEL</v>
          </cell>
          <cell r="C638">
            <v>-204.47</v>
          </cell>
          <cell r="D638">
            <v>-204.47</v>
          </cell>
        </row>
        <row r="639">
          <cell r="A639">
            <v>22209991014903</v>
          </cell>
          <cell r="B639" t="str">
            <v>TELEFONICA</v>
          </cell>
          <cell r="C639">
            <v>-563</v>
          </cell>
          <cell r="D639">
            <v>-563</v>
          </cell>
        </row>
        <row r="640">
          <cell r="A640">
            <v>222099910150</v>
          </cell>
          <cell r="B640" t="str">
            <v>COLECTURIA BELCORP</v>
          </cell>
          <cell r="C640">
            <v>-16040.16</v>
          </cell>
          <cell r="D640">
            <v>-16040.16</v>
          </cell>
        </row>
        <row r="641">
          <cell r="A641">
            <v>22209991015001</v>
          </cell>
          <cell r="B641" t="str">
            <v>SERVICIO DE COLECTURIA BELCORP</v>
          </cell>
          <cell r="C641">
            <v>-16040.16</v>
          </cell>
          <cell r="D641">
            <v>-16040.16</v>
          </cell>
        </row>
        <row r="642">
          <cell r="A642">
            <v>222099910151</v>
          </cell>
          <cell r="B642" t="str">
            <v>SERVICIO DE COLECTURIA</v>
          </cell>
          <cell r="C642">
            <v>-157089.39000000001</v>
          </cell>
          <cell r="D642">
            <v>-157089.39000000001</v>
          </cell>
        </row>
        <row r="643">
          <cell r="A643">
            <v>22209991015101</v>
          </cell>
          <cell r="B643" t="str">
            <v>SERVICIO DE ANDA</v>
          </cell>
          <cell r="C643">
            <v>-59463.68</v>
          </cell>
          <cell r="D643">
            <v>-59463.68</v>
          </cell>
        </row>
        <row r="644">
          <cell r="A644">
            <v>22209991015102</v>
          </cell>
          <cell r="B644" t="str">
            <v>SERVICIO DE TELEFONIA CLARO</v>
          </cell>
          <cell r="C644">
            <v>-9465.25</v>
          </cell>
          <cell r="D644">
            <v>-9465.25</v>
          </cell>
        </row>
        <row r="645">
          <cell r="A645">
            <v>22209991015103</v>
          </cell>
          <cell r="B645" t="str">
            <v>SERVICIO DE TELEFONIA TIGO</v>
          </cell>
          <cell r="C645">
            <v>-4455.49</v>
          </cell>
          <cell r="D645">
            <v>-4455.49</v>
          </cell>
        </row>
        <row r="646">
          <cell r="A646">
            <v>22209991015105</v>
          </cell>
          <cell r="B646" t="str">
            <v>DIGICEL</v>
          </cell>
          <cell r="C646">
            <v>-151.57</v>
          </cell>
          <cell r="D646">
            <v>-151.57</v>
          </cell>
        </row>
        <row r="647">
          <cell r="A647">
            <v>22209991015106</v>
          </cell>
          <cell r="B647" t="str">
            <v>TELEFONICA</v>
          </cell>
          <cell r="C647">
            <v>-11443.57</v>
          </cell>
          <cell r="D647">
            <v>-11443.57</v>
          </cell>
        </row>
        <row r="648">
          <cell r="A648">
            <v>22209991015107</v>
          </cell>
          <cell r="B648" t="str">
            <v>SEGUROS FEDECREDITO</v>
          </cell>
          <cell r="C648">
            <v>-3333.93</v>
          </cell>
          <cell r="D648">
            <v>-3333.93</v>
          </cell>
        </row>
        <row r="649">
          <cell r="A649">
            <v>2220999101510700</v>
          </cell>
          <cell r="B649" t="str">
            <v>SEGUROS FEDECREDITO, S.A.</v>
          </cell>
          <cell r="C649">
            <v>-1131.27</v>
          </cell>
          <cell r="D649">
            <v>-1131.27</v>
          </cell>
        </row>
        <row r="650">
          <cell r="A650">
            <v>2220999101510700</v>
          </cell>
          <cell r="B650" t="str">
            <v>FEDECREDITO VIDA, S.A., SEGUROS DE PERSONAS</v>
          </cell>
          <cell r="C650">
            <v>-2202.66</v>
          </cell>
          <cell r="D650">
            <v>-2202.66</v>
          </cell>
        </row>
        <row r="651">
          <cell r="A651">
            <v>22209991015108</v>
          </cell>
          <cell r="B651" t="str">
            <v>MULTINET</v>
          </cell>
          <cell r="C651">
            <v>-1448.19</v>
          </cell>
          <cell r="D651">
            <v>-1448.19</v>
          </cell>
        </row>
        <row r="652">
          <cell r="A652">
            <v>22209991015109</v>
          </cell>
          <cell r="B652" t="str">
            <v>ARABELA</v>
          </cell>
          <cell r="C652">
            <v>-245.04</v>
          </cell>
          <cell r="D652">
            <v>-245.04</v>
          </cell>
        </row>
        <row r="653">
          <cell r="A653">
            <v>22209991015110</v>
          </cell>
          <cell r="B653" t="str">
            <v>CREDI Q</v>
          </cell>
          <cell r="C653">
            <v>-3016.48</v>
          </cell>
          <cell r="D653">
            <v>-3016.48</v>
          </cell>
        </row>
        <row r="654">
          <cell r="A654">
            <v>22209991015111</v>
          </cell>
          <cell r="B654" t="str">
            <v>RENA WARE</v>
          </cell>
          <cell r="C654">
            <v>-402.71</v>
          </cell>
          <cell r="D654">
            <v>-402.71</v>
          </cell>
        </row>
        <row r="655">
          <cell r="A655">
            <v>22209991015112</v>
          </cell>
          <cell r="B655" t="str">
            <v>UNIVERSIDADES</v>
          </cell>
          <cell r="C655">
            <v>-890.27</v>
          </cell>
          <cell r="D655">
            <v>-890.27</v>
          </cell>
        </row>
        <row r="656">
          <cell r="A656">
            <v>2220999101511200</v>
          </cell>
          <cell r="B656" t="str">
            <v>UNIVERSIDAD FRANCISCO GAVIDIA</v>
          </cell>
          <cell r="C656">
            <v>-890.27</v>
          </cell>
          <cell r="D656">
            <v>-890.27</v>
          </cell>
        </row>
        <row r="657">
          <cell r="A657">
            <v>22209991015113</v>
          </cell>
          <cell r="B657" t="str">
            <v>DISTRIBUIDORAS AUTOMOTRIZ</v>
          </cell>
          <cell r="C657">
            <v>-572</v>
          </cell>
          <cell r="D657">
            <v>-572</v>
          </cell>
        </row>
        <row r="658">
          <cell r="A658">
            <v>2220999101511300</v>
          </cell>
          <cell r="B658" t="str">
            <v>YAMAHA</v>
          </cell>
          <cell r="C658">
            <v>-572</v>
          </cell>
          <cell r="D658">
            <v>-572</v>
          </cell>
        </row>
        <row r="659">
          <cell r="A659">
            <v>22209991015114</v>
          </cell>
          <cell r="B659" t="str">
            <v>ALMACENES PRADO</v>
          </cell>
          <cell r="C659">
            <v>-20.6</v>
          </cell>
          <cell r="D659">
            <v>-20.6</v>
          </cell>
        </row>
        <row r="660">
          <cell r="A660">
            <v>22209991015115</v>
          </cell>
          <cell r="B660" t="str">
            <v>FONDO SOCIAL PARA LA VIVIENDA</v>
          </cell>
          <cell r="C660">
            <v>-61914.98</v>
          </cell>
          <cell r="D660">
            <v>-61914.98</v>
          </cell>
        </row>
        <row r="661">
          <cell r="A661">
            <v>22209991015116</v>
          </cell>
          <cell r="B661" t="str">
            <v>AVON</v>
          </cell>
          <cell r="C661">
            <v>-265.63</v>
          </cell>
          <cell r="D661">
            <v>-265.63</v>
          </cell>
        </row>
        <row r="662">
          <cell r="A662">
            <v>222099910152</v>
          </cell>
          <cell r="B662" t="str">
            <v>SERVICIO DE COLECTURIA EXTERNA</v>
          </cell>
          <cell r="C662">
            <v>-29129.69</v>
          </cell>
          <cell r="D662">
            <v>-29129.69</v>
          </cell>
        </row>
        <row r="663">
          <cell r="A663">
            <v>22209991015201</v>
          </cell>
          <cell r="B663" t="str">
            <v>PAGOS COLECTADOS</v>
          </cell>
          <cell r="C663">
            <v>-29129.69</v>
          </cell>
          <cell r="D663">
            <v>-29129.69</v>
          </cell>
        </row>
        <row r="664">
          <cell r="A664">
            <v>2220999101520100</v>
          </cell>
          <cell r="B664" t="str">
            <v>FARMACIAS ECONOMICAS</v>
          </cell>
          <cell r="C664">
            <v>-29129.69</v>
          </cell>
          <cell r="D664">
            <v>-29129.69</v>
          </cell>
        </row>
        <row r="665">
          <cell r="A665">
            <v>222099910153</v>
          </cell>
          <cell r="B665" t="str">
            <v>COMERCIALIZACION DE SEGUROS</v>
          </cell>
          <cell r="C665">
            <v>-4943.2</v>
          </cell>
          <cell r="D665">
            <v>-4943.2</v>
          </cell>
        </row>
        <row r="666">
          <cell r="A666">
            <v>22209991015301</v>
          </cell>
          <cell r="B666" t="str">
            <v>FEDECREDITO VIDA, S.A., SEGUROS DE PERSONAS</v>
          </cell>
          <cell r="C666">
            <v>-1480.2</v>
          </cell>
          <cell r="D666">
            <v>-1480.2</v>
          </cell>
        </row>
        <row r="667">
          <cell r="A667">
            <v>22209991015303</v>
          </cell>
          <cell r="B667" t="str">
            <v>SERVICIO DE COMERCIALIZACION</v>
          </cell>
          <cell r="C667">
            <v>-3463</v>
          </cell>
          <cell r="D667">
            <v>-3463</v>
          </cell>
        </row>
        <row r="668">
          <cell r="A668">
            <v>2220999101530300</v>
          </cell>
          <cell r="B668" t="str">
            <v>SEGURO DE ASISTENCIA EXEQUIAL REPATRIACION</v>
          </cell>
          <cell r="C668">
            <v>-3241.5</v>
          </cell>
          <cell r="D668">
            <v>-3241.5</v>
          </cell>
        </row>
        <row r="669">
          <cell r="A669">
            <v>2220999101530300</v>
          </cell>
          <cell r="B669" t="str">
            <v>SEGURO DE MULTI ASISTENCIA</v>
          </cell>
          <cell r="C669">
            <v>-221.5</v>
          </cell>
          <cell r="D669">
            <v>-221.5</v>
          </cell>
        </row>
        <row r="670">
          <cell r="A670">
            <v>222099910156</v>
          </cell>
          <cell r="B670" t="str">
            <v>SERVICIO DE BANCA MOVIL</v>
          </cell>
          <cell r="C670">
            <v>-37481.5</v>
          </cell>
          <cell r="D670">
            <v>-37481.5</v>
          </cell>
        </row>
        <row r="671">
          <cell r="A671">
            <v>22209991015601</v>
          </cell>
          <cell r="B671" t="str">
            <v>SERVICIO DE BANCA MOVIL</v>
          </cell>
          <cell r="C671">
            <v>-37481.5</v>
          </cell>
          <cell r="D671">
            <v>-37481.5</v>
          </cell>
        </row>
        <row r="672">
          <cell r="A672">
            <v>222099910162</v>
          </cell>
          <cell r="B672" t="str">
            <v>COMISIONES POR SERVICIO</v>
          </cell>
          <cell r="C672">
            <v>-57099.8</v>
          </cell>
          <cell r="D672">
            <v>-57099.8</v>
          </cell>
        </row>
        <row r="673">
          <cell r="A673">
            <v>22209991016202</v>
          </cell>
          <cell r="B673" t="str">
            <v>COMISION POR SERVICIOS DE COLECTORES DE MESES ANTERIORES</v>
          </cell>
          <cell r="C673">
            <v>-39775.629999999997</v>
          </cell>
          <cell r="D673">
            <v>-39775.629999999997</v>
          </cell>
        </row>
        <row r="674">
          <cell r="A674">
            <v>22209991016205</v>
          </cell>
          <cell r="B674" t="str">
            <v>COMISION POR SERVICIO DE COMERCIALIZACION DE SEGUROS</v>
          </cell>
          <cell r="C674">
            <v>-6.21</v>
          </cell>
          <cell r="D674">
            <v>-6.21</v>
          </cell>
        </row>
        <row r="675">
          <cell r="A675">
            <v>22209991016206</v>
          </cell>
          <cell r="B675" t="str">
            <v>COMISION POR COMERCIALIZACION DE SEGUROS MESES ANTERIORES</v>
          </cell>
          <cell r="C675">
            <v>-17317.96</v>
          </cell>
          <cell r="D675">
            <v>-17317.96</v>
          </cell>
        </row>
        <row r="676">
          <cell r="A676">
            <v>222099910165</v>
          </cell>
          <cell r="B676" t="str">
            <v>REMESADORA RIA</v>
          </cell>
          <cell r="C676">
            <v>-80447.89</v>
          </cell>
          <cell r="D676">
            <v>-80447.89</v>
          </cell>
        </row>
        <row r="677">
          <cell r="A677">
            <v>222099910170</v>
          </cell>
          <cell r="B677" t="str">
            <v>SERVICIO COMERCIOS AFILIADOS</v>
          </cell>
          <cell r="C677">
            <v>-5.5</v>
          </cell>
          <cell r="D677">
            <v>-5.5</v>
          </cell>
        </row>
        <row r="678">
          <cell r="A678">
            <v>22209991017001</v>
          </cell>
          <cell r="B678" t="str">
            <v>COMPRAS A COMERCIOS AFILIADOS</v>
          </cell>
          <cell r="C678">
            <v>-0.14000000000000001</v>
          </cell>
          <cell r="D678">
            <v>-0.14000000000000001</v>
          </cell>
        </row>
        <row r="679">
          <cell r="A679">
            <v>2220999101700100</v>
          </cell>
          <cell r="B679" t="str">
            <v>COMPRAS CON TARJETAS EN BOTON LINK - POR LIQUIDAR</v>
          </cell>
          <cell r="C679">
            <v>-0.14000000000000001</v>
          </cell>
          <cell r="D679">
            <v>-0.14000000000000001</v>
          </cell>
        </row>
        <row r="680">
          <cell r="A680">
            <v>22209991017002</v>
          </cell>
          <cell r="B680" t="str">
            <v>TASA DE INTERCAMBIO FIJA</v>
          </cell>
          <cell r="C680">
            <v>-5.34</v>
          </cell>
          <cell r="D680">
            <v>-5.34</v>
          </cell>
        </row>
        <row r="681">
          <cell r="A681">
            <v>2220999101700200</v>
          </cell>
          <cell r="B681" t="str">
            <v>BANCOS EMISORES LOCALES</v>
          </cell>
          <cell r="C681">
            <v>-5.34</v>
          </cell>
          <cell r="D681">
            <v>-5.34</v>
          </cell>
        </row>
        <row r="682">
          <cell r="A682">
            <v>22209991017003</v>
          </cell>
          <cell r="B682" t="str">
            <v>TASA DE ADQUIRENCIA</v>
          </cell>
          <cell r="C682">
            <v>-0.02</v>
          </cell>
          <cell r="D682">
            <v>-0.02</v>
          </cell>
        </row>
        <row r="683">
          <cell r="A683">
            <v>2220999101700300</v>
          </cell>
          <cell r="B683" t="str">
            <v>ENTIDADES DEL SISTEMA FEDECREDITO - COMPRAS TC</v>
          </cell>
          <cell r="C683">
            <v>-0.02</v>
          </cell>
          <cell r="D683">
            <v>-0.02</v>
          </cell>
        </row>
        <row r="684">
          <cell r="A684">
            <v>222099910171</v>
          </cell>
          <cell r="B684" t="str">
            <v>FONDOS AUTORIZADOS POR ASAMBLEA GENERAL DE ACCIONISTAS</v>
          </cell>
          <cell r="C684">
            <v>-8560239</v>
          </cell>
          <cell r="D684">
            <v>-8560239</v>
          </cell>
        </row>
        <row r="685">
          <cell r="A685">
            <v>22209991017101</v>
          </cell>
          <cell r="B685" t="str">
            <v>FONDO PARA TRANSFORMACION DIGITAL</v>
          </cell>
          <cell r="C685">
            <v>-6650000</v>
          </cell>
          <cell r="D685">
            <v>-6650000</v>
          </cell>
        </row>
        <row r="686">
          <cell r="A686">
            <v>22209991017102</v>
          </cell>
          <cell r="B686" t="str">
            <v>FONDO PARA CONTINGENCIAS</v>
          </cell>
          <cell r="C686">
            <v>-1910239</v>
          </cell>
          <cell r="D686">
            <v>-1910239</v>
          </cell>
        </row>
        <row r="687">
          <cell r="A687">
            <v>222099910199</v>
          </cell>
          <cell r="B687" t="str">
            <v>OTRAS</v>
          </cell>
          <cell r="C687">
            <v>-255166.55</v>
          </cell>
          <cell r="D687">
            <v>-255166.55</v>
          </cell>
        </row>
        <row r="688">
          <cell r="A688">
            <v>223</v>
          </cell>
          <cell r="B688" t="str">
            <v>RETENCIONES</v>
          </cell>
          <cell r="C688">
            <v>-157016.32000000001</v>
          </cell>
          <cell r="D688">
            <v>-157016.32000000001</v>
          </cell>
        </row>
        <row r="689">
          <cell r="A689">
            <v>2230</v>
          </cell>
          <cell r="B689" t="str">
            <v>RETENCIONES</v>
          </cell>
          <cell r="C689">
            <v>-157016.32000000001</v>
          </cell>
          <cell r="D689">
            <v>-157016.32000000001</v>
          </cell>
        </row>
        <row r="690">
          <cell r="A690">
            <v>223000</v>
          </cell>
          <cell r="B690" t="str">
            <v>RETENCIONES</v>
          </cell>
          <cell r="C690">
            <v>-157016.32000000001</v>
          </cell>
          <cell r="D690">
            <v>-157016.32000000001</v>
          </cell>
        </row>
        <row r="691">
          <cell r="A691">
            <v>2230000100</v>
          </cell>
          <cell r="B691" t="str">
            <v>IMPUESTO SOBRE LA RENTA</v>
          </cell>
          <cell r="C691">
            <v>-100264.54</v>
          </cell>
          <cell r="D691">
            <v>-100264.54</v>
          </cell>
        </row>
        <row r="692">
          <cell r="A692">
            <v>223000010001</v>
          </cell>
          <cell r="B692" t="str">
            <v>EMPLEADOS</v>
          </cell>
          <cell r="C692">
            <v>-64178.12</v>
          </cell>
          <cell r="D692">
            <v>-64178.12</v>
          </cell>
        </row>
        <row r="693">
          <cell r="A693">
            <v>223000010003</v>
          </cell>
          <cell r="B693" t="str">
            <v>CAJAS DE CREDITO</v>
          </cell>
          <cell r="C693">
            <v>-4393.9799999999996</v>
          </cell>
          <cell r="D693">
            <v>-4393.9799999999996</v>
          </cell>
        </row>
        <row r="694">
          <cell r="A694">
            <v>223000010004</v>
          </cell>
          <cell r="B694" t="str">
            <v>BANCOS DE LOS TRABAJADORES</v>
          </cell>
          <cell r="C694">
            <v>-63.56</v>
          </cell>
          <cell r="D694">
            <v>-63.56</v>
          </cell>
        </row>
        <row r="695">
          <cell r="A695">
            <v>223000010005</v>
          </cell>
          <cell r="B695" t="str">
            <v>TERCERAS PERSONAS</v>
          </cell>
          <cell r="C695">
            <v>-31628.880000000001</v>
          </cell>
          <cell r="D695">
            <v>-31628.880000000001</v>
          </cell>
        </row>
        <row r="696">
          <cell r="A696">
            <v>22300001000501</v>
          </cell>
          <cell r="B696" t="str">
            <v>DOMICILIADAS</v>
          </cell>
          <cell r="C696">
            <v>-10416.700000000001</v>
          </cell>
          <cell r="D696">
            <v>-10416.700000000001</v>
          </cell>
        </row>
        <row r="697">
          <cell r="A697">
            <v>22300001000502</v>
          </cell>
          <cell r="B697" t="str">
            <v>NO DOMICILIADAS</v>
          </cell>
          <cell r="C697">
            <v>-21212.18</v>
          </cell>
          <cell r="D697">
            <v>-21212.18</v>
          </cell>
        </row>
        <row r="698">
          <cell r="A698">
            <v>2230000200</v>
          </cell>
          <cell r="B698" t="str">
            <v>ISSS</v>
          </cell>
          <cell r="C698">
            <v>-7948.06</v>
          </cell>
          <cell r="D698">
            <v>-7948.06</v>
          </cell>
        </row>
        <row r="699">
          <cell r="A699">
            <v>223000020001</v>
          </cell>
          <cell r="B699" t="str">
            <v>SALUD</v>
          </cell>
          <cell r="C699">
            <v>-7943.99</v>
          </cell>
          <cell r="D699">
            <v>-7943.99</v>
          </cell>
        </row>
        <row r="700">
          <cell r="A700">
            <v>223000020002</v>
          </cell>
          <cell r="B700" t="str">
            <v>INVALIDEZ, VEJEZ Y SOBREVIVIENCIA</v>
          </cell>
          <cell r="C700">
            <v>-4.07</v>
          </cell>
          <cell r="D700">
            <v>-4.07</v>
          </cell>
        </row>
        <row r="701">
          <cell r="A701">
            <v>2230000300</v>
          </cell>
          <cell r="B701" t="str">
            <v>AFPS</v>
          </cell>
          <cell r="C701">
            <v>-35875.78</v>
          </cell>
          <cell r="D701">
            <v>-35875.78</v>
          </cell>
        </row>
        <row r="702">
          <cell r="A702">
            <v>223000030001</v>
          </cell>
          <cell r="B702" t="str">
            <v>CONFIA</v>
          </cell>
          <cell r="C702">
            <v>-19413.34</v>
          </cell>
          <cell r="D702">
            <v>-19413.34</v>
          </cell>
        </row>
        <row r="703">
          <cell r="A703">
            <v>223000030002</v>
          </cell>
          <cell r="B703" t="str">
            <v>CRECER</v>
          </cell>
          <cell r="C703">
            <v>-16462.439999999999</v>
          </cell>
          <cell r="D703">
            <v>-16462.439999999999</v>
          </cell>
        </row>
        <row r="704">
          <cell r="A704">
            <v>2230000400</v>
          </cell>
          <cell r="B704" t="str">
            <v>BANCOS Y FINANCIERAS</v>
          </cell>
          <cell r="C704">
            <v>-6381.44</v>
          </cell>
          <cell r="D704">
            <v>-6381.44</v>
          </cell>
        </row>
        <row r="705">
          <cell r="A705">
            <v>223000040001</v>
          </cell>
          <cell r="B705" t="str">
            <v>BANCOS</v>
          </cell>
          <cell r="C705">
            <v>-3080.11</v>
          </cell>
          <cell r="D705">
            <v>-3080.11</v>
          </cell>
        </row>
        <row r="706">
          <cell r="A706">
            <v>22300004000101</v>
          </cell>
          <cell r="B706" t="str">
            <v>BANCO AGRICOLA S.A.</v>
          </cell>
          <cell r="C706">
            <v>-1963.1</v>
          </cell>
          <cell r="D706">
            <v>-1963.1</v>
          </cell>
        </row>
        <row r="707">
          <cell r="A707">
            <v>22300004000102</v>
          </cell>
          <cell r="B707" t="str">
            <v>BANCO CUSCATLAN SV, S.A.</v>
          </cell>
          <cell r="C707">
            <v>-479.38</v>
          </cell>
          <cell r="D707">
            <v>-479.38</v>
          </cell>
        </row>
        <row r="708">
          <cell r="A708">
            <v>22300004000103</v>
          </cell>
          <cell r="B708" t="str">
            <v>BANCO DE AMERICA CENTRAL</v>
          </cell>
          <cell r="C708">
            <v>-120.24</v>
          </cell>
          <cell r="D708">
            <v>-120.24</v>
          </cell>
        </row>
        <row r="709">
          <cell r="A709">
            <v>22300004000104</v>
          </cell>
          <cell r="B709" t="str">
            <v>BANCO CUSCATLAN, S.A.</v>
          </cell>
          <cell r="C709">
            <v>-146.66999999999999</v>
          </cell>
          <cell r="D709">
            <v>-146.66999999999999</v>
          </cell>
        </row>
        <row r="710">
          <cell r="A710">
            <v>22300004000111</v>
          </cell>
          <cell r="B710" t="str">
            <v>BANCO PROMERICA</v>
          </cell>
          <cell r="C710">
            <v>-47.34</v>
          </cell>
          <cell r="D710">
            <v>-47.34</v>
          </cell>
        </row>
        <row r="711">
          <cell r="A711">
            <v>22300004000112</v>
          </cell>
          <cell r="B711" t="str">
            <v>DAVIVIENDA</v>
          </cell>
          <cell r="C711">
            <v>-323.38</v>
          </cell>
          <cell r="D711">
            <v>-323.38</v>
          </cell>
        </row>
        <row r="712">
          <cell r="A712">
            <v>223000040005</v>
          </cell>
          <cell r="B712" t="str">
            <v>INTERMEDIARIOS FINANCIEROS NO BANCARIOS</v>
          </cell>
          <cell r="C712">
            <v>-595.05999999999995</v>
          </cell>
          <cell r="D712">
            <v>-595.05999999999995</v>
          </cell>
        </row>
        <row r="713">
          <cell r="A713">
            <v>22300004000501</v>
          </cell>
          <cell r="B713" t="str">
            <v>BANCOS DE LOS TRABAJADORES</v>
          </cell>
          <cell r="C713">
            <v>-143.29</v>
          </cell>
          <cell r="D713">
            <v>-143.29</v>
          </cell>
        </row>
        <row r="714">
          <cell r="A714">
            <v>22300004000502</v>
          </cell>
          <cell r="B714" t="str">
            <v>CAJAS DE CREDITO</v>
          </cell>
          <cell r="C714">
            <v>-451.77</v>
          </cell>
          <cell r="D714">
            <v>-451.77</v>
          </cell>
        </row>
        <row r="715">
          <cell r="A715">
            <v>223000040006</v>
          </cell>
          <cell r="B715" t="str">
            <v>FEDECREDITO</v>
          </cell>
          <cell r="C715">
            <v>-2706.27</v>
          </cell>
          <cell r="D715">
            <v>-2706.27</v>
          </cell>
        </row>
        <row r="716">
          <cell r="A716">
            <v>2230000500</v>
          </cell>
          <cell r="B716" t="str">
            <v>OTRAS RETENCIONES</v>
          </cell>
          <cell r="C716">
            <v>-6546.5</v>
          </cell>
          <cell r="D716">
            <v>-6546.5</v>
          </cell>
        </row>
        <row r="717">
          <cell r="A717">
            <v>223000050002</v>
          </cell>
          <cell r="B717" t="str">
            <v>EMBARGOS JUDICIALES</v>
          </cell>
          <cell r="C717">
            <v>-5309.77</v>
          </cell>
          <cell r="D717">
            <v>-5309.77</v>
          </cell>
        </row>
        <row r="718">
          <cell r="A718">
            <v>223000050003</v>
          </cell>
          <cell r="B718" t="str">
            <v>PROCURADURIA GENERAL DE LA REPUBLICA</v>
          </cell>
          <cell r="C718">
            <v>-134.78</v>
          </cell>
          <cell r="D718">
            <v>-134.78</v>
          </cell>
        </row>
        <row r="719">
          <cell r="A719">
            <v>223000050004</v>
          </cell>
          <cell r="B719" t="str">
            <v>FONDO SOCIAL PARA LA VIVIENDA</v>
          </cell>
          <cell r="C719">
            <v>-50.87</v>
          </cell>
          <cell r="D719">
            <v>-50.87</v>
          </cell>
        </row>
        <row r="720">
          <cell r="A720">
            <v>223000050005</v>
          </cell>
          <cell r="B720" t="str">
            <v>PAN AMERICAM LIFE</v>
          </cell>
          <cell r="C720">
            <v>-82.91</v>
          </cell>
          <cell r="D720">
            <v>-82.91</v>
          </cell>
        </row>
        <row r="721">
          <cell r="A721">
            <v>223000050009</v>
          </cell>
          <cell r="B721" t="str">
            <v>IPSFA</v>
          </cell>
          <cell r="C721">
            <v>-93.89</v>
          </cell>
          <cell r="D721">
            <v>-93.89</v>
          </cell>
        </row>
        <row r="722">
          <cell r="A722">
            <v>223000050099</v>
          </cell>
          <cell r="B722" t="str">
            <v>OTROS</v>
          </cell>
          <cell r="C722">
            <v>-874.28</v>
          </cell>
          <cell r="D722">
            <v>-874.28</v>
          </cell>
        </row>
        <row r="723">
          <cell r="A723">
            <v>224</v>
          </cell>
          <cell r="B723" t="str">
            <v>PROVISIONES</v>
          </cell>
          <cell r="C723">
            <v>-3122090.38</v>
          </cell>
          <cell r="D723">
            <v>-3122090.38</v>
          </cell>
        </row>
        <row r="724">
          <cell r="A724">
            <v>2240</v>
          </cell>
          <cell r="B724" t="str">
            <v>PROVISIONES</v>
          </cell>
          <cell r="C724">
            <v>-3122090.38</v>
          </cell>
          <cell r="D724">
            <v>-3122090.38</v>
          </cell>
        </row>
        <row r="725">
          <cell r="A725">
            <v>224001</v>
          </cell>
          <cell r="B725" t="str">
            <v>PROVISIONES LABORALES</v>
          </cell>
          <cell r="C725">
            <v>-1200766.52</v>
          </cell>
          <cell r="D725">
            <v>-1200766.52</v>
          </cell>
        </row>
        <row r="726">
          <cell r="A726">
            <v>2240010200</v>
          </cell>
          <cell r="B726" t="str">
            <v>VACACIONES</v>
          </cell>
          <cell r="C726">
            <v>-276171</v>
          </cell>
          <cell r="D726">
            <v>-276171</v>
          </cell>
        </row>
        <row r="727">
          <cell r="A727">
            <v>224001020001</v>
          </cell>
          <cell r="B727" t="str">
            <v>ORDINARIAS</v>
          </cell>
          <cell r="C727">
            <v>-276171</v>
          </cell>
          <cell r="D727">
            <v>-276171</v>
          </cell>
        </row>
        <row r="728">
          <cell r="A728">
            <v>2240010300</v>
          </cell>
          <cell r="B728" t="str">
            <v>GRATIFICACIONES</v>
          </cell>
          <cell r="C728">
            <v>-294069.56</v>
          </cell>
          <cell r="D728">
            <v>-294069.56</v>
          </cell>
        </row>
        <row r="729">
          <cell r="A729">
            <v>2240010400</v>
          </cell>
          <cell r="B729" t="str">
            <v>AGUINALDOS</v>
          </cell>
          <cell r="C729">
            <v>-284496.90999999997</v>
          </cell>
          <cell r="D729">
            <v>-284496.90999999997</v>
          </cell>
        </row>
        <row r="730">
          <cell r="A730">
            <v>2240010500</v>
          </cell>
          <cell r="B730" t="str">
            <v>INDEMNIZACIONES</v>
          </cell>
          <cell r="C730">
            <v>-346029.05</v>
          </cell>
          <cell r="D730">
            <v>-346029.05</v>
          </cell>
        </row>
        <row r="731">
          <cell r="A731">
            <v>224003</v>
          </cell>
          <cell r="B731" t="str">
            <v>OTRAS PROVISIONES</v>
          </cell>
          <cell r="C731">
            <v>-1921323.86</v>
          </cell>
          <cell r="D731">
            <v>-1921323.86</v>
          </cell>
        </row>
        <row r="732">
          <cell r="A732">
            <v>2240030001</v>
          </cell>
          <cell r="B732" t="str">
            <v>OTRAS PROVISIONES</v>
          </cell>
          <cell r="C732">
            <v>-1921323.86</v>
          </cell>
          <cell r="D732">
            <v>-1921323.86</v>
          </cell>
        </row>
        <row r="733">
          <cell r="A733">
            <v>224003000107</v>
          </cell>
          <cell r="B733" t="str">
            <v>PUBLICIDAD</v>
          </cell>
          <cell r="C733">
            <v>-119875.68</v>
          </cell>
          <cell r="D733">
            <v>-119875.68</v>
          </cell>
        </row>
        <row r="734">
          <cell r="A734">
            <v>224003000108</v>
          </cell>
          <cell r="B734" t="str">
            <v>AUDITORIA EXTERNA</v>
          </cell>
          <cell r="C734">
            <v>-7500</v>
          </cell>
          <cell r="D734">
            <v>-7500</v>
          </cell>
        </row>
        <row r="735">
          <cell r="A735">
            <v>224003000109</v>
          </cell>
          <cell r="B735" t="str">
            <v>AUDITORIA FISCAL</v>
          </cell>
          <cell r="C735">
            <v>-6666.56</v>
          </cell>
          <cell r="D735">
            <v>-6666.56</v>
          </cell>
        </row>
        <row r="736">
          <cell r="A736">
            <v>224003000116</v>
          </cell>
          <cell r="B736" t="str">
            <v>ADMINISTRACION PROGRAMA DE PROTECCION- TARJETA DE CREDITO</v>
          </cell>
          <cell r="C736">
            <v>-1787281.62</v>
          </cell>
          <cell r="D736">
            <v>-1787281.62</v>
          </cell>
        </row>
        <row r="737">
          <cell r="A737">
            <v>225</v>
          </cell>
          <cell r="B737" t="str">
            <v>CREDITOS DIFERIDOS</v>
          </cell>
          <cell r="C737">
            <v>-2865575.16</v>
          </cell>
          <cell r="D737">
            <v>-2865575.16</v>
          </cell>
        </row>
        <row r="738">
          <cell r="A738">
            <v>2250</v>
          </cell>
          <cell r="B738" t="str">
            <v>CREDITOS DIFERIDOS</v>
          </cell>
          <cell r="C738">
            <v>-2865575.16</v>
          </cell>
          <cell r="D738">
            <v>-2865575.16</v>
          </cell>
        </row>
        <row r="739">
          <cell r="A739">
            <v>225002</v>
          </cell>
          <cell r="B739" t="str">
            <v>DIFERENCIAS DE PRECIOS EN OPERACIONES CON TITULOS VALORES</v>
          </cell>
          <cell r="C739">
            <v>-2865575.16</v>
          </cell>
          <cell r="D739">
            <v>-2865575.16</v>
          </cell>
        </row>
        <row r="740">
          <cell r="A740">
            <v>2250020000</v>
          </cell>
          <cell r="B740" t="str">
            <v>DIFERENCIAS DE PRECIOS EN OPERACIONES CON TITULOS VALORES</v>
          </cell>
          <cell r="C740">
            <v>-2865575.16</v>
          </cell>
          <cell r="D740">
            <v>-2865575.16</v>
          </cell>
        </row>
        <row r="741">
          <cell r="A741">
            <v>225002000002</v>
          </cell>
          <cell r="B741" t="str">
            <v>DIFERENCIAS DE PRECIOS EN OPERACIONES CON ENTIDADES DEL ESTA</v>
          </cell>
          <cell r="C741">
            <v>-2865575.16</v>
          </cell>
          <cell r="D741">
            <v>-2865575.16</v>
          </cell>
        </row>
        <row r="742">
          <cell r="C742"/>
          <cell r="D742"/>
        </row>
        <row r="743">
          <cell r="B743" t="str">
            <v>TOTAL PASIVOS</v>
          </cell>
          <cell r="C743">
            <v>-454674816.47000003</v>
          </cell>
          <cell r="D743">
            <v>-454674816.47000003</v>
          </cell>
        </row>
        <row r="744">
          <cell r="C744"/>
          <cell r="D744"/>
        </row>
        <row r="745">
          <cell r="A745">
            <v>31</v>
          </cell>
          <cell r="B745" t="str">
            <v>PATRIMONIO</v>
          </cell>
          <cell r="C745">
            <v>-136374902.87</v>
          </cell>
          <cell r="D745">
            <v>-136374902.87</v>
          </cell>
        </row>
        <row r="746">
          <cell r="A746">
            <v>311</v>
          </cell>
          <cell r="B746" t="str">
            <v>CAPITAL SOCIAL</v>
          </cell>
          <cell r="C746">
            <v>-102529100</v>
          </cell>
          <cell r="D746">
            <v>-102529100</v>
          </cell>
        </row>
        <row r="747">
          <cell r="A747">
            <v>3110</v>
          </cell>
          <cell r="B747" t="str">
            <v>CAPITAL SOCIAL FIJO</v>
          </cell>
          <cell r="C747">
            <v>-5714300</v>
          </cell>
          <cell r="D747">
            <v>-5714300</v>
          </cell>
        </row>
        <row r="748">
          <cell r="A748">
            <v>311001</v>
          </cell>
          <cell r="B748" t="str">
            <v>CAPITAL SUSCRITO PAGADO</v>
          </cell>
          <cell r="C748">
            <v>-5714300</v>
          </cell>
          <cell r="D748">
            <v>-5714300</v>
          </cell>
        </row>
        <row r="749">
          <cell r="A749">
            <v>3110010200</v>
          </cell>
          <cell r="B749" t="str">
            <v>ACCIONES</v>
          </cell>
          <cell r="C749">
            <v>-5714300</v>
          </cell>
          <cell r="D749">
            <v>-5714300</v>
          </cell>
        </row>
        <row r="750">
          <cell r="A750">
            <v>311001020001</v>
          </cell>
          <cell r="B750" t="str">
            <v>CAPITAL FIJO</v>
          </cell>
          <cell r="C750">
            <v>-5714300</v>
          </cell>
          <cell r="D750">
            <v>-5714300</v>
          </cell>
        </row>
        <row r="751">
          <cell r="A751">
            <v>3111</v>
          </cell>
          <cell r="B751" t="str">
            <v>CAPITAL SOCIAL VARIABLE</v>
          </cell>
          <cell r="C751">
            <v>-96814800</v>
          </cell>
          <cell r="D751">
            <v>-96814800</v>
          </cell>
        </row>
        <row r="752">
          <cell r="A752">
            <v>311101</v>
          </cell>
          <cell r="B752" t="str">
            <v>CAPITAL SUSCRITO PAGADO</v>
          </cell>
          <cell r="C752">
            <v>-97456500</v>
          </cell>
          <cell r="D752">
            <v>-97456500</v>
          </cell>
        </row>
        <row r="753">
          <cell r="A753">
            <v>3111010200</v>
          </cell>
          <cell r="B753" t="str">
            <v>ACCIONES</v>
          </cell>
          <cell r="C753">
            <v>-97456500</v>
          </cell>
          <cell r="D753">
            <v>-97456500</v>
          </cell>
        </row>
        <row r="754">
          <cell r="A754">
            <v>311102</v>
          </cell>
          <cell r="B754" t="str">
            <v>CAPITAL SUSCRITO NO PAGADO</v>
          </cell>
          <cell r="C754">
            <v>641700</v>
          </cell>
          <cell r="D754">
            <v>641700</v>
          </cell>
        </row>
        <row r="755">
          <cell r="A755">
            <v>3111020200</v>
          </cell>
          <cell r="B755" t="str">
            <v>ACCIONES</v>
          </cell>
          <cell r="C755">
            <v>641700</v>
          </cell>
          <cell r="D755">
            <v>641700</v>
          </cell>
        </row>
        <row r="756">
          <cell r="A756">
            <v>313</v>
          </cell>
          <cell r="B756" t="str">
            <v>RESERVAS DE CAPITAL</v>
          </cell>
          <cell r="C756">
            <v>-33845802.869999997</v>
          </cell>
          <cell r="D756">
            <v>-33845802.869999997</v>
          </cell>
        </row>
        <row r="757">
          <cell r="A757">
            <v>3130</v>
          </cell>
          <cell r="B757" t="str">
            <v>RESERVAS DE CAPITAL</v>
          </cell>
          <cell r="C757">
            <v>-33845802.869999997</v>
          </cell>
          <cell r="D757">
            <v>-33845802.869999997</v>
          </cell>
        </row>
        <row r="758">
          <cell r="A758">
            <v>313000</v>
          </cell>
          <cell r="B758" t="str">
            <v>RESERVAS DE CAPITAL</v>
          </cell>
          <cell r="C758">
            <v>-33845802.869999997</v>
          </cell>
          <cell r="D758">
            <v>-33845802.869999997</v>
          </cell>
        </row>
        <row r="759">
          <cell r="A759">
            <v>3130000100</v>
          </cell>
          <cell r="B759" t="str">
            <v>RESERVA LEGAL</v>
          </cell>
          <cell r="C759">
            <v>-33834438.479999997</v>
          </cell>
          <cell r="D759">
            <v>-33834438.479999997</v>
          </cell>
        </row>
        <row r="760">
          <cell r="A760">
            <v>3130000300</v>
          </cell>
          <cell r="B760" t="str">
            <v>RESERVAS VOLUNTARIAS</v>
          </cell>
          <cell r="C760">
            <v>-11364.39</v>
          </cell>
          <cell r="D760">
            <v>-11364.39</v>
          </cell>
        </row>
        <row r="761">
          <cell r="A761">
            <v>32</v>
          </cell>
          <cell r="B761" t="str">
            <v>PATRIMONIO RESTRINGIDO</v>
          </cell>
          <cell r="C761">
            <v>-4458839.63</v>
          </cell>
          <cell r="D761">
            <v>-4458839.63</v>
          </cell>
        </row>
        <row r="762">
          <cell r="A762">
            <v>321</v>
          </cell>
          <cell r="B762" t="str">
            <v>UTILIDADES NO DISTRIBUIBLES</v>
          </cell>
          <cell r="C762">
            <v>-1174413.6000000001</v>
          </cell>
          <cell r="D762">
            <v>-1174413.6000000001</v>
          </cell>
        </row>
        <row r="763">
          <cell r="A763">
            <v>3210</v>
          </cell>
          <cell r="B763" t="str">
            <v>UTILIDADES NO DISTRIBUIBLES</v>
          </cell>
          <cell r="C763">
            <v>-1174413.6000000001</v>
          </cell>
          <cell r="D763">
            <v>-1174413.6000000001</v>
          </cell>
        </row>
        <row r="764">
          <cell r="A764">
            <v>321000</v>
          </cell>
          <cell r="B764" t="str">
            <v>UTILIDADES NO DISTRIBUIBLES</v>
          </cell>
          <cell r="C764">
            <v>-1174413.6000000001</v>
          </cell>
          <cell r="D764">
            <v>-1174413.6000000001</v>
          </cell>
        </row>
        <row r="765">
          <cell r="A765">
            <v>3210000000</v>
          </cell>
          <cell r="B765" t="str">
            <v>UTILIDADES NO DISTRIBUIBLES</v>
          </cell>
          <cell r="C765">
            <v>-1174413.6000000001</v>
          </cell>
          <cell r="D765">
            <v>-1174413.6000000001</v>
          </cell>
        </row>
        <row r="766">
          <cell r="A766">
            <v>322</v>
          </cell>
          <cell r="B766" t="str">
            <v>REVALUACIONES</v>
          </cell>
          <cell r="C766">
            <v>-3283546.68</v>
          </cell>
          <cell r="D766">
            <v>-3283546.68</v>
          </cell>
        </row>
        <row r="767">
          <cell r="A767">
            <v>3220</v>
          </cell>
          <cell r="B767" t="str">
            <v>REVALUACIONES</v>
          </cell>
          <cell r="C767">
            <v>-3283546.68</v>
          </cell>
          <cell r="D767">
            <v>-3283546.68</v>
          </cell>
        </row>
        <row r="768">
          <cell r="A768">
            <v>322000</v>
          </cell>
          <cell r="B768" t="str">
            <v>REVALUACIONES</v>
          </cell>
          <cell r="C768">
            <v>-3283546.68</v>
          </cell>
          <cell r="D768">
            <v>-3283546.68</v>
          </cell>
        </row>
        <row r="769">
          <cell r="A769">
            <v>3220000100</v>
          </cell>
          <cell r="B769" t="str">
            <v>REVALUO DE INMUEBLES DEL ACTIVO FIJO</v>
          </cell>
          <cell r="C769">
            <v>-3283546.68</v>
          </cell>
          <cell r="D769">
            <v>-3283546.68</v>
          </cell>
        </row>
        <row r="770">
          <cell r="A770">
            <v>322000010001</v>
          </cell>
          <cell r="B770" t="str">
            <v>TERRENOS</v>
          </cell>
          <cell r="C770">
            <v>-1504291.48</v>
          </cell>
          <cell r="D770">
            <v>-1504291.48</v>
          </cell>
        </row>
        <row r="771">
          <cell r="A771">
            <v>322000010002</v>
          </cell>
          <cell r="B771" t="str">
            <v>EDIFICACIONES</v>
          </cell>
          <cell r="C771">
            <v>-1779255.2</v>
          </cell>
          <cell r="D771">
            <v>-1779255.2</v>
          </cell>
        </row>
        <row r="772">
          <cell r="A772">
            <v>324</v>
          </cell>
          <cell r="B772" t="str">
            <v>DONACIONES</v>
          </cell>
          <cell r="C772">
            <v>-879.35</v>
          </cell>
          <cell r="D772">
            <v>-879.35</v>
          </cell>
        </row>
        <row r="773">
          <cell r="A773">
            <v>3240</v>
          </cell>
          <cell r="B773" t="str">
            <v>DONACIONES</v>
          </cell>
          <cell r="C773">
            <v>-879.35</v>
          </cell>
          <cell r="D773">
            <v>-879.35</v>
          </cell>
        </row>
        <row r="774">
          <cell r="A774">
            <v>324002</v>
          </cell>
          <cell r="B774" t="str">
            <v>OTRAS DONACIONES</v>
          </cell>
          <cell r="C774">
            <v>-879.35</v>
          </cell>
          <cell r="D774">
            <v>-879.35</v>
          </cell>
        </row>
        <row r="775">
          <cell r="A775">
            <v>3240020300</v>
          </cell>
          <cell r="B775" t="str">
            <v>MUEBLES</v>
          </cell>
          <cell r="C775">
            <v>-879.35</v>
          </cell>
          <cell r="D775">
            <v>-879.35</v>
          </cell>
        </row>
        <row r="776">
          <cell r="C776"/>
          <cell r="D776"/>
        </row>
        <row r="777">
          <cell r="B777" t="str">
            <v>TOTAL PATRIMONIO</v>
          </cell>
          <cell r="C777">
            <v>-140833742.5</v>
          </cell>
          <cell r="D777">
            <v>-140833742.5</v>
          </cell>
        </row>
        <row r="778">
          <cell r="C778"/>
          <cell r="D778"/>
        </row>
        <row r="779">
          <cell r="A779">
            <v>61</v>
          </cell>
          <cell r="B779" t="str">
            <v>INGRESOS DE OPERACIONES DE INTERMEDIACION</v>
          </cell>
          <cell r="C779">
            <v>-28011981.620000001</v>
          </cell>
          <cell r="D779">
            <v>-28011981.620000001</v>
          </cell>
        </row>
        <row r="780">
          <cell r="A780">
            <v>611</v>
          </cell>
          <cell r="B780" t="str">
            <v>INGRESOS DE OPERACIONES DE INTERMEDIACION</v>
          </cell>
          <cell r="C780">
            <v>-28011981.620000001</v>
          </cell>
          <cell r="D780">
            <v>-28011981.620000001</v>
          </cell>
        </row>
        <row r="781">
          <cell r="A781">
            <v>6110</v>
          </cell>
          <cell r="B781" t="str">
            <v>INGRESOS DE OPERACIONES DE INTERMEDIACION</v>
          </cell>
          <cell r="C781">
            <v>-28011981.620000001</v>
          </cell>
          <cell r="D781">
            <v>-28011981.620000001</v>
          </cell>
        </row>
        <row r="782">
          <cell r="A782">
            <v>611001</v>
          </cell>
          <cell r="B782" t="str">
            <v>CARTERA DE PRESTAMOS</v>
          </cell>
          <cell r="C782">
            <v>-20670256.739999998</v>
          </cell>
          <cell r="D782">
            <v>-20670256.739999998</v>
          </cell>
        </row>
        <row r="783">
          <cell r="A783">
            <v>6110010100</v>
          </cell>
          <cell r="B783" t="str">
            <v>INTERESES</v>
          </cell>
          <cell r="C783">
            <v>-20670256.739999998</v>
          </cell>
          <cell r="D783">
            <v>-20670256.739999998</v>
          </cell>
        </row>
        <row r="784">
          <cell r="A784">
            <v>611001010001</v>
          </cell>
          <cell r="B784" t="str">
            <v>PACTADOS HASTA UN AÑO PLAZO</v>
          </cell>
          <cell r="C784">
            <v>-379853.36</v>
          </cell>
          <cell r="D784">
            <v>-379853.36</v>
          </cell>
        </row>
        <row r="785">
          <cell r="A785">
            <v>61100101000101</v>
          </cell>
          <cell r="B785" t="str">
            <v>OTORGAMIENTOS ORIGINALES</v>
          </cell>
          <cell r="C785">
            <v>-379847.58</v>
          </cell>
          <cell r="D785">
            <v>-379847.58</v>
          </cell>
        </row>
        <row r="786">
          <cell r="A786">
            <v>61100101000103</v>
          </cell>
          <cell r="B786" t="str">
            <v>INTERESES MORATORIOS</v>
          </cell>
          <cell r="C786">
            <v>-5.78</v>
          </cell>
          <cell r="D786">
            <v>-5.78</v>
          </cell>
        </row>
        <row r="787">
          <cell r="A787">
            <v>611001010002</v>
          </cell>
          <cell r="B787" t="str">
            <v>PACTADOS A MAS DE UN AÑO PLAZO</v>
          </cell>
          <cell r="C787">
            <v>-20290403.379999999</v>
          </cell>
          <cell r="D787">
            <v>-20290403.379999999</v>
          </cell>
        </row>
        <row r="788">
          <cell r="A788">
            <v>61100101000201</v>
          </cell>
          <cell r="B788" t="str">
            <v>OTORGAMIENTOS ORIGINALES</v>
          </cell>
          <cell r="C788">
            <v>-20290368.579999998</v>
          </cell>
          <cell r="D788">
            <v>-20290368.579999998</v>
          </cell>
        </row>
        <row r="789">
          <cell r="A789">
            <v>61100101000203</v>
          </cell>
          <cell r="B789" t="str">
            <v>INTERESES MORATORIOS</v>
          </cell>
          <cell r="C789">
            <v>-34.799999999999997</v>
          </cell>
          <cell r="D789">
            <v>-34.799999999999997</v>
          </cell>
        </row>
        <row r="790">
          <cell r="A790">
            <v>611002</v>
          </cell>
          <cell r="B790" t="str">
            <v>CARTERA DE INVERSIONES</v>
          </cell>
          <cell r="C790">
            <v>-6723725.3300000001</v>
          </cell>
          <cell r="D790">
            <v>-6723725.3300000001</v>
          </cell>
        </row>
        <row r="791">
          <cell r="A791">
            <v>6110020100</v>
          </cell>
          <cell r="B791" t="str">
            <v>INTERESES</v>
          </cell>
          <cell r="C791">
            <v>-6723725.3300000001</v>
          </cell>
          <cell r="D791">
            <v>-6723725.3300000001</v>
          </cell>
        </row>
        <row r="792">
          <cell r="A792">
            <v>611002010001</v>
          </cell>
          <cell r="B792" t="str">
            <v>TITULOS VALORES CONSERVADOS PARA NEGOCIACION</v>
          </cell>
          <cell r="C792">
            <v>-6723725.3300000001</v>
          </cell>
          <cell r="D792">
            <v>-6723725.3300000001</v>
          </cell>
        </row>
        <row r="793">
          <cell r="A793">
            <v>61100201000102</v>
          </cell>
          <cell r="B793" t="str">
            <v>TITULOS VALORES TRANSFERIDOS</v>
          </cell>
          <cell r="C793">
            <v>-6723725.3300000001</v>
          </cell>
          <cell r="D793">
            <v>-6723725.3300000001</v>
          </cell>
        </row>
        <row r="794">
          <cell r="A794">
            <v>611004</v>
          </cell>
          <cell r="B794" t="str">
            <v>INTERESES SOBRE DEPOSITOS</v>
          </cell>
          <cell r="C794">
            <v>-617999.55000000005</v>
          </cell>
          <cell r="D794">
            <v>-617999.55000000005</v>
          </cell>
        </row>
        <row r="795">
          <cell r="A795">
            <v>6110040100</v>
          </cell>
          <cell r="B795" t="str">
            <v>EN EL BCR</v>
          </cell>
          <cell r="C795">
            <v>-23724.720000000001</v>
          </cell>
          <cell r="D795">
            <v>-23724.720000000001</v>
          </cell>
        </row>
        <row r="796">
          <cell r="A796">
            <v>611004010001</v>
          </cell>
          <cell r="B796" t="str">
            <v>DEPOSITOS PARA RESERVA DE LIQUDEZ</v>
          </cell>
          <cell r="C796">
            <v>-23724.720000000001</v>
          </cell>
          <cell r="D796">
            <v>-23724.720000000001</v>
          </cell>
        </row>
        <row r="797">
          <cell r="A797">
            <v>6110040200</v>
          </cell>
          <cell r="B797" t="str">
            <v>EN OTRAS INSTITUCIONES FINANCIERAS</v>
          </cell>
          <cell r="C797">
            <v>-594274.82999999996</v>
          </cell>
          <cell r="D797">
            <v>-594274.82999999996</v>
          </cell>
        </row>
        <row r="798">
          <cell r="A798">
            <v>611004020001</v>
          </cell>
          <cell r="B798" t="str">
            <v>OTRAS ENTIDADES DEL SISTEMA FIANCIERO</v>
          </cell>
          <cell r="C798">
            <v>-594274.82999999996</v>
          </cell>
          <cell r="D798">
            <v>-594274.82999999996</v>
          </cell>
        </row>
        <row r="799">
          <cell r="A799">
            <v>61100402000101</v>
          </cell>
          <cell r="B799" t="str">
            <v>DEPOSITOS A LA VISTA</v>
          </cell>
          <cell r="C799">
            <v>-591589.9</v>
          </cell>
          <cell r="D799">
            <v>-591589.9</v>
          </cell>
        </row>
        <row r="800">
          <cell r="A800">
            <v>6110040200010100</v>
          </cell>
          <cell r="B800" t="str">
            <v>BANCOS</v>
          </cell>
          <cell r="C800">
            <v>-591589.9</v>
          </cell>
          <cell r="D800">
            <v>-591589.9</v>
          </cell>
        </row>
        <row r="801">
          <cell r="A801">
            <v>61100402000103</v>
          </cell>
          <cell r="B801" t="str">
            <v>DEPOSITOS A PLAZO</v>
          </cell>
          <cell r="C801">
            <v>-2684.93</v>
          </cell>
          <cell r="D801">
            <v>-2684.93</v>
          </cell>
        </row>
        <row r="802">
          <cell r="A802">
            <v>6110040200010300</v>
          </cell>
          <cell r="B802" t="str">
            <v>INTERMEDIARIOS FINANCIEROS NO BANCARIOS</v>
          </cell>
          <cell r="C802">
            <v>-2684.93</v>
          </cell>
          <cell r="D802">
            <v>-2684.93</v>
          </cell>
        </row>
        <row r="803">
          <cell r="A803">
            <v>62</v>
          </cell>
          <cell r="B803" t="str">
            <v>INGRESOS DE OTRAS OPERACIONES</v>
          </cell>
          <cell r="C803">
            <v>-12079936.75</v>
          </cell>
          <cell r="D803">
            <v>-12079936.75</v>
          </cell>
        </row>
        <row r="804">
          <cell r="A804">
            <v>621</v>
          </cell>
          <cell r="B804" t="str">
            <v>INGRESOS DE OTRAS OPERACIONES</v>
          </cell>
          <cell r="C804">
            <v>-12079936.75</v>
          </cell>
          <cell r="D804">
            <v>-12079936.75</v>
          </cell>
        </row>
        <row r="805">
          <cell r="A805">
            <v>6210</v>
          </cell>
          <cell r="B805" t="str">
            <v>INGRESOS DE OTRAS OPERACIONES</v>
          </cell>
          <cell r="C805">
            <v>-12079936.75</v>
          </cell>
          <cell r="D805">
            <v>-12079936.75</v>
          </cell>
        </row>
        <row r="806">
          <cell r="A806">
            <v>621002</v>
          </cell>
          <cell r="B806" t="str">
            <v>SERVICIOS TECNICOS</v>
          </cell>
          <cell r="C806">
            <v>-910957.02</v>
          </cell>
          <cell r="D806">
            <v>-910957.02</v>
          </cell>
        </row>
        <row r="807">
          <cell r="A807">
            <v>6210020300</v>
          </cell>
          <cell r="B807" t="str">
            <v>SERVICIOS DE CAPACITACION</v>
          </cell>
          <cell r="C807">
            <v>-443112.5</v>
          </cell>
          <cell r="D807">
            <v>-443112.5</v>
          </cell>
        </row>
        <row r="808">
          <cell r="A808">
            <v>6210020700</v>
          </cell>
          <cell r="B808" t="str">
            <v>ASESORIA</v>
          </cell>
          <cell r="C808">
            <v>-20050</v>
          </cell>
          <cell r="D808">
            <v>-20050</v>
          </cell>
        </row>
        <row r="809">
          <cell r="A809">
            <v>6210029100</v>
          </cell>
          <cell r="B809" t="str">
            <v>OTROS</v>
          </cell>
          <cell r="C809">
            <v>-447794.52</v>
          </cell>
          <cell r="D809">
            <v>-447794.52</v>
          </cell>
        </row>
        <row r="810">
          <cell r="A810">
            <v>621002910003</v>
          </cell>
          <cell r="B810" t="str">
            <v>SERVICIO DE SELECCION Y EVALUACION DE RECURSOS HUMANOS</v>
          </cell>
          <cell r="C810">
            <v>-19145</v>
          </cell>
          <cell r="D810">
            <v>-19145</v>
          </cell>
        </row>
        <row r="811">
          <cell r="A811">
            <v>621002910004</v>
          </cell>
          <cell r="B811" t="str">
            <v>SERVICIO DE CIERRE CENTRALIZADO EN CADI</v>
          </cell>
          <cell r="C811">
            <v>-184071.67999999999</v>
          </cell>
          <cell r="D811">
            <v>-184071.67999999999</v>
          </cell>
        </row>
        <row r="812">
          <cell r="A812">
            <v>621002910006</v>
          </cell>
          <cell r="B812" t="str">
            <v>SERVICIO DE ASESORIA MYPE</v>
          </cell>
          <cell r="C812">
            <v>-244577.84</v>
          </cell>
          <cell r="D812">
            <v>-244577.84</v>
          </cell>
        </row>
        <row r="813">
          <cell r="A813">
            <v>621004</v>
          </cell>
          <cell r="B813" t="str">
            <v>SERVICIOS FINANCIEROS</v>
          </cell>
          <cell r="C813">
            <v>-11168979.73</v>
          </cell>
          <cell r="D813">
            <v>-11168979.73</v>
          </cell>
        </row>
        <row r="814">
          <cell r="A814">
            <v>6210040400</v>
          </cell>
          <cell r="B814" t="str">
            <v>OTROS</v>
          </cell>
          <cell r="C814">
            <v>-11168979.73</v>
          </cell>
          <cell r="D814">
            <v>-11168979.73</v>
          </cell>
        </row>
        <row r="815">
          <cell r="A815">
            <v>621004040006</v>
          </cell>
          <cell r="B815" t="str">
            <v>SERVICIO DE SALUD A TU ALCANCE</v>
          </cell>
          <cell r="C815">
            <v>-11773.51</v>
          </cell>
          <cell r="D815">
            <v>-11773.51</v>
          </cell>
        </row>
        <row r="816">
          <cell r="A816">
            <v>621004040009</v>
          </cell>
          <cell r="B816" t="str">
            <v>COMISION POR PAGO REMESAS FAMILIARES</v>
          </cell>
          <cell r="C816">
            <v>-948723.08</v>
          </cell>
          <cell r="D816">
            <v>-948723.08</v>
          </cell>
        </row>
        <row r="817">
          <cell r="A817">
            <v>621004040010</v>
          </cell>
          <cell r="B817" t="str">
            <v>RESGUARDO Y CUSTODIA DE DOCUMENTOS</v>
          </cell>
          <cell r="C817">
            <v>-18467.599999999999</v>
          </cell>
          <cell r="D817">
            <v>-18467.599999999999</v>
          </cell>
        </row>
        <row r="818">
          <cell r="A818">
            <v>621004040018</v>
          </cell>
          <cell r="B818" t="str">
            <v>COMISIONES POR COMPRA TARJETAS DE DEBITO</v>
          </cell>
          <cell r="C818">
            <v>-397162.51</v>
          </cell>
          <cell r="D818">
            <v>-397162.51</v>
          </cell>
        </row>
        <row r="819">
          <cell r="A819">
            <v>621004040020</v>
          </cell>
          <cell r="B819" t="str">
            <v>COMISONES POR SERVICIO DE RETIRO TARJETA DE CREDITO ATMS</v>
          </cell>
          <cell r="C819">
            <v>-436.8</v>
          </cell>
          <cell r="D819">
            <v>-436.8</v>
          </cell>
        </row>
        <row r="820">
          <cell r="A820">
            <v>621004040021</v>
          </cell>
          <cell r="B820" t="str">
            <v>COMISIONES POR SERVICIO RETIRO DE EFECTIVO TARJETA DE DEBITO</v>
          </cell>
          <cell r="C820">
            <v>-90381.35</v>
          </cell>
          <cell r="D820">
            <v>-90381.35</v>
          </cell>
        </row>
        <row r="821">
          <cell r="A821">
            <v>621004040022</v>
          </cell>
          <cell r="B821" t="str">
            <v>COMISION RUTEO TRANSACCIONES TARJETA DE CREDITO POS</v>
          </cell>
          <cell r="C821">
            <v>-1461273.67</v>
          </cell>
          <cell r="D821">
            <v>-1461273.67</v>
          </cell>
        </row>
        <row r="822">
          <cell r="A822">
            <v>621004040023</v>
          </cell>
          <cell r="B822" t="str">
            <v>COMISION RUTEO TRANSACCIONES TARJETA DE DEBITO POS</v>
          </cell>
          <cell r="C822">
            <v>-603279.42000000004</v>
          </cell>
          <cell r="D822">
            <v>-603279.42000000004</v>
          </cell>
        </row>
        <row r="823">
          <cell r="A823">
            <v>621004040027</v>
          </cell>
          <cell r="B823" t="str">
            <v>ADMINISTRACION TARJETA DE CREDITO</v>
          </cell>
          <cell r="C823">
            <v>-2155227.92</v>
          </cell>
          <cell r="D823">
            <v>-2155227.92</v>
          </cell>
        </row>
        <row r="824">
          <cell r="A824">
            <v>621004040028</v>
          </cell>
          <cell r="B824" t="str">
            <v>ADMINISTRACION TARJETA DE DEBITO</v>
          </cell>
          <cell r="C824">
            <v>-1677987.6</v>
          </cell>
          <cell r="D824">
            <v>-1677987.6</v>
          </cell>
        </row>
        <row r="825">
          <cell r="A825">
            <v>621004040031</v>
          </cell>
          <cell r="B825" t="str">
            <v>SERVICIO SARO</v>
          </cell>
          <cell r="C825">
            <v>-262655.28000000003</v>
          </cell>
          <cell r="D825">
            <v>-262655.28000000003</v>
          </cell>
        </row>
        <row r="826">
          <cell r="A826">
            <v>621004040032</v>
          </cell>
          <cell r="B826" t="str">
            <v>SERVICIO CREDIT SCORING</v>
          </cell>
          <cell r="C826">
            <v>-267611.06</v>
          </cell>
          <cell r="D826">
            <v>-267611.06</v>
          </cell>
        </row>
        <row r="827">
          <cell r="A827">
            <v>621004040044</v>
          </cell>
          <cell r="B827" t="str">
            <v>COMISIONES POR SERVICIO DE RED ATM´S</v>
          </cell>
          <cell r="C827">
            <v>-860269.28</v>
          </cell>
          <cell r="D827">
            <v>-860269.28</v>
          </cell>
        </row>
        <row r="828">
          <cell r="A828">
            <v>621004040045</v>
          </cell>
          <cell r="B828" t="str">
            <v>ADMINISTRACION Y OTROS SERVICIOS ATM´S</v>
          </cell>
          <cell r="C828">
            <v>-74100</v>
          </cell>
          <cell r="D828">
            <v>-74100</v>
          </cell>
        </row>
        <row r="829">
          <cell r="A829">
            <v>621004040047</v>
          </cell>
          <cell r="B829" t="str">
            <v>CORRESPONSALES NO BANCARIOS</v>
          </cell>
          <cell r="C829">
            <v>-145286.79</v>
          </cell>
          <cell r="D829">
            <v>-145286.79</v>
          </cell>
        </row>
        <row r="830">
          <cell r="A830">
            <v>62100404004701</v>
          </cell>
          <cell r="B830" t="str">
            <v>COMISION POR SERVICIO DE RED DE CNB</v>
          </cell>
          <cell r="C830">
            <v>-142872.14000000001</v>
          </cell>
          <cell r="D830">
            <v>-142872.14000000001</v>
          </cell>
        </row>
        <row r="831">
          <cell r="A831">
            <v>62100404004703</v>
          </cell>
          <cell r="B831" t="str">
            <v>COMISION DE SERVICIOS CNB´S ADMINISTRADOS POR FEDESERVI</v>
          </cell>
          <cell r="C831">
            <v>-2414.65</v>
          </cell>
          <cell r="D831">
            <v>-2414.65</v>
          </cell>
        </row>
        <row r="832">
          <cell r="A832">
            <v>621004040048</v>
          </cell>
          <cell r="B832" t="str">
            <v>ADMINISTRACION Y OTROS SERVICIOS CNB</v>
          </cell>
          <cell r="C832">
            <v>-46302.5</v>
          </cell>
          <cell r="D832">
            <v>-46302.5</v>
          </cell>
        </row>
        <row r="833">
          <cell r="A833">
            <v>621004040049</v>
          </cell>
          <cell r="B833" t="str">
            <v>COMISION POR OPERACIONES INTERENTIDADES</v>
          </cell>
          <cell r="C833">
            <v>-3723</v>
          </cell>
          <cell r="D833">
            <v>-3723</v>
          </cell>
        </row>
        <row r="834">
          <cell r="A834">
            <v>621004040050</v>
          </cell>
          <cell r="B834" t="str">
            <v>COMISION POR SERVICIO DE COLECTURIA BELCORP</v>
          </cell>
          <cell r="C834">
            <v>-1850.94</v>
          </cell>
          <cell r="D834">
            <v>-1850.94</v>
          </cell>
        </row>
        <row r="835">
          <cell r="A835">
            <v>621004040051</v>
          </cell>
          <cell r="B835" t="str">
            <v>SERVICIO DE ORGANIZACION Y METODOS</v>
          </cell>
          <cell r="C835">
            <v>-3250</v>
          </cell>
          <cell r="D835">
            <v>-3250</v>
          </cell>
        </row>
        <row r="836">
          <cell r="A836">
            <v>621004040056</v>
          </cell>
          <cell r="B836" t="str">
            <v>SERVICIO DE BANCA MOVIL</v>
          </cell>
          <cell r="C836">
            <v>-1063277.56</v>
          </cell>
          <cell r="D836">
            <v>-1063277.56</v>
          </cell>
        </row>
        <row r="837">
          <cell r="A837">
            <v>62100404005601</v>
          </cell>
          <cell r="B837" t="str">
            <v>COMISION POR SERVICIO DE BANCA MOVIL</v>
          </cell>
          <cell r="C837">
            <v>-465475.56</v>
          </cell>
          <cell r="D837">
            <v>-465475.56</v>
          </cell>
        </row>
        <row r="838">
          <cell r="A838">
            <v>62100404005602</v>
          </cell>
          <cell r="B838" t="str">
            <v>SERVICIO DE ADMINISTRACION DE BANCA MOVIL</v>
          </cell>
          <cell r="C838">
            <v>-597802</v>
          </cell>
          <cell r="D838">
            <v>-597802</v>
          </cell>
        </row>
        <row r="839">
          <cell r="A839">
            <v>621004040060</v>
          </cell>
          <cell r="B839" t="str">
            <v>CALL CENTER TARJETAS</v>
          </cell>
          <cell r="C839">
            <v>-981930.05</v>
          </cell>
          <cell r="D839">
            <v>-981930.05</v>
          </cell>
        </row>
        <row r="840">
          <cell r="A840">
            <v>621004040061</v>
          </cell>
          <cell r="B840" t="str">
            <v>SERVICIOS DE COLECTURIA</v>
          </cell>
          <cell r="C840">
            <v>-2813.21</v>
          </cell>
          <cell r="D840">
            <v>-2813.21</v>
          </cell>
        </row>
        <row r="841">
          <cell r="A841">
            <v>621004040064</v>
          </cell>
          <cell r="B841" t="str">
            <v>COMISION POR SERVICIO DE COMERCIALIZACION DE SEGUROS</v>
          </cell>
          <cell r="C841">
            <v>-20738.669999999998</v>
          </cell>
          <cell r="D841">
            <v>-20738.669999999998</v>
          </cell>
        </row>
        <row r="842">
          <cell r="A842">
            <v>621004040065</v>
          </cell>
          <cell r="B842" t="str">
            <v>COMISION POR SERVICIOS DE COMERCIALIZACION</v>
          </cell>
          <cell r="C842">
            <v>-36.54</v>
          </cell>
          <cell r="D842">
            <v>-36.54</v>
          </cell>
        </row>
        <row r="843">
          <cell r="A843">
            <v>62100404006501</v>
          </cell>
          <cell r="B843" t="str">
            <v>COMERCIALIZACION DE SEGURO REMESAS FAMILIARES</v>
          </cell>
          <cell r="C843">
            <v>-36.54</v>
          </cell>
          <cell r="D843">
            <v>-36.54</v>
          </cell>
        </row>
        <row r="844">
          <cell r="A844">
            <v>621004040066</v>
          </cell>
          <cell r="B844" t="str">
            <v>SERVICIO DE KIOSKOS FINANCIEROS</v>
          </cell>
          <cell r="C844">
            <v>-7838.24</v>
          </cell>
          <cell r="D844">
            <v>-7838.24</v>
          </cell>
        </row>
        <row r="845">
          <cell r="A845">
            <v>62100404006601</v>
          </cell>
          <cell r="B845" t="str">
            <v>COMISION POR USO DE KIOSKOS</v>
          </cell>
          <cell r="C845">
            <v>-0.86</v>
          </cell>
          <cell r="D845">
            <v>-0.86</v>
          </cell>
        </row>
        <row r="846">
          <cell r="A846">
            <v>62100404006602</v>
          </cell>
          <cell r="B846" t="str">
            <v>COMISION POR RUTEO DE TRANSACCION DE KIOSKOS</v>
          </cell>
          <cell r="C846">
            <v>-37.380000000000003</v>
          </cell>
          <cell r="D846">
            <v>-37.380000000000003</v>
          </cell>
        </row>
        <row r="847">
          <cell r="A847">
            <v>62100404006603</v>
          </cell>
          <cell r="B847" t="str">
            <v>COMISION POR SERVICIO DE ADMINISTRACION DE KIOSKOS</v>
          </cell>
          <cell r="C847">
            <v>-7800</v>
          </cell>
          <cell r="D847">
            <v>-7800</v>
          </cell>
        </row>
        <row r="848">
          <cell r="A848">
            <v>621004040068</v>
          </cell>
          <cell r="B848" t="str">
            <v>INGRESO POR SERVICIOS DE AGENCIAS DE FEDECREDITO</v>
          </cell>
          <cell r="C848">
            <v>-18752.5</v>
          </cell>
          <cell r="D848">
            <v>-18752.5</v>
          </cell>
        </row>
        <row r="849">
          <cell r="A849">
            <v>62100404006801</v>
          </cell>
          <cell r="B849" t="str">
            <v>AGENCIA MULTIPLAZA</v>
          </cell>
          <cell r="C849">
            <v>-11865.51</v>
          </cell>
          <cell r="D849">
            <v>-11865.51</v>
          </cell>
        </row>
        <row r="850">
          <cell r="A850">
            <v>62100404006802</v>
          </cell>
          <cell r="B850" t="str">
            <v>AGENCIA WORLD TRADE CENTER</v>
          </cell>
          <cell r="C850">
            <v>-6886.99</v>
          </cell>
          <cell r="D850">
            <v>-6886.99</v>
          </cell>
        </row>
        <row r="851">
          <cell r="A851">
            <v>621004040069</v>
          </cell>
          <cell r="B851" t="str">
            <v>COMISIONES POR SERVICIO DE COMERCIOS AFILIADOS</v>
          </cell>
          <cell r="C851">
            <v>-2.99</v>
          </cell>
          <cell r="D851">
            <v>-2.99</v>
          </cell>
        </row>
        <row r="852">
          <cell r="A852">
            <v>62100404006901</v>
          </cell>
          <cell r="B852" t="str">
            <v>TASA DE INTERCAMBIO FIJA</v>
          </cell>
          <cell r="C852">
            <v>-2.2000000000000002</v>
          </cell>
          <cell r="D852">
            <v>-2.2000000000000002</v>
          </cell>
        </row>
        <row r="853">
          <cell r="A853">
            <v>6210040400690100</v>
          </cell>
          <cell r="B853" t="str">
            <v>COMISION POR COMPRAS CON TARJETAS DEL SISTEMA FEDECREDITO TD</v>
          </cell>
          <cell r="C853">
            <v>-0.36</v>
          </cell>
          <cell r="D853">
            <v>-0.36</v>
          </cell>
        </row>
        <row r="854">
          <cell r="A854">
            <v>6210040400690100</v>
          </cell>
          <cell r="B854" t="str">
            <v>COMISION POR COMPRAS CON TARJETAS DEL SISTEMA FEDECREDITO TC</v>
          </cell>
          <cell r="C854">
            <v>-1.84</v>
          </cell>
          <cell r="D854">
            <v>-1.84</v>
          </cell>
        </row>
        <row r="855">
          <cell r="A855">
            <v>62100404006902</v>
          </cell>
          <cell r="B855" t="str">
            <v>TASA DE ADQUIRENCIA</v>
          </cell>
          <cell r="C855">
            <v>-0.79</v>
          </cell>
          <cell r="D855">
            <v>-0.79</v>
          </cell>
        </row>
        <row r="856">
          <cell r="A856">
            <v>6210040400690200</v>
          </cell>
          <cell r="B856" t="str">
            <v>COMISION POR COMPRAS CON TARJETAS DEL SISTEMA FEDECREDITO TD</v>
          </cell>
          <cell r="C856">
            <v>-0.05</v>
          </cell>
          <cell r="D856">
            <v>-0.05</v>
          </cell>
        </row>
        <row r="857">
          <cell r="A857">
            <v>6210040400690200</v>
          </cell>
          <cell r="B857" t="str">
            <v>COMISION POR COMPRAS CON TARJETAS DEL SISTEMA FEDECREDITO TC</v>
          </cell>
          <cell r="C857">
            <v>-0.25</v>
          </cell>
          <cell r="D857">
            <v>-0.25</v>
          </cell>
        </row>
        <row r="858">
          <cell r="A858">
            <v>6210040400690200</v>
          </cell>
          <cell r="B858" t="str">
            <v>COMISION POR COMPRAS CON TARJETAS DE BANCOS EMISORES LOCALES</v>
          </cell>
          <cell r="C858">
            <v>-0.49</v>
          </cell>
          <cell r="D858">
            <v>-0.49</v>
          </cell>
        </row>
        <row r="859">
          <cell r="A859">
            <v>621004040099</v>
          </cell>
          <cell r="B859" t="str">
            <v>OTROS</v>
          </cell>
          <cell r="C859">
            <v>-43827.66</v>
          </cell>
          <cell r="D859">
            <v>-43827.66</v>
          </cell>
        </row>
        <row r="860">
          <cell r="A860">
            <v>63</v>
          </cell>
          <cell r="B860" t="str">
            <v>INGRESOS NO OPERACIONALES</v>
          </cell>
          <cell r="C860">
            <v>-1256545.52</v>
          </cell>
          <cell r="D860">
            <v>-1256545.52</v>
          </cell>
        </row>
        <row r="861">
          <cell r="A861">
            <v>631</v>
          </cell>
          <cell r="B861" t="str">
            <v>INGRESOS NO OPERACIONALES</v>
          </cell>
          <cell r="C861">
            <v>-1256545.52</v>
          </cell>
          <cell r="D861">
            <v>-1256545.52</v>
          </cell>
        </row>
        <row r="862">
          <cell r="A862">
            <v>6310</v>
          </cell>
          <cell r="B862" t="str">
            <v>INGRESOS NO OPERACIONALES</v>
          </cell>
          <cell r="C862">
            <v>-1256545.52</v>
          </cell>
          <cell r="D862">
            <v>-1256545.52</v>
          </cell>
        </row>
        <row r="863">
          <cell r="A863">
            <v>631001</v>
          </cell>
          <cell r="B863" t="str">
            <v>INGRESOS DE EJERCICIOS ANTERIORES</v>
          </cell>
          <cell r="C863">
            <v>-277639.59999999998</v>
          </cell>
          <cell r="D863">
            <v>-277639.59999999998</v>
          </cell>
        </row>
        <row r="864">
          <cell r="A864">
            <v>6310010100</v>
          </cell>
          <cell r="B864" t="str">
            <v>RECUPERACIONES DE PRESTAMOS E INTERESES</v>
          </cell>
          <cell r="C864">
            <v>-19053.669999999998</v>
          </cell>
          <cell r="D864">
            <v>-19053.669999999998</v>
          </cell>
        </row>
        <row r="865">
          <cell r="A865">
            <v>631001010002</v>
          </cell>
          <cell r="B865" t="str">
            <v>INTERESES</v>
          </cell>
          <cell r="C865">
            <v>-19053.669999999998</v>
          </cell>
          <cell r="D865">
            <v>-19053.669999999998</v>
          </cell>
        </row>
        <row r="866">
          <cell r="A866">
            <v>6310010300</v>
          </cell>
          <cell r="B866" t="str">
            <v>RECUPERACIONES DE GASTOS</v>
          </cell>
          <cell r="C866">
            <v>-11849.18</v>
          </cell>
          <cell r="D866">
            <v>-11849.18</v>
          </cell>
        </row>
        <row r="867">
          <cell r="A867">
            <v>6310010400</v>
          </cell>
          <cell r="B867" t="str">
            <v>LIBERACI¢N DE RESERVAS DE SANEAMIENTO</v>
          </cell>
          <cell r="C867">
            <v>-246736.75</v>
          </cell>
          <cell r="D867">
            <v>-246736.75</v>
          </cell>
        </row>
        <row r="868">
          <cell r="A868">
            <v>631001040001</v>
          </cell>
          <cell r="B868" t="str">
            <v>CAPITAL</v>
          </cell>
          <cell r="C868">
            <v>-43534.27</v>
          </cell>
          <cell r="D868">
            <v>-43534.27</v>
          </cell>
        </row>
        <row r="869">
          <cell r="A869">
            <v>63100104000101</v>
          </cell>
          <cell r="B869" t="str">
            <v>RESERVA PRESTAMOS CATEGORIA A2 Y B</v>
          </cell>
          <cell r="C869">
            <v>-43534.27</v>
          </cell>
          <cell r="D869">
            <v>-43534.27</v>
          </cell>
        </row>
        <row r="870">
          <cell r="A870">
            <v>631001040002</v>
          </cell>
          <cell r="B870" t="str">
            <v>INTERESES</v>
          </cell>
          <cell r="C870">
            <v>-333.05</v>
          </cell>
          <cell r="D870">
            <v>-333.05</v>
          </cell>
        </row>
        <row r="871">
          <cell r="A871">
            <v>63100104000201</v>
          </cell>
          <cell r="B871" t="str">
            <v>RESERVA PRESTAMOS CATEGORIA A2 Y B</v>
          </cell>
          <cell r="C871">
            <v>-333.05</v>
          </cell>
          <cell r="D871">
            <v>-333.05</v>
          </cell>
        </row>
        <row r="872">
          <cell r="A872">
            <v>631001040003</v>
          </cell>
          <cell r="B872" t="str">
            <v>CUENTAS POR COBRAR</v>
          </cell>
          <cell r="C872">
            <v>-122345.09</v>
          </cell>
          <cell r="D872">
            <v>-122345.09</v>
          </cell>
        </row>
        <row r="873">
          <cell r="A873">
            <v>631001040006</v>
          </cell>
          <cell r="B873" t="str">
            <v>RESERVA VOLUNTARIA DE PRESTAMOS</v>
          </cell>
          <cell r="C873">
            <v>-80524.34</v>
          </cell>
          <cell r="D873">
            <v>-80524.34</v>
          </cell>
        </row>
        <row r="874">
          <cell r="A874">
            <v>631003</v>
          </cell>
          <cell r="B874" t="str">
            <v>INGRESOS POR EXPLOTACION DE ACTIVOS</v>
          </cell>
          <cell r="C874">
            <v>-36000</v>
          </cell>
          <cell r="D874">
            <v>-36000</v>
          </cell>
        </row>
        <row r="875">
          <cell r="A875">
            <v>6310030100</v>
          </cell>
          <cell r="B875" t="str">
            <v>ACTIVO FIJO</v>
          </cell>
          <cell r="C875">
            <v>-36000</v>
          </cell>
          <cell r="D875">
            <v>-36000</v>
          </cell>
        </row>
        <row r="876">
          <cell r="A876">
            <v>631003010001</v>
          </cell>
          <cell r="B876" t="str">
            <v>INMUEBLES</v>
          </cell>
          <cell r="C876">
            <v>-36000</v>
          </cell>
          <cell r="D876">
            <v>-36000</v>
          </cell>
        </row>
        <row r="877">
          <cell r="A877">
            <v>631099</v>
          </cell>
          <cell r="B877" t="str">
            <v>OTROS</v>
          </cell>
          <cell r="C877">
            <v>-942905.92</v>
          </cell>
          <cell r="D877">
            <v>-942905.92</v>
          </cell>
        </row>
        <row r="878">
          <cell r="A878">
            <v>6310990100</v>
          </cell>
          <cell r="B878" t="str">
            <v>OTROS</v>
          </cell>
          <cell r="C878">
            <v>-942905.92</v>
          </cell>
          <cell r="D878">
            <v>-942905.92</v>
          </cell>
        </row>
        <row r="879">
          <cell r="A879">
            <v>631099010008</v>
          </cell>
          <cell r="B879" t="str">
            <v>ASISTENCIA MEDICA</v>
          </cell>
          <cell r="C879">
            <v>-2867.22</v>
          </cell>
          <cell r="D879">
            <v>-2867.22</v>
          </cell>
        </row>
        <row r="880">
          <cell r="A880">
            <v>631099010010</v>
          </cell>
          <cell r="B880" t="str">
            <v>INGRESOS POR SOBREGIRO DISPONIBLE DE ENTIDADES SOCIAS</v>
          </cell>
          <cell r="C880">
            <v>-35359.360000000001</v>
          </cell>
          <cell r="D880">
            <v>-35359.360000000001</v>
          </cell>
        </row>
        <row r="881">
          <cell r="A881">
            <v>631099010099</v>
          </cell>
          <cell r="B881" t="str">
            <v>OTROS</v>
          </cell>
          <cell r="C881">
            <v>-904679.34</v>
          </cell>
          <cell r="D881">
            <v>-904679.34</v>
          </cell>
        </row>
        <row r="882">
          <cell r="C882"/>
          <cell r="D882"/>
        </row>
        <row r="883">
          <cell r="B883" t="str">
            <v>TOTAL INGRESOS</v>
          </cell>
          <cell r="C883">
            <v>-41348463.890000001</v>
          </cell>
          <cell r="D883">
            <v>-41348463.890000001</v>
          </cell>
        </row>
        <row r="884">
          <cell r="C884"/>
          <cell r="D884"/>
        </row>
        <row r="885">
          <cell r="B885" t="str">
            <v>TOTAL CUENTAS ACREEDORAS</v>
          </cell>
          <cell r="C885">
            <v>-636857022.86000001</v>
          </cell>
          <cell r="D885">
            <v>-636857022.86000001</v>
          </cell>
        </row>
        <row r="886">
          <cell r="C886"/>
          <cell r="D886"/>
        </row>
        <row r="887">
          <cell r="B887" t="str">
            <v>CUENTAS DE ORDEN</v>
          </cell>
          <cell r="C887">
            <v>0</v>
          </cell>
          <cell r="D887">
            <v>0</v>
          </cell>
        </row>
        <row r="888">
          <cell r="C888"/>
          <cell r="D888"/>
        </row>
        <row r="889">
          <cell r="A889">
            <v>91</v>
          </cell>
          <cell r="B889" t="str">
            <v>INFORMACION FINANCIERA</v>
          </cell>
          <cell r="C889">
            <v>179973276.34</v>
          </cell>
          <cell r="D889">
            <v>179973276.34</v>
          </cell>
        </row>
        <row r="890">
          <cell r="A890">
            <v>911</v>
          </cell>
          <cell r="B890" t="str">
            <v>DERECHOS Y OBLIGACIONES POR CREDITOS</v>
          </cell>
          <cell r="C890">
            <v>66415691.439999998</v>
          </cell>
          <cell r="D890">
            <v>66415691.439999998</v>
          </cell>
        </row>
        <row r="891">
          <cell r="A891">
            <v>9110</v>
          </cell>
          <cell r="B891" t="str">
            <v>DERECHOS Y OBLIGACIONES POR CREDITOS</v>
          </cell>
          <cell r="C891">
            <v>66415691.439999998</v>
          </cell>
          <cell r="D891">
            <v>66415691.439999998</v>
          </cell>
        </row>
        <row r="892">
          <cell r="A892">
            <v>911001</v>
          </cell>
          <cell r="B892" t="str">
            <v>DISPONIBILIDAD POR CREDITOS OBTENIDOS</v>
          </cell>
          <cell r="C892">
            <v>66415691.439999998</v>
          </cell>
          <cell r="D892">
            <v>66415691.439999998</v>
          </cell>
        </row>
        <row r="893">
          <cell r="A893">
            <v>9110010101</v>
          </cell>
          <cell r="B893" t="str">
            <v>OTORGADOS POR EL BMI</v>
          </cell>
          <cell r="C893">
            <v>45966697.469999999</v>
          </cell>
          <cell r="D893">
            <v>45966697.469999999</v>
          </cell>
        </row>
        <row r="894">
          <cell r="A894">
            <v>9110010701</v>
          </cell>
          <cell r="B894" t="str">
            <v>OTORGADOS POR BANCOS EXTRANJEROS</v>
          </cell>
          <cell r="C894">
            <v>20448993.969999999</v>
          </cell>
          <cell r="D894">
            <v>20448993.969999999</v>
          </cell>
        </row>
        <row r="895">
          <cell r="A895">
            <v>912</v>
          </cell>
          <cell r="B895" t="str">
            <v>FONDOS EN ADMINISTRACION</v>
          </cell>
          <cell r="C895">
            <v>6652250.0099999998</v>
          </cell>
          <cell r="D895">
            <v>6652250.0099999998</v>
          </cell>
        </row>
        <row r="896">
          <cell r="A896">
            <v>9120</v>
          </cell>
          <cell r="B896" t="str">
            <v>FONDOS EN ADMINISTRACION</v>
          </cell>
          <cell r="C896">
            <v>6652250.0099999998</v>
          </cell>
          <cell r="D896">
            <v>6652250.0099999998</v>
          </cell>
        </row>
        <row r="897">
          <cell r="A897">
            <v>912000</v>
          </cell>
          <cell r="B897" t="str">
            <v>FONDOS EN ADMINISTRACION</v>
          </cell>
          <cell r="C897">
            <v>6652250.0099999998</v>
          </cell>
          <cell r="D897">
            <v>6652250.0099999998</v>
          </cell>
        </row>
        <row r="898">
          <cell r="A898">
            <v>9120000001</v>
          </cell>
          <cell r="B898" t="str">
            <v>FONDOS EN ADMINISTRACION</v>
          </cell>
          <cell r="C898">
            <v>6652250.0099999998</v>
          </cell>
          <cell r="D898">
            <v>6652250.0099999998</v>
          </cell>
        </row>
        <row r="899">
          <cell r="A899">
            <v>912000000101</v>
          </cell>
          <cell r="B899" t="str">
            <v>PRODERNOR</v>
          </cell>
          <cell r="C899">
            <v>6346.6</v>
          </cell>
          <cell r="D899">
            <v>6346.6</v>
          </cell>
        </row>
        <row r="900">
          <cell r="A900">
            <v>912000000199</v>
          </cell>
          <cell r="B900" t="str">
            <v>OTROS FONDOS</v>
          </cell>
          <cell r="C900">
            <v>6645903.4100000001</v>
          </cell>
          <cell r="D900">
            <v>6645903.4100000001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762F-DC65-476B-9641-38932E0E7E7C}">
  <sheetPr>
    <pageSetUpPr fitToPage="1"/>
  </sheetPr>
  <dimension ref="A1:Q91"/>
  <sheetViews>
    <sheetView showGridLines="0" tabSelected="1" zoomScale="60" zoomScaleNormal="60" zoomScaleSheetLayoutView="70" workbookViewId="0">
      <selection activeCell="M48" sqref="M48"/>
    </sheetView>
  </sheetViews>
  <sheetFormatPr baseColWidth="10" defaultRowHeight="19.5" x14ac:dyDescent="0.25"/>
  <cols>
    <col min="1" max="1" width="38.28515625" style="1" customWidth="1"/>
    <col min="2" max="2" width="63" style="21" customWidth="1"/>
    <col min="3" max="3" width="1.140625" style="21" customWidth="1"/>
    <col min="4" max="4" width="19.85546875" style="21" bestFit="1" customWidth="1"/>
    <col min="5" max="5" width="1" style="21" customWidth="1"/>
    <col min="6" max="6" width="21.5703125" style="21" bestFit="1" customWidth="1"/>
    <col min="7" max="7" width="1" style="21" customWidth="1"/>
    <col min="8" max="8" width="25.85546875" style="21" bestFit="1" customWidth="1"/>
    <col min="9" max="9" width="0.7109375" style="21" customWidth="1"/>
    <col min="10" max="10" width="26.7109375" style="21" bestFit="1" customWidth="1"/>
    <col min="11" max="11" width="2" style="5" bestFit="1" customWidth="1"/>
    <col min="12" max="12" width="24.140625" style="5" customWidth="1"/>
    <col min="13" max="13" width="16.28515625" style="6" bestFit="1" customWidth="1"/>
    <col min="14" max="14" width="20.5703125" style="5" bestFit="1" customWidth="1"/>
    <col min="15" max="15" width="14.7109375" style="5" bestFit="1" customWidth="1"/>
    <col min="16" max="16" width="11.42578125" style="5"/>
    <col min="17" max="17" width="14.7109375" style="5" customWidth="1"/>
    <col min="18" max="257" width="11.42578125" style="5"/>
    <col min="258" max="258" width="63" style="5" customWidth="1"/>
    <col min="259" max="259" width="1.140625" style="5" customWidth="1"/>
    <col min="260" max="260" width="18" style="5" bestFit="1" customWidth="1"/>
    <col min="261" max="261" width="1" style="5" customWidth="1"/>
    <col min="262" max="262" width="18.28515625" style="5" bestFit="1" customWidth="1"/>
    <col min="263" max="263" width="1" style="5" customWidth="1"/>
    <col min="264" max="264" width="23.5703125" style="5" bestFit="1" customWidth="1"/>
    <col min="265" max="265" width="0.7109375" style="5" customWidth="1"/>
    <col min="266" max="266" width="26.7109375" style="5" bestFit="1" customWidth="1"/>
    <col min="267" max="267" width="2" style="5" bestFit="1" customWidth="1"/>
    <col min="268" max="268" width="24.140625" style="5" customWidth="1"/>
    <col min="269" max="269" width="16.28515625" style="5" bestFit="1" customWidth="1"/>
    <col min="270" max="270" width="11.42578125" style="5"/>
    <col min="271" max="271" width="14.7109375" style="5" bestFit="1" customWidth="1"/>
    <col min="272" max="272" width="11.42578125" style="5"/>
    <col min="273" max="273" width="14.7109375" style="5" customWidth="1"/>
    <col min="274" max="513" width="11.42578125" style="5"/>
    <col min="514" max="514" width="63" style="5" customWidth="1"/>
    <col min="515" max="515" width="1.140625" style="5" customWidth="1"/>
    <col min="516" max="516" width="18" style="5" bestFit="1" customWidth="1"/>
    <col min="517" max="517" width="1" style="5" customWidth="1"/>
    <col min="518" max="518" width="18.28515625" style="5" bestFit="1" customWidth="1"/>
    <col min="519" max="519" width="1" style="5" customWidth="1"/>
    <col min="520" max="520" width="23.5703125" style="5" bestFit="1" customWidth="1"/>
    <col min="521" max="521" width="0.7109375" style="5" customWidth="1"/>
    <col min="522" max="522" width="26.7109375" style="5" bestFit="1" customWidth="1"/>
    <col min="523" max="523" width="2" style="5" bestFit="1" customWidth="1"/>
    <col min="524" max="524" width="24.140625" style="5" customWidth="1"/>
    <col min="525" max="525" width="16.28515625" style="5" bestFit="1" customWidth="1"/>
    <col min="526" max="526" width="11.42578125" style="5"/>
    <col min="527" max="527" width="14.7109375" style="5" bestFit="1" customWidth="1"/>
    <col min="528" max="528" width="11.42578125" style="5"/>
    <col min="529" max="529" width="14.7109375" style="5" customWidth="1"/>
    <col min="530" max="769" width="11.42578125" style="5"/>
    <col min="770" max="770" width="63" style="5" customWidth="1"/>
    <col min="771" max="771" width="1.140625" style="5" customWidth="1"/>
    <col min="772" max="772" width="18" style="5" bestFit="1" customWidth="1"/>
    <col min="773" max="773" width="1" style="5" customWidth="1"/>
    <col min="774" max="774" width="18.28515625" style="5" bestFit="1" customWidth="1"/>
    <col min="775" max="775" width="1" style="5" customWidth="1"/>
    <col min="776" max="776" width="23.5703125" style="5" bestFit="1" customWidth="1"/>
    <col min="777" max="777" width="0.7109375" style="5" customWidth="1"/>
    <col min="778" max="778" width="26.7109375" style="5" bestFit="1" customWidth="1"/>
    <col min="779" max="779" width="2" style="5" bestFit="1" customWidth="1"/>
    <col min="780" max="780" width="24.140625" style="5" customWidth="1"/>
    <col min="781" max="781" width="16.28515625" style="5" bestFit="1" customWidth="1"/>
    <col min="782" max="782" width="11.42578125" style="5"/>
    <col min="783" max="783" width="14.7109375" style="5" bestFit="1" customWidth="1"/>
    <col min="784" max="784" width="11.42578125" style="5"/>
    <col min="785" max="785" width="14.7109375" style="5" customWidth="1"/>
    <col min="786" max="1025" width="11.42578125" style="5"/>
    <col min="1026" max="1026" width="63" style="5" customWidth="1"/>
    <col min="1027" max="1027" width="1.140625" style="5" customWidth="1"/>
    <col min="1028" max="1028" width="18" style="5" bestFit="1" customWidth="1"/>
    <col min="1029" max="1029" width="1" style="5" customWidth="1"/>
    <col min="1030" max="1030" width="18.28515625" style="5" bestFit="1" customWidth="1"/>
    <col min="1031" max="1031" width="1" style="5" customWidth="1"/>
    <col min="1032" max="1032" width="23.5703125" style="5" bestFit="1" customWidth="1"/>
    <col min="1033" max="1033" width="0.7109375" style="5" customWidth="1"/>
    <col min="1034" max="1034" width="26.7109375" style="5" bestFit="1" customWidth="1"/>
    <col min="1035" max="1035" width="2" style="5" bestFit="1" customWidth="1"/>
    <col min="1036" max="1036" width="24.140625" style="5" customWidth="1"/>
    <col min="1037" max="1037" width="16.28515625" style="5" bestFit="1" customWidth="1"/>
    <col min="1038" max="1038" width="11.42578125" style="5"/>
    <col min="1039" max="1039" width="14.7109375" style="5" bestFit="1" customWidth="1"/>
    <col min="1040" max="1040" width="11.42578125" style="5"/>
    <col min="1041" max="1041" width="14.7109375" style="5" customWidth="1"/>
    <col min="1042" max="1281" width="11.42578125" style="5"/>
    <col min="1282" max="1282" width="63" style="5" customWidth="1"/>
    <col min="1283" max="1283" width="1.140625" style="5" customWidth="1"/>
    <col min="1284" max="1284" width="18" style="5" bestFit="1" customWidth="1"/>
    <col min="1285" max="1285" width="1" style="5" customWidth="1"/>
    <col min="1286" max="1286" width="18.28515625" style="5" bestFit="1" customWidth="1"/>
    <col min="1287" max="1287" width="1" style="5" customWidth="1"/>
    <col min="1288" max="1288" width="23.5703125" style="5" bestFit="1" customWidth="1"/>
    <col min="1289" max="1289" width="0.7109375" style="5" customWidth="1"/>
    <col min="1290" max="1290" width="26.7109375" style="5" bestFit="1" customWidth="1"/>
    <col min="1291" max="1291" width="2" style="5" bestFit="1" customWidth="1"/>
    <col min="1292" max="1292" width="24.140625" style="5" customWidth="1"/>
    <col min="1293" max="1293" width="16.28515625" style="5" bestFit="1" customWidth="1"/>
    <col min="1294" max="1294" width="11.42578125" style="5"/>
    <col min="1295" max="1295" width="14.7109375" style="5" bestFit="1" customWidth="1"/>
    <col min="1296" max="1296" width="11.42578125" style="5"/>
    <col min="1297" max="1297" width="14.7109375" style="5" customWidth="1"/>
    <col min="1298" max="1537" width="11.42578125" style="5"/>
    <col min="1538" max="1538" width="63" style="5" customWidth="1"/>
    <col min="1539" max="1539" width="1.140625" style="5" customWidth="1"/>
    <col min="1540" max="1540" width="18" style="5" bestFit="1" customWidth="1"/>
    <col min="1541" max="1541" width="1" style="5" customWidth="1"/>
    <col min="1542" max="1542" width="18.28515625" style="5" bestFit="1" customWidth="1"/>
    <col min="1543" max="1543" width="1" style="5" customWidth="1"/>
    <col min="1544" max="1544" width="23.5703125" style="5" bestFit="1" customWidth="1"/>
    <col min="1545" max="1545" width="0.7109375" style="5" customWidth="1"/>
    <col min="1546" max="1546" width="26.7109375" style="5" bestFit="1" customWidth="1"/>
    <col min="1547" max="1547" width="2" style="5" bestFit="1" customWidth="1"/>
    <col min="1548" max="1548" width="24.140625" style="5" customWidth="1"/>
    <col min="1549" max="1549" width="16.28515625" style="5" bestFit="1" customWidth="1"/>
    <col min="1550" max="1550" width="11.42578125" style="5"/>
    <col min="1551" max="1551" width="14.7109375" style="5" bestFit="1" customWidth="1"/>
    <col min="1552" max="1552" width="11.42578125" style="5"/>
    <col min="1553" max="1553" width="14.7109375" style="5" customWidth="1"/>
    <col min="1554" max="1793" width="11.42578125" style="5"/>
    <col min="1794" max="1794" width="63" style="5" customWidth="1"/>
    <col min="1795" max="1795" width="1.140625" style="5" customWidth="1"/>
    <col min="1796" max="1796" width="18" style="5" bestFit="1" customWidth="1"/>
    <col min="1797" max="1797" width="1" style="5" customWidth="1"/>
    <col min="1798" max="1798" width="18.28515625" style="5" bestFit="1" customWidth="1"/>
    <col min="1799" max="1799" width="1" style="5" customWidth="1"/>
    <col min="1800" max="1800" width="23.5703125" style="5" bestFit="1" customWidth="1"/>
    <col min="1801" max="1801" width="0.7109375" style="5" customWidth="1"/>
    <col min="1802" max="1802" width="26.7109375" style="5" bestFit="1" customWidth="1"/>
    <col min="1803" max="1803" width="2" style="5" bestFit="1" customWidth="1"/>
    <col min="1804" max="1804" width="24.140625" style="5" customWidth="1"/>
    <col min="1805" max="1805" width="16.28515625" style="5" bestFit="1" customWidth="1"/>
    <col min="1806" max="1806" width="11.42578125" style="5"/>
    <col min="1807" max="1807" width="14.7109375" style="5" bestFit="1" customWidth="1"/>
    <col min="1808" max="1808" width="11.42578125" style="5"/>
    <col min="1809" max="1809" width="14.7109375" style="5" customWidth="1"/>
    <col min="1810" max="2049" width="11.42578125" style="5"/>
    <col min="2050" max="2050" width="63" style="5" customWidth="1"/>
    <col min="2051" max="2051" width="1.140625" style="5" customWidth="1"/>
    <col min="2052" max="2052" width="18" style="5" bestFit="1" customWidth="1"/>
    <col min="2053" max="2053" width="1" style="5" customWidth="1"/>
    <col min="2054" max="2054" width="18.28515625" style="5" bestFit="1" customWidth="1"/>
    <col min="2055" max="2055" width="1" style="5" customWidth="1"/>
    <col min="2056" max="2056" width="23.5703125" style="5" bestFit="1" customWidth="1"/>
    <col min="2057" max="2057" width="0.7109375" style="5" customWidth="1"/>
    <col min="2058" max="2058" width="26.7109375" style="5" bestFit="1" customWidth="1"/>
    <col min="2059" max="2059" width="2" style="5" bestFit="1" customWidth="1"/>
    <col min="2060" max="2060" width="24.140625" style="5" customWidth="1"/>
    <col min="2061" max="2061" width="16.28515625" style="5" bestFit="1" customWidth="1"/>
    <col min="2062" max="2062" width="11.42578125" style="5"/>
    <col min="2063" max="2063" width="14.7109375" style="5" bestFit="1" customWidth="1"/>
    <col min="2064" max="2064" width="11.42578125" style="5"/>
    <col min="2065" max="2065" width="14.7109375" style="5" customWidth="1"/>
    <col min="2066" max="2305" width="11.42578125" style="5"/>
    <col min="2306" max="2306" width="63" style="5" customWidth="1"/>
    <col min="2307" max="2307" width="1.140625" style="5" customWidth="1"/>
    <col min="2308" max="2308" width="18" style="5" bestFit="1" customWidth="1"/>
    <col min="2309" max="2309" width="1" style="5" customWidth="1"/>
    <col min="2310" max="2310" width="18.28515625" style="5" bestFit="1" customWidth="1"/>
    <col min="2311" max="2311" width="1" style="5" customWidth="1"/>
    <col min="2312" max="2312" width="23.5703125" style="5" bestFit="1" customWidth="1"/>
    <col min="2313" max="2313" width="0.7109375" style="5" customWidth="1"/>
    <col min="2314" max="2314" width="26.7109375" style="5" bestFit="1" customWidth="1"/>
    <col min="2315" max="2315" width="2" style="5" bestFit="1" customWidth="1"/>
    <col min="2316" max="2316" width="24.140625" style="5" customWidth="1"/>
    <col min="2317" max="2317" width="16.28515625" style="5" bestFit="1" customWidth="1"/>
    <col min="2318" max="2318" width="11.42578125" style="5"/>
    <col min="2319" max="2319" width="14.7109375" style="5" bestFit="1" customWidth="1"/>
    <col min="2320" max="2320" width="11.42578125" style="5"/>
    <col min="2321" max="2321" width="14.7109375" style="5" customWidth="1"/>
    <col min="2322" max="2561" width="11.42578125" style="5"/>
    <col min="2562" max="2562" width="63" style="5" customWidth="1"/>
    <col min="2563" max="2563" width="1.140625" style="5" customWidth="1"/>
    <col min="2564" max="2564" width="18" style="5" bestFit="1" customWidth="1"/>
    <col min="2565" max="2565" width="1" style="5" customWidth="1"/>
    <col min="2566" max="2566" width="18.28515625" style="5" bestFit="1" customWidth="1"/>
    <col min="2567" max="2567" width="1" style="5" customWidth="1"/>
    <col min="2568" max="2568" width="23.5703125" style="5" bestFit="1" customWidth="1"/>
    <col min="2569" max="2569" width="0.7109375" style="5" customWidth="1"/>
    <col min="2570" max="2570" width="26.7109375" style="5" bestFit="1" customWidth="1"/>
    <col min="2571" max="2571" width="2" style="5" bestFit="1" customWidth="1"/>
    <col min="2572" max="2572" width="24.140625" style="5" customWidth="1"/>
    <col min="2573" max="2573" width="16.28515625" style="5" bestFit="1" customWidth="1"/>
    <col min="2574" max="2574" width="11.42578125" style="5"/>
    <col min="2575" max="2575" width="14.7109375" style="5" bestFit="1" customWidth="1"/>
    <col min="2576" max="2576" width="11.42578125" style="5"/>
    <col min="2577" max="2577" width="14.7109375" style="5" customWidth="1"/>
    <col min="2578" max="2817" width="11.42578125" style="5"/>
    <col min="2818" max="2818" width="63" style="5" customWidth="1"/>
    <col min="2819" max="2819" width="1.140625" style="5" customWidth="1"/>
    <col min="2820" max="2820" width="18" style="5" bestFit="1" customWidth="1"/>
    <col min="2821" max="2821" width="1" style="5" customWidth="1"/>
    <col min="2822" max="2822" width="18.28515625" style="5" bestFit="1" customWidth="1"/>
    <col min="2823" max="2823" width="1" style="5" customWidth="1"/>
    <col min="2824" max="2824" width="23.5703125" style="5" bestFit="1" customWidth="1"/>
    <col min="2825" max="2825" width="0.7109375" style="5" customWidth="1"/>
    <col min="2826" max="2826" width="26.7109375" style="5" bestFit="1" customWidth="1"/>
    <col min="2827" max="2827" width="2" style="5" bestFit="1" customWidth="1"/>
    <col min="2828" max="2828" width="24.140625" style="5" customWidth="1"/>
    <col min="2829" max="2829" width="16.28515625" style="5" bestFit="1" customWidth="1"/>
    <col min="2830" max="2830" width="11.42578125" style="5"/>
    <col min="2831" max="2831" width="14.7109375" style="5" bestFit="1" customWidth="1"/>
    <col min="2832" max="2832" width="11.42578125" style="5"/>
    <col min="2833" max="2833" width="14.7109375" style="5" customWidth="1"/>
    <col min="2834" max="3073" width="11.42578125" style="5"/>
    <col min="3074" max="3074" width="63" style="5" customWidth="1"/>
    <col min="3075" max="3075" width="1.140625" style="5" customWidth="1"/>
    <col min="3076" max="3076" width="18" style="5" bestFit="1" customWidth="1"/>
    <col min="3077" max="3077" width="1" style="5" customWidth="1"/>
    <col min="3078" max="3078" width="18.28515625" style="5" bestFit="1" customWidth="1"/>
    <col min="3079" max="3079" width="1" style="5" customWidth="1"/>
    <col min="3080" max="3080" width="23.5703125" style="5" bestFit="1" customWidth="1"/>
    <col min="3081" max="3081" width="0.7109375" style="5" customWidth="1"/>
    <col min="3082" max="3082" width="26.7109375" style="5" bestFit="1" customWidth="1"/>
    <col min="3083" max="3083" width="2" style="5" bestFit="1" customWidth="1"/>
    <col min="3084" max="3084" width="24.140625" style="5" customWidth="1"/>
    <col min="3085" max="3085" width="16.28515625" style="5" bestFit="1" customWidth="1"/>
    <col min="3086" max="3086" width="11.42578125" style="5"/>
    <col min="3087" max="3087" width="14.7109375" style="5" bestFit="1" customWidth="1"/>
    <col min="3088" max="3088" width="11.42578125" style="5"/>
    <col min="3089" max="3089" width="14.7109375" style="5" customWidth="1"/>
    <col min="3090" max="3329" width="11.42578125" style="5"/>
    <col min="3330" max="3330" width="63" style="5" customWidth="1"/>
    <col min="3331" max="3331" width="1.140625" style="5" customWidth="1"/>
    <col min="3332" max="3332" width="18" style="5" bestFit="1" customWidth="1"/>
    <col min="3333" max="3333" width="1" style="5" customWidth="1"/>
    <col min="3334" max="3334" width="18.28515625" style="5" bestFit="1" customWidth="1"/>
    <col min="3335" max="3335" width="1" style="5" customWidth="1"/>
    <col min="3336" max="3336" width="23.5703125" style="5" bestFit="1" customWidth="1"/>
    <col min="3337" max="3337" width="0.7109375" style="5" customWidth="1"/>
    <col min="3338" max="3338" width="26.7109375" style="5" bestFit="1" customWidth="1"/>
    <col min="3339" max="3339" width="2" style="5" bestFit="1" customWidth="1"/>
    <col min="3340" max="3340" width="24.140625" style="5" customWidth="1"/>
    <col min="3341" max="3341" width="16.28515625" style="5" bestFit="1" customWidth="1"/>
    <col min="3342" max="3342" width="11.42578125" style="5"/>
    <col min="3343" max="3343" width="14.7109375" style="5" bestFit="1" customWidth="1"/>
    <col min="3344" max="3344" width="11.42578125" style="5"/>
    <col min="3345" max="3345" width="14.7109375" style="5" customWidth="1"/>
    <col min="3346" max="3585" width="11.42578125" style="5"/>
    <col min="3586" max="3586" width="63" style="5" customWidth="1"/>
    <col min="3587" max="3587" width="1.140625" style="5" customWidth="1"/>
    <col min="3588" max="3588" width="18" style="5" bestFit="1" customWidth="1"/>
    <col min="3589" max="3589" width="1" style="5" customWidth="1"/>
    <col min="3590" max="3590" width="18.28515625" style="5" bestFit="1" customWidth="1"/>
    <col min="3591" max="3591" width="1" style="5" customWidth="1"/>
    <col min="3592" max="3592" width="23.5703125" style="5" bestFit="1" customWidth="1"/>
    <col min="3593" max="3593" width="0.7109375" style="5" customWidth="1"/>
    <col min="3594" max="3594" width="26.7109375" style="5" bestFit="1" customWidth="1"/>
    <col min="3595" max="3595" width="2" style="5" bestFit="1" customWidth="1"/>
    <col min="3596" max="3596" width="24.140625" style="5" customWidth="1"/>
    <col min="3597" max="3597" width="16.28515625" style="5" bestFit="1" customWidth="1"/>
    <col min="3598" max="3598" width="11.42578125" style="5"/>
    <col min="3599" max="3599" width="14.7109375" style="5" bestFit="1" customWidth="1"/>
    <col min="3600" max="3600" width="11.42578125" style="5"/>
    <col min="3601" max="3601" width="14.7109375" style="5" customWidth="1"/>
    <col min="3602" max="3841" width="11.42578125" style="5"/>
    <col min="3842" max="3842" width="63" style="5" customWidth="1"/>
    <col min="3843" max="3843" width="1.140625" style="5" customWidth="1"/>
    <col min="3844" max="3844" width="18" style="5" bestFit="1" customWidth="1"/>
    <col min="3845" max="3845" width="1" style="5" customWidth="1"/>
    <col min="3846" max="3846" width="18.28515625" style="5" bestFit="1" customWidth="1"/>
    <col min="3847" max="3847" width="1" style="5" customWidth="1"/>
    <col min="3848" max="3848" width="23.5703125" style="5" bestFit="1" customWidth="1"/>
    <col min="3849" max="3849" width="0.7109375" style="5" customWidth="1"/>
    <col min="3850" max="3850" width="26.7109375" style="5" bestFit="1" customWidth="1"/>
    <col min="3851" max="3851" width="2" style="5" bestFit="1" customWidth="1"/>
    <col min="3852" max="3852" width="24.140625" style="5" customWidth="1"/>
    <col min="3853" max="3853" width="16.28515625" style="5" bestFit="1" customWidth="1"/>
    <col min="3854" max="3854" width="11.42578125" style="5"/>
    <col min="3855" max="3855" width="14.7109375" style="5" bestFit="1" customWidth="1"/>
    <col min="3856" max="3856" width="11.42578125" style="5"/>
    <col min="3857" max="3857" width="14.7109375" style="5" customWidth="1"/>
    <col min="3858" max="4097" width="11.42578125" style="5"/>
    <col min="4098" max="4098" width="63" style="5" customWidth="1"/>
    <col min="4099" max="4099" width="1.140625" style="5" customWidth="1"/>
    <col min="4100" max="4100" width="18" style="5" bestFit="1" customWidth="1"/>
    <col min="4101" max="4101" width="1" style="5" customWidth="1"/>
    <col min="4102" max="4102" width="18.28515625" style="5" bestFit="1" customWidth="1"/>
    <col min="4103" max="4103" width="1" style="5" customWidth="1"/>
    <col min="4104" max="4104" width="23.5703125" style="5" bestFit="1" customWidth="1"/>
    <col min="4105" max="4105" width="0.7109375" style="5" customWidth="1"/>
    <col min="4106" max="4106" width="26.7109375" style="5" bestFit="1" customWidth="1"/>
    <col min="4107" max="4107" width="2" style="5" bestFit="1" customWidth="1"/>
    <col min="4108" max="4108" width="24.140625" style="5" customWidth="1"/>
    <col min="4109" max="4109" width="16.28515625" style="5" bestFit="1" customWidth="1"/>
    <col min="4110" max="4110" width="11.42578125" style="5"/>
    <col min="4111" max="4111" width="14.7109375" style="5" bestFit="1" customWidth="1"/>
    <col min="4112" max="4112" width="11.42578125" style="5"/>
    <col min="4113" max="4113" width="14.7109375" style="5" customWidth="1"/>
    <col min="4114" max="4353" width="11.42578125" style="5"/>
    <col min="4354" max="4354" width="63" style="5" customWidth="1"/>
    <col min="4355" max="4355" width="1.140625" style="5" customWidth="1"/>
    <col min="4356" max="4356" width="18" style="5" bestFit="1" customWidth="1"/>
    <col min="4357" max="4357" width="1" style="5" customWidth="1"/>
    <col min="4358" max="4358" width="18.28515625" style="5" bestFit="1" customWidth="1"/>
    <col min="4359" max="4359" width="1" style="5" customWidth="1"/>
    <col min="4360" max="4360" width="23.5703125" style="5" bestFit="1" customWidth="1"/>
    <col min="4361" max="4361" width="0.7109375" style="5" customWidth="1"/>
    <col min="4362" max="4362" width="26.7109375" style="5" bestFit="1" customWidth="1"/>
    <col min="4363" max="4363" width="2" style="5" bestFit="1" customWidth="1"/>
    <col min="4364" max="4364" width="24.140625" style="5" customWidth="1"/>
    <col min="4365" max="4365" width="16.28515625" style="5" bestFit="1" customWidth="1"/>
    <col min="4366" max="4366" width="11.42578125" style="5"/>
    <col min="4367" max="4367" width="14.7109375" style="5" bestFit="1" customWidth="1"/>
    <col min="4368" max="4368" width="11.42578125" style="5"/>
    <col min="4369" max="4369" width="14.7109375" style="5" customWidth="1"/>
    <col min="4370" max="4609" width="11.42578125" style="5"/>
    <col min="4610" max="4610" width="63" style="5" customWidth="1"/>
    <col min="4611" max="4611" width="1.140625" style="5" customWidth="1"/>
    <col min="4612" max="4612" width="18" style="5" bestFit="1" customWidth="1"/>
    <col min="4613" max="4613" width="1" style="5" customWidth="1"/>
    <col min="4614" max="4614" width="18.28515625" style="5" bestFit="1" customWidth="1"/>
    <col min="4615" max="4615" width="1" style="5" customWidth="1"/>
    <col min="4616" max="4616" width="23.5703125" style="5" bestFit="1" customWidth="1"/>
    <col min="4617" max="4617" width="0.7109375" style="5" customWidth="1"/>
    <col min="4618" max="4618" width="26.7109375" style="5" bestFit="1" customWidth="1"/>
    <col min="4619" max="4619" width="2" style="5" bestFit="1" customWidth="1"/>
    <col min="4620" max="4620" width="24.140625" style="5" customWidth="1"/>
    <col min="4621" max="4621" width="16.28515625" style="5" bestFit="1" customWidth="1"/>
    <col min="4622" max="4622" width="11.42578125" style="5"/>
    <col min="4623" max="4623" width="14.7109375" style="5" bestFit="1" customWidth="1"/>
    <col min="4624" max="4624" width="11.42578125" style="5"/>
    <col min="4625" max="4625" width="14.7109375" style="5" customWidth="1"/>
    <col min="4626" max="4865" width="11.42578125" style="5"/>
    <col min="4866" max="4866" width="63" style="5" customWidth="1"/>
    <col min="4867" max="4867" width="1.140625" style="5" customWidth="1"/>
    <col min="4868" max="4868" width="18" style="5" bestFit="1" customWidth="1"/>
    <col min="4869" max="4869" width="1" style="5" customWidth="1"/>
    <col min="4870" max="4870" width="18.28515625" style="5" bestFit="1" customWidth="1"/>
    <col min="4871" max="4871" width="1" style="5" customWidth="1"/>
    <col min="4872" max="4872" width="23.5703125" style="5" bestFit="1" customWidth="1"/>
    <col min="4873" max="4873" width="0.7109375" style="5" customWidth="1"/>
    <col min="4874" max="4874" width="26.7109375" style="5" bestFit="1" customWidth="1"/>
    <col min="4875" max="4875" width="2" style="5" bestFit="1" customWidth="1"/>
    <col min="4876" max="4876" width="24.140625" style="5" customWidth="1"/>
    <col min="4877" max="4877" width="16.28515625" style="5" bestFit="1" customWidth="1"/>
    <col min="4878" max="4878" width="11.42578125" style="5"/>
    <col min="4879" max="4879" width="14.7109375" style="5" bestFit="1" customWidth="1"/>
    <col min="4880" max="4880" width="11.42578125" style="5"/>
    <col min="4881" max="4881" width="14.7109375" style="5" customWidth="1"/>
    <col min="4882" max="5121" width="11.42578125" style="5"/>
    <col min="5122" max="5122" width="63" style="5" customWidth="1"/>
    <col min="5123" max="5123" width="1.140625" style="5" customWidth="1"/>
    <col min="5124" max="5124" width="18" style="5" bestFit="1" customWidth="1"/>
    <col min="5125" max="5125" width="1" style="5" customWidth="1"/>
    <col min="5126" max="5126" width="18.28515625" style="5" bestFit="1" customWidth="1"/>
    <col min="5127" max="5127" width="1" style="5" customWidth="1"/>
    <col min="5128" max="5128" width="23.5703125" style="5" bestFit="1" customWidth="1"/>
    <col min="5129" max="5129" width="0.7109375" style="5" customWidth="1"/>
    <col min="5130" max="5130" width="26.7109375" style="5" bestFit="1" customWidth="1"/>
    <col min="5131" max="5131" width="2" style="5" bestFit="1" customWidth="1"/>
    <col min="5132" max="5132" width="24.140625" style="5" customWidth="1"/>
    <col min="5133" max="5133" width="16.28515625" style="5" bestFit="1" customWidth="1"/>
    <col min="5134" max="5134" width="11.42578125" style="5"/>
    <col min="5135" max="5135" width="14.7109375" style="5" bestFit="1" customWidth="1"/>
    <col min="5136" max="5136" width="11.42578125" style="5"/>
    <col min="5137" max="5137" width="14.7109375" style="5" customWidth="1"/>
    <col min="5138" max="5377" width="11.42578125" style="5"/>
    <col min="5378" max="5378" width="63" style="5" customWidth="1"/>
    <col min="5379" max="5379" width="1.140625" style="5" customWidth="1"/>
    <col min="5380" max="5380" width="18" style="5" bestFit="1" customWidth="1"/>
    <col min="5381" max="5381" width="1" style="5" customWidth="1"/>
    <col min="5382" max="5382" width="18.28515625" style="5" bestFit="1" customWidth="1"/>
    <col min="5383" max="5383" width="1" style="5" customWidth="1"/>
    <col min="5384" max="5384" width="23.5703125" style="5" bestFit="1" customWidth="1"/>
    <col min="5385" max="5385" width="0.7109375" style="5" customWidth="1"/>
    <col min="5386" max="5386" width="26.7109375" style="5" bestFit="1" customWidth="1"/>
    <col min="5387" max="5387" width="2" style="5" bestFit="1" customWidth="1"/>
    <col min="5388" max="5388" width="24.140625" style="5" customWidth="1"/>
    <col min="5389" max="5389" width="16.28515625" style="5" bestFit="1" customWidth="1"/>
    <col min="5390" max="5390" width="11.42578125" style="5"/>
    <col min="5391" max="5391" width="14.7109375" style="5" bestFit="1" customWidth="1"/>
    <col min="5392" max="5392" width="11.42578125" style="5"/>
    <col min="5393" max="5393" width="14.7109375" style="5" customWidth="1"/>
    <col min="5394" max="5633" width="11.42578125" style="5"/>
    <col min="5634" max="5634" width="63" style="5" customWidth="1"/>
    <col min="5635" max="5635" width="1.140625" style="5" customWidth="1"/>
    <col min="5636" max="5636" width="18" style="5" bestFit="1" customWidth="1"/>
    <col min="5637" max="5637" width="1" style="5" customWidth="1"/>
    <col min="5638" max="5638" width="18.28515625" style="5" bestFit="1" customWidth="1"/>
    <col min="5639" max="5639" width="1" style="5" customWidth="1"/>
    <col min="5640" max="5640" width="23.5703125" style="5" bestFit="1" customWidth="1"/>
    <col min="5641" max="5641" width="0.7109375" style="5" customWidth="1"/>
    <col min="5642" max="5642" width="26.7109375" style="5" bestFit="1" customWidth="1"/>
    <col min="5643" max="5643" width="2" style="5" bestFit="1" customWidth="1"/>
    <col min="5644" max="5644" width="24.140625" style="5" customWidth="1"/>
    <col min="5645" max="5645" width="16.28515625" style="5" bestFit="1" customWidth="1"/>
    <col min="5646" max="5646" width="11.42578125" style="5"/>
    <col min="5647" max="5647" width="14.7109375" style="5" bestFit="1" customWidth="1"/>
    <col min="5648" max="5648" width="11.42578125" style="5"/>
    <col min="5649" max="5649" width="14.7109375" style="5" customWidth="1"/>
    <col min="5650" max="5889" width="11.42578125" style="5"/>
    <col min="5890" max="5890" width="63" style="5" customWidth="1"/>
    <col min="5891" max="5891" width="1.140625" style="5" customWidth="1"/>
    <col min="5892" max="5892" width="18" style="5" bestFit="1" customWidth="1"/>
    <col min="5893" max="5893" width="1" style="5" customWidth="1"/>
    <col min="5894" max="5894" width="18.28515625" style="5" bestFit="1" customWidth="1"/>
    <col min="5895" max="5895" width="1" style="5" customWidth="1"/>
    <col min="5896" max="5896" width="23.5703125" style="5" bestFit="1" customWidth="1"/>
    <col min="5897" max="5897" width="0.7109375" style="5" customWidth="1"/>
    <col min="5898" max="5898" width="26.7109375" style="5" bestFit="1" customWidth="1"/>
    <col min="5899" max="5899" width="2" style="5" bestFit="1" customWidth="1"/>
    <col min="5900" max="5900" width="24.140625" style="5" customWidth="1"/>
    <col min="5901" max="5901" width="16.28515625" style="5" bestFit="1" customWidth="1"/>
    <col min="5902" max="5902" width="11.42578125" style="5"/>
    <col min="5903" max="5903" width="14.7109375" style="5" bestFit="1" customWidth="1"/>
    <col min="5904" max="5904" width="11.42578125" style="5"/>
    <col min="5905" max="5905" width="14.7109375" style="5" customWidth="1"/>
    <col min="5906" max="6145" width="11.42578125" style="5"/>
    <col min="6146" max="6146" width="63" style="5" customWidth="1"/>
    <col min="6147" max="6147" width="1.140625" style="5" customWidth="1"/>
    <col min="6148" max="6148" width="18" style="5" bestFit="1" customWidth="1"/>
    <col min="6149" max="6149" width="1" style="5" customWidth="1"/>
    <col min="6150" max="6150" width="18.28515625" style="5" bestFit="1" customWidth="1"/>
    <col min="6151" max="6151" width="1" style="5" customWidth="1"/>
    <col min="6152" max="6152" width="23.5703125" style="5" bestFit="1" customWidth="1"/>
    <col min="6153" max="6153" width="0.7109375" style="5" customWidth="1"/>
    <col min="6154" max="6154" width="26.7109375" style="5" bestFit="1" customWidth="1"/>
    <col min="6155" max="6155" width="2" style="5" bestFit="1" customWidth="1"/>
    <col min="6156" max="6156" width="24.140625" style="5" customWidth="1"/>
    <col min="6157" max="6157" width="16.28515625" style="5" bestFit="1" customWidth="1"/>
    <col min="6158" max="6158" width="11.42578125" style="5"/>
    <col min="6159" max="6159" width="14.7109375" style="5" bestFit="1" customWidth="1"/>
    <col min="6160" max="6160" width="11.42578125" style="5"/>
    <col min="6161" max="6161" width="14.7109375" style="5" customWidth="1"/>
    <col min="6162" max="6401" width="11.42578125" style="5"/>
    <col min="6402" max="6402" width="63" style="5" customWidth="1"/>
    <col min="6403" max="6403" width="1.140625" style="5" customWidth="1"/>
    <col min="6404" max="6404" width="18" style="5" bestFit="1" customWidth="1"/>
    <col min="6405" max="6405" width="1" style="5" customWidth="1"/>
    <col min="6406" max="6406" width="18.28515625" style="5" bestFit="1" customWidth="1"/>
    <col min="6407" max="6407" width="1" style="5" customWidth="1"/>
    <col min="6408" max="6408" width="23.5703125" style="5" bestFit="1" customWidth="1"/>
    <col min="6409" max="6409" width="0.7109375" style="5" customWidth="1"/>
    <col min="6410" max="6410" width="26.7109375" style="5" bestFit="1" customWidth="1"/>
    <col min="6411" max="6411" width="2" style="5" bestFit="1" customWidth="1"/>
    <col min="6412" max="6412" width="24.140625" style="5" customWidth="1"/>
    <col min="6413" max="6413" width="16.28515625" style="5" bestFit="1" customWidth="1"/>
    <col min="6414" max="6414" width="11.42578125" style="5"/>
    <col min="6415" max="6415" width="14.7109375" style="5" bestFit="1" customWidth="1"/>
    <col min="6416" max="6416" width="11.42578125" style="5"/>
    <col min="6417" max="6417" width="14.7109375" style="5" customWidth="1"/>
    <col min="6418" max="6657" width="11.42578125" style="5"/>
    <col min="6658" max="6658" width="63" style="5" customWidth="1"/>
    <col min="6659" max="6659" width="1.140625" style="5" customWidth="1"/>
    <col min="6660" max="6660" width="18" style="5" bestFit="1" customWidth="1"/>
    <col min="6661" max="6661" width="1" style="5" customWidth="1"/>
    <col min="6662" max="6662" width="18.28515625" style="5" bestFit="1" customWidth="1"/>
    <col min="6663" max="6663" width="1" style="5" customWidth="1"/>
    <col min="6664" max="6664" width="23.5703125" style="5" bestFit="1" customWidth="1"/>
    <col min="6665" max="6665" width="0.7109375" style="5" customWidth="1"/>
    <col min="6666" max="6666" width="26.7109375" style="5" bestFit="1" customWidth="1"/>
    <col min="6667" max="6667" width="2" style="5" bestFit="1" customWidth="1"/>
    <col min="6668" max="6668" width="24.140625" style="5" customWidth="1"/>
    <col min="6669" max="6669" width="16.28515625" style="5" bestFit="1" customWidth="1"/>
    <col min="6670" max="6670" width="11.42578125" style="5"/>
    <col min="6671" max="6671" width="14.7109375" style="5" bestFit="1" customWidth="1"/>
    <col min="6672" max="6672" width="11.42578125" style="5"/>
    <col min="6673" max="6673" width="14.7109375" style="5" customWidth="1"/>
    <col min="6674" max="6913" width="11.42578125" style="5"/>
    <col min="6914" max="6914" width="63" style="5" customWidth="1"/>
    <col min="6915" max="6915" width="1.140625" style="5" customWidth="1"/>
    <col min="6916" max="6916" width="18" style="5" bestFit="1" customWidth="1"/>
    <col min="6917" max="6917" width="1" style="5" customWidth="1"/>
    <col min="6918" max="6918" width="18.28515625" style="5" bestFit="1" customWidth="1"/>
    <col min="6919" max="6919" width="1" style="5" customWidth="1"/>
    <col min="6920" max="6920" width="23.5703125" style="5" bestFit="1" customWidth="1"/>
    <col min="6921" max="6921" width="0.7109375" style="5" customWidth="1"/>
    <col min="6922" max="6922" width="26.7109375" style="5" bestFit="1" customWidth="1"/>
    <col min="6923" max="6923" width="2" style="5" bestFit="1" customWidth="1"/>
    <col min="6924" max="6924" width="24.140625" style="5" customWidth="1"/>
    <col min="6925" max="6925" width="16.28515625" style="5" bestFit="1" customWidth="1"/>
    <col min="6926" max="6926" width="11.42578125" style="5"/>
    <col min="6927" max="6927" width="14.7109375" style="5" bestFit="1" customWidth="1"/>
    <col min="6928" max="6928" width="11.42578125" style="5"/>
    <col min="6929" max="6929" width="14.7109375" style="5" customWidth="1"/>
    <col min="6930" max="7169" width="11.42578125" style="5"/>
    <col min="7170" max="7170" width="63" style="5" customWidth="1"/>
    <col min="7171" max="7171" width="1.140625" style="5" customWidth="1"/>
    <col min="7172" max="7172" width="18" style="5" bestFit="1" customWidth="1"/>
    <col min="7173" max="7173" width="1" style="5" customWidth="1"/>
    <col min="7174" max="7174" width="18.28515625" style="5" bestFit="1" customWidth="1"/>
    <col min="7175" max="7175" width="1" style="5" customWidth="1"/>
    <col min="7176" max="7176" width="23.5703125" style="5" bestFit="1" customWidth="1"/>
    <col min="7177" max="7177" width="0.7109375" style="5" customWidth="1"/>
    <col min="7178" max="7178" width="26.7109375" style="5" bestFit="1" customWidth="1"/>
    <col min="7179" max="7179" width="2" style="5" bestFit="1" customWidth="1"/>
    <col min="7180" max="7180" width="24.140625" style="5" customWidth="1"/>
    <col min="7181" max="7181" width="16.28515625" style="5" bestFit="1" customWidth="1"/>
    <col min="7182" max="7182" width="11.42578125" style="5"/>
    <col min="7183" max="7183" width="14.7109375" style="5" bestFit="1" customWidth="1"/>
    <col min="7184" max="7184" width="11.42578125" style="5"/>
    <col min="7185" max="7185" width="14.7109375" style="5" customWidth="1"/>
    <col min="7186" max="7425" width="11.42578125" style="5"/>
    <col min="7426" max="7426" width="63" style="5" customWidth="1"/>
    <col min="7427" max="7427" width="1.140625" style="5" customWidth="1"/>
    <col min="7428" max="7428" width="18" style="5" bestFit="1" customWidth="1"/>
    <col min="7429" max="7429" width="1" style="5" customWidth="1"/>
    <col min="7430" max="7430" width="18.28515625" style="5" bestFit="1" customWidth="1"/>
    <col min="7431" max="7431" width="1" style="5" customWidth="1"/>
    <col min="7432" max="7432" width="23.5703125" style="5" bestFit="1" customWidth="1"/>
    <col min="7433" max="7433" width="0.7109375" style="5" customWidth="1"/>
    <col min="7434" max="7434" width="26.7109375" style="5" bestFit="1" customWidth="1"/>
    <col min="7435" max="7435" width="2" style="5" bestFit="1" customWidth="1"/>
    <col min="7436" max="7436" width="24.140625" style="5" customWidth="1"/>
    <col min="7437" max="7437" width="16.28515625" style="5" bestFit="1" customWidth="1"/>
    <col min="7438" max="7438" width="11.42578125" style="5"/>
    <col min="7439" max="7439" width="14.7109375" style="5" bestFit="1" customWidth="1"/>
    <col min="7440" max="7440" width="11.42578125" style="5"/>
    <col min="7441" max="7441" width="14.7109375" style="5" customWidth="1"/>
    <col min="7442" max="7681" width="11.42578125" style="5"/>
    <col min="7682" max="7682" width="63" style="5" customWidth="1"/>
    <col min="7683" max="7683" width="1.140625" style="5" customWidth="1"/>
    <col min="7684" max="7684" width="18" style="5" bestFit="1" customWidth="1"/>
    <col min="7685" max="7685" width="1" style="5" customWidth="1"/>
    <col min="7686" max="7686" width="18.28515625" style="5" bestFit="1" customWidth="1"/>
    <col min="7687" max="7687" width="1" style="5" customWidth="1"/>
    <col min="7688" max="7688" width="23.5703125" style="5" bestFit="1" customWidth="1"/>
    <col min="7689" max="7689" width="0.7109375" style="5" customWidth="1"/>
    <col min="7690" max="7690" width="26.7109375" style="5" bestFit="1" customWidth="1"/>
    <col min="7691" max="7691" width="2" style="5" bestFit="1" customWidth="1"/>
    <col min="7692" max="7692" width="24.140625" style="5" customWidth="1"/>
    <col min="7693" max="7693" width="16.28515625" style="5" bestFit="1" customWidth="1"/>
    <col min="7694" max="7694" width="11.42578125" style="5"/>
    <col min="7695" max="7695" width="14.7109375" style="5" bestFit="1" customWidth="1"/>
    <col min="7696" max="7696" width="11.42578125" style="5"/>
    <col min="7697" max="7697" width="14.7109375" style="5" customWidth="1"/>
    <col min="7698" max="7937" width="11.42578125" style="5"/>
    <col min="7938" max="7938" width="63" style="5" customWidth="1"/>
    <col min="7939" max="7939" width="1.140625" style="5" customWidth="1"/>
    <col min="7940" max="7940" width="18" style="5" bestFit="1" customWidth="1"/>
    <col min="7941" max="7941" width="1" style="5" customWidth="1"/>
    <col min="7942" max="7942" width="18.28515625" style="5" bestFit="1" customWidth="1"/>
    <col min="7943" max="7943" width="1" style="5" customWidth="1"/>
    <col min="7944" max="7944" width="23.5703125" style="5" bestFit="1" customWidth="1"/>
    <col min="7945" max="7945" width="0.7109375" style="5" customWidth="1"/>
    <col min="7946" max="7946" width="26.7109375" style="5" bestFit="1" customWidth="1"/>
    <col min="7947" max="7947" width="2" style="5" bestFit="1" customWidth="1"/>
    <col min="7948" max="7948" width="24.140625" style="5" customWidth="1"/>
    <col min="7949" max="7949" width="16.28515625" style="5" bestFit="1" customWidth="1"/>
    <col min="7950" max="7950" width="11.42578125" style="5"/>
    <col min="7951" max="7951" width="14.7109375" style="5" bestFit="1" customWidth="1"/>
    <col min="7952" max="7952" width="11.42578125" style="5"/>
    <col min="7953" max="7953" width="14.7109375" style="5" customWidth="1"/>
    <col min="7954" max="8193" width="11.42578125" style="5"/>
    <col min="8194" max="8194" width="63" style="5" customWidth="1"/>
    <col min="8195" max="8195" width="1.140625" style="5" customWidth="1"/>
    <col min="8196" max="8196" width="18" style="5" bestFit="1" customWidth="1"/>
    <col min="8197" max="8197" width="1" style="5" customWidth="1"/>
    <col min="8198" max="8198" width="18.28515625" style="5" bestFit="1" customWidth="1"/>
    <col min="8199" max="8199" width="1" style="5" customWidth="1"/>
    <col min="8200" max="8200" width="23.5703125" style="5" bestFit="1" customWidth="1"/>
    <col min="8201" max="8201" width="0.7109375" style="5" customWidth="1"/>
    <col min="8202" max="8202" width="26.7109375" style="5" bestFit="1" customWidth="1"/>
    <col min="8203" max="8203" width="2" style="5" bestFit="1" customWidth="1"/>
    <col min="8204" max="8204" width="24.140625" style="5" customWidth="1"/>
    <col min="8205" max="8205" width="16.28515625" style="5" bestFit="1" customWidth="1"/>
    <col min="8206" max="8206" width="11.42578125" style="5"/>
    <col min="8207" max="8207" width="14.7109375" style="5" bestFit="1" customWidth="1"/>
    <col min="8208" max="8208" width="11.42578125" style="5"/>
    <col min="8209" max="8209" width="14.7109375" style="5" customWidth="1"/>
    <col min="8210" max="8449" width="11.42578125" style="5"/>
    <col min="8450" max="8450" width="63" style="5" customWidth="1"/>
    <col min="8451" max="8451" width="1.140625" style="5" customWidth="1"/>
    <col min="8452" max="8452" width="18" style="5" bestFit="1" customWidth="1"/>
    <col min="8453" max="8453" width="1" style="5" customWidth="1"/>
    <col min="8454" max="8454" width="18.28515625" style="5" bestFit="1" customWidth="1"/>
    <col min="8455" max="8455" width="1" style="5" customWidth="1"/>
    <col min="8456" max="8456" width="23.5703125" style="5" bestFit="1" customWidth="1"/>
    <col min="8457" max="8457" width="0.7109375" style="5" customWidth="1"/>
    <col min="8458" max="8458" width="26.7109375" style="5" bestFit="1" customWidth="1"/>
    <col min="8459" max="8459" width="2" style="5" bestFit="1" customWidth="1"/>
    <col min="8460" max="8460" width="24.140625" style="5" customWidth="1"/>
    <col min="8461" max="8461" width="16.28515625" style="5" bestFit="1" customWidth="1"/>
    <col min="8462" max="8462" width="11.42578125" style="5"/>
    <col min="8463" max="8463" width="14.7109375" style="5" bestFit="1" customWidth="1"/>
    <col min="8464" max="8464" width="11.42578125" style="5"/>
    <col min="8465" max="8465" width="14.7109375" style="5" customWidth="1"/>
    <col min="8466" max="8705" width="11.42578125" style="5"/>
    <col min="8706" max="8706" width="63" style="5" customWidth="1"/>
    <col min="8707" max="8707" width="1.140625" style="5" customWidth="1"/>
    <col min="8708" max="8708" width="18" style="5" bestFit="1" customWidth="1"/>
    <col min="8709" max="8709" width="1" style="5" customWidth="1"/>
    <col min="8710" max="8710" width="18.28515625" style="5" bestFit="1" customWidth="1"/>
    <col min="8711" max="8711" width="1" style="5" customWidth="1"/>
    <col min="8712" max="8712" width="23.5703125" style="5" bestFit="1" customWidth="1"/>
    <col min="8713" max="8713" width="0.7109375" style="5" customWidth="1"/>
    <col min="8714" max="8714" width="26.7109375" style="5" bestFit="1" customWidth="1"/>
    <col min="8715" max="8715" width="2" style="5" bestFit="1" customWidth="1"/>
    <col min="8716" max="8716" width="24.140625" style="5" customWidth="1"/>
    <col min="8717" max="8717" width="16.28515625" style="5" bestFit="1" customWidth="1"/>
    <col min="8718" max="8718" width="11.42578125" style="5"/>
    <col min="8719" max="8719" width="14.7109375" style="5" bestFit="1" customWidth="1"/>
    <col min="8720" max="8720" width="11.42578125" style="5"/>
    <col min="8721" max="8721" width="14.7109375" style="5" customWidth="1"/>
    <col min="8722" max="8961" width="11.42578125" style="5"/>
    <col min="8962" max="8962" width="63" style="5" customWidth="1"/>
    <col min="8963" max="8963" width="1.140625" style="5" customWidth="1"/>
    <col min="8964" max="8964" width="18" style="5" bestFit="1" customWidth="1"/>
    <col min="8965" max="8965" width="1" style="5" customWidth="1"/>
    <col min="8966" max="8966" width="18.28515625" style="5" bestFit="1" customWidth="1"/>
    <col min="8967" max="8967" width="1" style="5" customWidth="1"/>
    <col min="8968" max="8968" width="23.5703125" style="5" bestFit="1" customWidth="1"/>
    <col min="8969" max="8969" width="0.7109375" style="5" customWidth="1"/>
    <col min="8970" max="8970" width="26.7109375" style="5" bestFit="1" customWidth="1"/>
    <col min="8971" max="8971" width="2" style="5" bestFit="1" customWidth="1"/>
    <col min="8972" max="8972" width="24.140625" style="5" customWidth="1"/>
    <col min="8973" max="8973" width="16.28515625" style="5" bestFit="1" customWidth="1"/>
    <col min="8974" max="8974" width="11.42578125" style="5"/>
    <col min="8975" max="8975" width="14.7109375" style="5" bestFit="1" customWidth="1"/>
    <col min="8976" max="8976" width="11.42578125" style="5"/>
    <col min="8977" max="8977" width="14.7109375" style="5" customWidth="1"/>
    <col min="8978" max="9217" width="11.42578125" style="5"/>
    <col min="9218" max="9218" width="63" style="5" customWidth="1"/>
    <col min="9219" max="9219" width="1.140625" style="5" customWidth="1"/>
    <col min="9220" max="9220" width="18" style="5" bestFit="1" customWidth="1"/>
    <col min="9221" max="9221" width="1" style="5" customWidth="1"/>
    <col min="9222" max="9222" width="18.28515625" style="5" bestFit="1" customWidth="1"/>
    <col min="9223" max="9223" width="1" style="5" customWidth="1"/>
    <col min="9224" max="9224" width="23.5703125" style="5" bestFit="1" customWidth="1"/>
    <col min="9225" max="9225" width="0.7109375" style="5" customWidth="1"/>
    <col min="9226" max="9226" width="26.7109375" style="5" bestFit="1" customWidth="1"/>
    <col min="9227" max="9227" width="2" style="5" bestFit="1" customWidth="1"/>
    <col min="9228" max="9228" width="24.140625" style="5" customWidth="1"/>
    <col min="9229" max="9229" width="16.28515625" style="5" bestFit="1" customWidth="1"/>
    <col min="9230" max="9230" width="11.42578125" style="5"/>
    <col min="9231" max="9231" width="14.7109375" style="5" bestFit="1" customWidth="1"/>
    <col min="9232" max="9232" width="11.42578125" style="5"/>
    <col min="9233" max="9233" width="14.7109375" style="5" customWidth="1"/>
    <col min="9234" max="9473" width="11.42578125" style="5"/>
    <col min="9474" max="9474" width="63" style="5" customWidth="1"/>
    <col min="9475" max="9475" width="1.140625" style="5" customWidth="1"/>
    <col min="9476" max="9476" width="18" style="5" bestFit="1" customWidth="1"/>
    <col min="9477" max="9477" width="1" style="5" customWidth="1"/>
    <col min="9478" max="9478" width="18.28515625" style="5" bestFit="1" customWidth="1"/>
    <col min="9479" max="9479" width="1" style="5" customWidth="1"/>
    <col min="9480" max="9480" width="23.5703125" style="5" bestFit="1" customWidth="1"/>
    <col min="9481" max="9481" width="0.7109375" style="5" customWidth="1"/>
    <col min="9482" max="9482" width="26.7109375" style="5" bestFit="1" customWidth="1"/>
    <col min="9483" max="9483" width="2" style="5" bestFit="1" customWidth="1"/>
    <col min="9484" max="9484" width="24.140625" style="5" customWidth="1"/>
    <col min="9485" max="9485" width="16.28515625" style="5" bestFit="1" customWidth="1"/>
    <col min="9486" max="9486" width="11.42578125" style="5"/>
    <col min="9487" max="9487" width="14.7109375" style="5" bestFit="1" customWidth="1"/>
    <col min="9488" max="9488" width="11.42578125" style="5"/>
    <col min="9489" max="9489" width="14.7109375" style="5" customWidth="1"/>
    <col min="9490" max="9729" width="11.42578125" style="5"/>
    <col min="9730" max="9730" width="63" style="5" customWidth="1"/>
    <col min="9731" max="9731" width="1.140625" style="5" customWidth="1"/>
    <col min="9732" max="9732" width="18" style="5" bestFit="1" customWidth="1"/>
    <col min="9733" max="9733" width="1" style="5" customWidth="1"/>
    <col min="9734" max="9734" width="18.28515625" style="5" bestFit="1" customWidth="1"/>
    <col min="9735" max="9735" width="1" style="5" customWidth="1"/>
    <col min="9736" max="9736" width="23.5703125" style="5" bestFit="1" customWidth="1"/>
    <col min="9737" max="9737" width="0.7109375" style="5" customWidth="1"/>
    <col min="9738" max="9738" width="26.7109375" style="5" bestFit="1" customWidth="1"/>
    <col min="9739" max="9739" width="2" style="5" bestFit="1" customWidth="1"/>
    <col min="9740" max="9740" width="24.140625" style="5" customWidth="1"/>
    <col min="9741" max="9741" width="16.28515625" style="5" bestFit="1" customWidth="1"/>
    <col min="9742" max="9742" width="11.42578125" style="5"/>
    <col min="9743" max="9743" width="14.7109375" style="5" bestFit="1" customWidth="1"/>
    <col min="9744" max="9744" width="11.42578125" style="5"/>
    <col min="9745" max="9745" width="14.7109375" style="5" customWidth="1"/>
    <col min="9746" max="9985" width="11.42578125" style="5"/>
    <col min="9986" max="9986" width="63" style="5" customWidth="1"/>
    <col min="9987" max="9987" width="1.140625" style="5" customWidth="1"/>
    <col min="9988" max="9988" width="18" style="5" bestFit="1" customWidth="1"/>
    <col min="9989" max="9989" width="1" style="5" customWidth="1"/>
    <col min="9990" max="9990" width="18.28515625" style="5" bestFit="1" customWidth="1"/>
    <col min="9991" max="9991" width="1" style="5" customWidth="1"/>
    <col min="9992" max="9992" width="23.5703125" style="5" bestFit="1" customWidth="1"/>
    <col min="9993" max="9993" width="0.7109375" style="5" customWidth="1"/>
    <col min="9994" max="9994" width="26.7109375" style="5" bestFit="1" customWidth="1"/>
    <col min="9995" max="9995" width="2" style="5" bestFit="1" customWidth="1"/>
    <col min="9996" max="9996" width="24.140625" style="5" customWidth="1"/>
    <col min="9997" max="9997" width="16.28515625" style="5" bestFit="1" customWidth="1"/>
    <col min="9998" max="9998" width="11.42578125" style="5"/>
    <col min="9999" max="9999" width="14.7109375" style="5" bestFit="1" customWidth="1"/>
    <col min="10000" max="10000" width="11.42578125" style="5"/>
    <col min="10001" max="10001" width="14.7109375" style="5" customWidth="1"/>
    <col min="10002" max="10241" width="11.42578125" style="5"/>
    <col min="10242" max="10242" width="63" style="5" customWidth="1"/>
    <col min="10243" max="10243" width="1.140625" style="5" customWidth="1"/>
    <col min="10244" max="10244" width="18" style="5" bestFit="1" customWidth="1"/>
    <col min="10245" max="10245" width="1" style="5" customWidth="1"/>
    <col min="10246" max="10246" width="18.28515625" style="5" bestFit="1" customWidth="1"/>
    <col min="10247" max="10247" width="1" style="5" customWidth="1"/>
    <col min="10248" max="10248" width="23.5703125" style="5" bestFit="1" customWidth="1"/>
    <col min="10249" max="10249" width="0.7109375" style="5" customWidth="1"/>
    <col min="10250" max="10250" width="26.7109375" style="5" bestFit="1" customWidth="1"/>
    <col min="10251" max="10251" width="2" style="5" bestFit="1" customWidth="1"/>
    <col min="10252" max="10252" width="24.140625" style="5" customWidth="1"/>
    <col min="10253" max="10253" width="16.28515625" style="5" bestFit="1" customWidth="1"/>
    <col min="10254" max="10254" width="11.42578125" style="5"/>
    <col min="10255" max="10255" width="14.7109375" style="5" bestFit="1" customWidth="1"/>
    <col min="10256" max="10256" width="11.42578125" style="5"/>
    <col min="10257" max="10257" width="14.7109375" style="5" customWidth="1"/>
    <col min="10258" max="10497" width="11.42578125" style="5"/>
    <col min="10498" max="10498" width="63" style="5" customWidth="1"/>
    <col min="10499" max="10499" width="1.140625" style="5" customWidth="1"/>
    <col min="10500" max="10500" width="18" style="5" bestFit="1" customWidth="1"/>
    <col min="10501" max="10501" width="1" style="5" customWidth="1"/>
    <col min="10502" max="10502" width="18.28515625" style="5" bestFit="1" customWidth="1"/>
    <col min="10503" max="10503" width="1" style="5" customWidth="1"/>
    <col min="10504" max="10504" width="23.5703125" style="5" bestFit="1" customWidth="1"/>
    <col min="10505" max="10505" width="0.7109375" style="5" customWidth="1"/>
    <col min="10506" max="10506" width="26.7109375" style="5" bestFit="1" customWidth="1"/>
    <col min="10507" max="10507" width="2" style="5" bestFit="1" customWidth="1"/>
    <col min="10508" max="10508" width="24.140625" style="5" customWidth="1"/>
    <col min="10509" max="10509" width="16.28515625" style="5" bestFit="1" customWidth="1"/>
    <col min="10510" max="10510" width="11.42578125" style="5"/>
    <col min="10511" max="10511" width="14.7109375" style="5" bestFit="1" customWidth="1"/>
    <col min="10512" max="10512" width="11.42578125" style="5"/>
    <col min="10513" max="10513" width="14.7109375" style="5" customWidth="1"/>
    <col min="10514" max="10753" width="11.42578125" style="5"/>
    <col min="10754" max="10754" width="63" style="5" customWidth="1"/>
    <col min="10755" max="10755" width="1.140625" style="5" customWidth="1"/>
    <col min="10756" max="10756" width="18" style="5" bestFit="1" customWidth="1"/>
    <col min="10757" max="10757" width="1" style="5" customWidth="1"/>
    <col min="10758" max="10758" width="18.28515625" style="5" bestFit="1" customWidth="1"/>
    <col min="10759" max="10759" width="1" style="5" customWidth="1"/>
    <col min="10760" max="10760" width="23.5703125" style="5" bestFit="1" customWidth="1"/>
    <col min="10761" max="10761" width="0.7109375" style="5" customWidth="1"/>
    <col min="10762" max="10762" width="26.7109375" style="5" bestFit="1" customWidth="1"/>
    <col min="10763" max="10763" width="2" style="5" bestFit="1" customWidth="1"/>
    <col min="10764" max="10764" width="24.140625" style="5" customWidth="1"/>
    <col min="10765" max="10765" width="16.28515625" style="5" bestFit="1" customWidth="1"/>
    <col min="10766" max="10766" width="11.42578125" style="5"/>
    <col min="10767" max="10767" width="14.7109375" style="5" bestFit="1" customWidth="1"/>
    <col min="10768" max="10768" width="11.42578125" style="5"/>
    <col min="10769" max="10769" width="14.7109375" style="5" customWidth="1"/>
    <col min="10770" max="11009" width="11.42578125" style="5"/>
    <col min="11010" max="11010" width="63" style="5" customWidth="1"/>
    <col min="11011" max="11011" width="1.140625" style="5" customWidth="1"/>
    <col min="11012" max="11012" width="18" style="5" bestFit="1" customWidth="1"/>
    <col min="11013" max="11013" width="1" style="5" customWidth="1"/>
    <col min="11014" max="11014" width="18.28515625" style="5" bestFit="1" customWidth="1"/>
    <col min="11015" max="11015" width="1" style="5" customWidth="1"/>
    <col min="11016" max="11016" width="23.5703125" style="5" bestFit="1" customWidth="1"/>
    <col min="11017" max="11017" width="0.7109375" style="5" customWidth="1"/>
    <col min="11018" max="11018" width="26.7109375" style="5" bestFit="1" customWidth="1"/>
    <col min="11019" max="11019" width="2" style="5" bestFit="1" customWidth="1"/>
    <col min="11020" max="11020" width="24.140625" style="5" customWidth="1"/>
    <col min="11021" max="11021" width="16.28515625" style="5" bestFit="1" customWidth="1"/>
    <col min="11022" max="11022" width="11.42578125" style="5"/>
    <col min="11023" max="11023" width="14.7109375" style="5" bestFit="1" customWidth="1"/>
    <col min="11024" max="11024" width="11.42578125" style="5"/>
    <col min="11025" max="11025" width="14.7109375" style="5" customWidth="1"/>
    <col min="11026" max="11265" width="11.42578125" style="5"/>
    <col min="11266" max="11266" width="63" style="5" customWidth="1"/>
    <col min="11267" max="11267" width="1.140625" style="5" customWidth="1"/>
    <col min="11268" max="11268" width="18" style="5" bestFit="1" customWidth="1"/>
    <col min="11269" max="11269" width="1" style="5" customWidth="1"/>
    <col min="11270" max="11270" width="18.28515625" style="5" bestFit="1" customWidth="1"/>
    <col min="11271" max="11271" width="1" style="5" customWidth="1"/>
    <col min="11272" max="11272" width="23.5703125" style="5" bestFit="1" customWidth="1"/>
    <col min="11273" max="11273" width="0.7109375" style="5" customWidth="1"/>
    <col min="11274" max="11274" width="26.7109375" style="5" bestFit="1" customWidth="1"/>
    <col min="11275" max="11275" width="2" style="5" bestFit="1" customWidth="1"/>
    <col min="11276" max="11276" width="24.140625" style="5" customWidth="1"/>
    <col min="11277" max="11277" width="16.28515625" style="5" bestFit="1" customWidth="1"/>
    <col min="11278" max="11278" width="11.42578125" style="5"/>
    <col min="11279" max="11279" width="14.7109375" style="5" bestFit="1" customWidth="1"/>
    <col min="11280" max="11280" width="11.42578125" style="5"/>
    <col min="11281" max="11281" width="14.7109375" style="5" customWidth="1"/>
    <col min="11282" max="11521" width="11.42578125" style="5"/>
    <col min="11522" max="11522" width="63" style="5" customWidth="1"/>
    <col min="11523" max="11523" width="1.140625" style="5" customWidth="1"/>
    <col min="11524" max="11524" width="18" style="5" bestFit="1" customWidth="1"/>
    <col min="11525" max="11525" width="1" style="5" customWidth="1"/>
    <col min="11526" max="11526" width="18.28515625" style="5" bestFit="1" customWidth="1"/>
    <col min="11527" max="11527" width="1" style="5" customWidth="1"/>
    <col min="11528" max="11528" width="23.5703125" style="5" bestFit="1" customWidth="1"/>
    <col min="11529" max="11529" width="0.7109375" style="5" customWidth="1"/>
    <col min="11530" max="11530" width="26.7109375" style="5" bestFit="1" customWidth="1"/>
    <col min="11531" max="11531" width="2" style="5" bestFit="1" customWidth="1"/>
    <col min="11532" max="11532" width="24.140625" style="5" customWidth="1"/>
    <col min="11533" max="11533" width="16.28515625" style="5" bestFit="1" customWidth="1"/>
    <col min="11534" max="11534" width="11.42578125" style="5"/>
    <col min="11535" max="11535" width="14.7109375" style="5" bestFit="1" customWidth="1"/>
    <col min="11536" max="11536" width="11.42578125" style="5"/>
    <col min="11537" max="11537" width="14.7109375" style="5" customWidth="1"/>
    <col min="11538" max="11777" width="11.42578125" style="5"/>
    <col min="11778" max="11778" width="63" style="5" customWidth="1"/>
    <col min="11779" max="11779" width="1.140625" style="5" customWidth="1"/>
    <col min="11780" max="11780" width="18" style="5" bestFit="1" customWidth="1"/>
    <col min="11781" max="11781" width="1" style="5" customWidth="1"/>
    <col min="11782" max="11782" width="18.28515625" style="5" bestFit="1" customWidth="1"/>
    <col min="11783" max="11783" width="1" style="5" customWidth="1"/>
    <col min="11784" max="11784" width="23.5703125" style="5" bestFit="1" customWidth="1"/>
    <col min="11785" max="11785" width="0.7109375" style="5" customWidth="1"/>
    <col min="11786" max="11786" width="26.7109375" style="5" bestFit="1" customWidth="1"/>
    <col min="11787" max="11787" width="2" style="5" bestFit="1" customWidth="1"/>
    <col min="11788" max="11788" width="24.140625" style="5" customWidth="1"/>
    <col min="11789" max="11789" width="16.28515625" style="5" bestFit="1" customWidth="1"/>
    <col min="11790" max="11790" width="11.42578125" style="5"/>
    <col min="11791" max="11791" width="14.7109375" style="5" bestFit="1" customWidth="1"/>
    <col min="11792" max="11792" width="11.42578125" style="5"/>
    <col min="11793" max="11793" width="14.7109375" style="5" customWidth="1"/>
    <col min="11794" max="12033" width="11.42578125" style="5"/>
    <col min="12034" max="12034" width="63" style="5" customWidth="1"/>
    <col min="12035" max="12035" width="1.140625" style="5" customWidth="1"/>
    <col min="12036" max="12036" width="18" style="5" bestFit="1" customWidth="1"/>
    <col min="12037" max="12037" width="1" style="5" customWidth="1"/>
    <col min="12038" max="12038" width="18.28515625" style="5" bestFit="1" customWidth="1"/>
    <col min="12039" max="12039" width="1" style="5" customWidth="1"/>
    <col min="12040" max="12040" width="23.5703125" style="5" bestFit="1" customWidth="1"/>
    <col min="12041" max="12041" width="0.7109375" style="5" customWidth="1"/>
    <col min="12042" max="12042" width="26.7109375" style="5" bestFit="1" customWidth="1"/>
    <col min="12043" max="12043" width="2" style="5" bestFit="1" customWidth="1"/>
    <col min="12044" max="12044" width="24.140625" style="5" customWidth="1"/>
    <col min="12045" max="12045" width="16.28515625" style="5" bestFit="1" customWidth="1"/>
    <col min="12046" max="12046" width="11.42578125" style="5"/>
    <col min="12047" max="12047" width="14.7109375" style="5" bestFit="1" customWidth="1"/>
    <col min="12048" max="12048" width="11.42578125" style="5"/>
    <col min="12049" max="12049" width="14.7109375" style="5" customWidth="1"/>
    <col min="12050" max="12289" width="11.42578125" style="5"/>
    <col min="12290" max="12290" width="63" style="5" customWidth="1"/>
    <col min="12291" max="12291" width="1.140625" style="5" customWidth="1"/>
    <col min="12292" max="12292" width="18" style="5" bestFit="1" customWidth="1"/>
    <col min="12293" max="12293" width="1" style="5" customWidth="1"/>
    <col min="12294" max="12294" width="18.28515625" style="5" bestFit="1" customWidth="1"/>
    <col min="12295" max="12295" width="1" style="5" customWidth="1"/>
    <col min="12296" max="12296" width="23.5703125" style="5" bestFit="1" customWidth="1"/>
    <col min="12297" max="12297" width="0.7109375" style="5" customWidth="1"/>
    <col min="12298" max="12298" width="26.7109375" style="5" bestFit="1" customWidth="1"/>
    <col min="12299" max="12299" width="2" style="5" bestFit="1" customWidth="1"/>
    <col min="12300" max="12300" width="24.140625" style="5" customWidth="1"/>
    <col min="12301" max="12301" width="16.28515625" style="5" bestFit="1" customWidth="1"/>
    <col min="12302" max="12302" width="11.42578125" style="5"/>
    <col min="12303" max="12303" width="14.7109375" style="5" bestFit="1" customWidth="1"/>
    <col min="12304" max="12304" width="11.42578125" style="5"/>
    <col min="12305" max="12305" width="14.7109375" style="5" customWidth="1"/>
    <col min="12306" max="12545" width="11.42578125" style="5"/>
    <col min="12546" max="12546" width="63" style="5" customWidth="1"/>
    <col min="12547" max="12547" width="1.140625" style="5" customWidth="1"/>
    <col min="12548" max="12548" width="18" style="5" bestFit="1" customWidth="1"/>
    <col min="12549" max="12549" width="1" style="5" customWidth="1"/>
    <col min="12550" max="12550" width="18.28515625" style="5" bestFit="1" customWidth="1"/>
    <col min="12551" max="12551" width="1" style="5" customWidth="1"/>
    <col min="12552" max="12552" width="23.5703125" style="5" bestFit="1" customWidth="1"/>
    <col min="12553" max="12553" width="0.7109375" style="5" customWidth="1"/>
    <col min="12554" max="12554" width="26.7109375" style="5" bestFit="1" customWidth="1"/>
    <col min="12555" max="12555" width="2" style="5" bestFit="1" customWidth="1"/>
    <col min="12556" max="12556" width="24.140625" style="5" customWidth="1"/>
    <col min="12557" max="12557" width="16.28515625" style="5" bestFit="1" customWidth="1"/>
    <col min="12558" max="12558" width="11.42578125" style="5"/>
    <col min="12559" max="12559" width="14.7109375" style="5" bestFit="1" customWidth="1"/>
    <col min="12560" max="12560" width="11.42578125" style="5"/>
    <col min="12561" max="12561" width="14.7109375" style="5" customWidth="1"/>
    <col min="12562" max="12801" width="11.42578125" style="5"/>
    <col min="12802" max="12802" width="63" style="5" customWidth="1"/>
    <col min="12803" max="12803" width="1.140625" style="5" customWidth="1"/>
    <col min="12804" max="12804" width="18" style="5" bestFit="1" customWidth="1"/>
    <col min="12805" max="12805" width="1" style="5" customWidth="1"/>
    <col min="12806" max="12806" width="18.28515625" style="5" bestFit="1" customWidth="1"/>
    <col min="12807" max="12807" width="1" style="5" customWidth="1"/>
    <col min="12808" max="12808" width="23.5703125" style="5" bestFit="1" customWidth="1"/>
    <col min="12809" max="12809" width="0.7109375" style="5" customWidth="1"/>
    <col min="12810" max="12810" width="26.7109375" style="5" bestFit="1" customWidth="1"/>
    <col min="12811" max="12811" width="2" style="5" bestFit="1" customWidth="1"/>
    <col min="12812" max="12812" width="24.140625" style="5" customWidth="1"/>
    <col min="12813" max="12813" width="16.28515625" style="5" bestFit="1" customWidth="1"/>
    <col min="12814" max="12814" width="11.42578125" style="5"/>
    <col min="12815" max="12815" width="14.7109375" style="5" bestFit="1" customWidth="1"/>
    <col min="12816" max="12816" width="11.42578125" style="5"/>
    <col min="12817" max="12817" width="14.7109375" style="5" customWidth="1"/>
    <col min="12818" max="13057" width="11.42578125" style="5"/>
    <col min="13058" max="13058" width="63" style="5" customWidth="1"/>
    <col min="13059" max="13059" width="1.140625" style="5" customWidth="1"/>
    <col min="13060" max="13060" width="18" style="5" bestFit="1" customWidth="1"/>
    <col min="13061" max="13061" width="1" style="5" customWidth="1"/>
    <col min="13062" max="13062" width="18.28515625" style="5" bestFit="1" customWidth="1"/>
    <col min="13063" max="13063" width="1" style="5" customWidth="1"/>
    <col min="13064" max="13064" width="23.5703125" style="5" bestFit="1" customWidth="1"/>
    <col min="13065" max="13065" width="0.7109375" style="5" customWidth="1"/>
    <col min="13066" max="13066" width="26.7109375" style="5" bestFit="1" customWidth="1"/>
    <col min="13067" max="13067" width="2" style="5" bestFit="1" customWidth="1"/>
    <col min="13068" max="13068" width="24.140625" style="5" customWidth="1"/>
    <col min="13069" max="13069" width="16.28515625" style="5" bestFit="1" customWidth="1"/>
    <col min="13070" max="13070" width="11.42578125" style="5"/>
    <col min="13071" max="13071" width="14.7109375" style="5" bestFit="1" customWidth="1"/>
    <col min="13072" max="13072" width="11.42578125" style="5"/>
    <col min="13073" max="13073" width="14.7109375" style="5" customWidth="1"/>
    <col min="13074" max="13313" width="11.42578125" style="5"/>
    <col min="13314" max="13314" width="63" style="5" customWidth="1"/>
    <col min="13315" max="13315" width="1.140625" style="5" customWidth="1"/>
    <col min="13316" max="13316" width="18" style="5" bestFit="1" customWidth="1"/>
    <col min="13317" max="13317" width="1" style="5" customWidth="1"/>
    <col min="13318" max="13318" width="18.28515625" style="5" bestFit="1" customWidth="1"/>
    <col min="13319" max="13319" width="1" style="5" customWidth="1"/>
    <col min="13320" max="13320" width="23.5703125" style="5" bestFit="1" customWidth="1"/>
    <col min="13321" max="13321" width="0.7109375" style="5" customWidth="1"/>
    <col min="13322" max="13322" width="26.7109375" style="5" bestFit="1" customWidth="1"/>
    <col min="13323" max="13323" width="2" style="5" bestFit="1" customWidth="1"/>
    <col min="13324" max="13324" width="24.140625" style="5" customWidth="1"/>
    <col min="13325" max="13325" width="16.28515625" style="5" bestFit="1" customWidth="1"/>
    <col min="13326" max="13326" width="11.42578125" style="5"/>
    <col min="13327" max="13327" width="14.7109375" style="5" bestFit="1" customWidth="1"/>
    <col min="13328" max="13328" width="11.42578125" style="5"/>
    <col min="13329" max="13329" width="14.7109375" style="5" customWidth="1"/>
    <col min="13330" max="13569" width="11.42578125" style="5"/>
    <col min="13570" max="13570" width="63" style="5" customWidth="1"/>
    <col min="13571" max="13571" width="1.140625" style="5" customWidth="1"/>
    <col min="13572" max="13572" width="18" style="5" bestFit="1" customWidth="1"/>
    <col min="13573" max="13573" width="1" style="5" customWidth="1"/>
    <col min="13574" max="13574" width="18.28515625" style="5" bestFit="1" customWidth="1"/>
    <col min="13575" max="13575" width="1" style="5" customWidth="1"/>
    <col min="13576" max="13576" width="23.5703125" style="5" bestFit="1" customWidth="1"/>
    <col min="13577" max="13577" width="0.7109375" style="5" customWidth="1"/>
    <col min="13578" max="13578" width="26.7109375" style="5" bestFit="1" customWidth="1"/>
    <col min="13579" max="13579" width="2" style="5" bestFit="1" customWidth="1"/>
    <col min="13580" max="13580" width="24.140625" style="5" customWidth="1"/>
    <col min="13581" max="13581" width="16.28515625" style="5" bestFit="1" customWidth="1"/>
    <col min="13582" max="13582" width="11.42578125" style="5"/>
    <col min="13583" max="13583" width="14.7109375" style="5" bestFit="1" customWidth="1"/>
    <col min="13584" max="13584" width="11.42578125" style="5"/>
    <col min="13585" max="13585" width="14.7109375" style="5" customWidth="1"/>
    <col min="13586" max="13825" width="11.42578125" style="5"/>
    <col min="13826" max="13826" width="63" style="5" customWidth="1"/>
    <col min="13827" max="13827" width="1.140625" style="5" customWidth="1"/>
    <col min="13828" max="13828" width="18" style="5" bestFit="1" customWidth="1"/>
    <col min="13829" max="13829" width="1" style="5" customWidth="1"/>
    <col min="13830" max="13830" width="18.28515625" style="5" bestFit="1" customWidth="1"/>
    <col min="13831" max="13831" width="1" style="5" customWidth="1"/>
    <col min="13832" max="13832" width="23.5703125" style="5" bestFit="1" customWidth="1"/>
    <col min="13833" max="13833" width="0.7109375" style="5" customWidth="1"/>
    <col min="13834" max="13834" width="26.7109375" style="5" bestFit="1" customWidth="1"/>
    <col min="13835" max="13835" width="2" style="5" bestFit="1" customWidth="1"/>
    <col min="13836" max="13836" width="24.140625" style="5" customWidth="1"/>
    <col min="13837" max="13837" width="16.28515625" style="5" bestFit="1" customWidth="1"/>
    <col min="13838" max="13838" width="11.42578125" style="5"/>
    <col min="13839" max="13839" width="14.7109375" style="5" bestFit="1" customWidth="1"/>
    <col min="13840" max="13840" width="11.42578125" style="5"/>
    <col min="13841" max="13841" width="14.7109375" style="5" customWidth="1"/>
    <col min="13842" max="14081" width="11.42578125" style="5"/>
    <col min="14082" max="14082" width="63" style="5" customWidth="1"/>
    <col min="14083" max="14083" width="1.140625" style="5" customWidth="1"/>
    <col min="14084" max="14084" width="18" style="5" bestFit="1" customWidth="1"/>
    <col min="14085" max="14085" width="1" style="5" customWidth="1"/>
    <col min="14086" max="14086" width="18.28515625" style="5" bestFit="1" customWidth="1"/>
    <col min="14087" max="14087" width="1" style="5" customWidth="1"/>
    <col min="14088" max="14088" width="23.5703125" style="5" bestFit="1" customWidth="1"/>
    <col min="14089" max="14089" width="0.7109375" style="5" customWidth="1"/>
    <col min="14090" max="14090" width="26.7109375" style="5" bestFit="1" customWidth="1"/>
    <col min="14091" max="14091" width="2" style="5" bestFit="1" customWidth="1"/>
    <col min="14092" max="14092" width="24.140625" style="5" customWidth="1"/>
    <col min="14093" max="14093" width="16.28515625" style="5" bestFit="1" customWidth="1"/>
    <col min="14094" max="14094" width="11.42578125" style="5"/>
    <col min="14095" max="14095" width="14.7109375" style="5" bestFit="1" customWidth="1"/>
    <col min="14096" max="14096" width="11.42578125" style="5"/>
    <col min="14097" max="14097" width="14.7109375" style="5" customWidth="1"/>
    <col min="14098" max="14337" width="11.42578125" style="5"/>
    <col min="14338" max="14338" width="63" style="5" customWidth="1"/>
    <col min="14339" max="14339" width="1.140625" style="5" customWidth="1"/>
    <col min="14340" max="14340" width="18" style="5" bestFit="1" customWidth="1"/>
    <col min="14341" max="14341" width="1" style="5" customWidth="1"/>
    <col min="14342" max="14342" width="18.28515625" style="5" bestFit="1" customWidth="1"/>
    <col min="14343" max="14343" width="1" style="5" customWidth="1"/>
    <col min="14344" max="14344" width="23.5703125" style="5" bestFit="1" customWidth="1"/>
    <col min="14345" max="14345" width="0.7109375" style="5" customWidth="1"/>
    <col min="14346" max="14346" width="26.7109375" style="5" bestFit="1" customWidth="1"/>
    <col min="14347" max="14347" width="2" style="5" bestFit="1" customWidth="1"/>
    <col min="14348" max="14348" width="24.140625" style="5" customWidth="1"/>
    <col min="14349" max="14349" width="16.28515625" style="5" bestFit="1" customWidth="1"/>
    <col min="14350" max="14350" width="11.42578125" style="5"/>
    <col min="14351" max="14351" width="14.7109375" style="5" bestFit="1" customWidth="1"/>
    <col min="14352" max="14352" width="11.42578125" style="5"/>
    <col min="14353" max="14353" width="14.7109375" style="5" customWidth="1"/>
    <col min="14354" max="14593" width="11.42578125" style="5"/>
    <col min="14594" max="14594" width="63" style="5" customWidth="1"/>
    <col min="14595" max="14595" width="1.140625" style="5" customWidth="1"/>
    <col min="14596" max="14596" width="18" style="5" bestFit="1" customWidth="1"/>
    <col min="14597" max="14597" width="1" style="5" customWidth="1"/>
    <col min="14598" max="14598" width="18.28515625" style="5" bestFit="1" customWidth="1"/>
    <col min="14599" max="14599" width="1" style="5" customWidth="1"/>
    <col min="14600" max="14600" width="23.5703125" style="5" bestFit="1" customWidth="1"/>
    <col min="14601" max="14601" width="0.7109375" style="5" customWidth="1"/>
    <col min="14602" max="14602" width="26.7109375" style="5" bestFit="1" customWidth="1"/>
    <col min="14603" max="14603" width="2" style="5" bestFit="1" customWidth="1"/>
    <col min="14604" max="14604" width="24.140625" style="5" customWidth="1"/>
    <col min="14605" max="14605" width="16.28515625" style="5" bestFit="1" customWidth="1"/>
    <col min="14606" max="14606" width="11.42578125" style="5"/>
    <col min="14607" max="14607" width="14.7109375" style="5" bestFit="1" customWidth="1"/>
    <col min="14608" max="14608" width="11.42578125" style="5"/>
    <col min="14609" max="14609" width="14.7109375" style="5" customWidth="1"/>
    <col min="14610" max="14849" width="11.42578125" style="5"/>
    <col min="14850" max="14850" width="63" style="5" customWidth="1"/>
    <col min="14851" max="14851" width="1.140625" style="5" customWidth="1"/>
    <col min="14852" max="14852" width="18" style="5" bestFit="1" customWidth="1"/>
    <col min="14853" max="14853" width="1" style="5" customWidth="1"/>
    <col min="14854" max="14854" width="18.28515625" style="5" bestFit="1" customWidth="1"/>
    <col min="14855" max="14855" width="1" style="5" customWidth="1"/>
    <col min="14856" max="14856" width="23.5703125" style="5" bestFit="1" customWidth="1"/>
    <col min="14857" max="14857" width="0.7109375" style="5" customWidth="1"/>
    <col min="14858" max="14858" width="26.7109375" style="5" bestFit="1" customWidth="1"/>
    <col min="14859" max="14859" width="2" style="5" bestFit="1" customWidth="1"/>
    <col min="14860" max="14860" width="24.140625" style="5" customWidth="1"/>
    <col min="14861" max="14861" width="16.28515625" style="5" bestFit="1" customWidth="1"/>
    <col min="14862" max="14862" width="11.42578125" style="5"/>
    <col min="14863" max="14863" width="14.7109375" style="5" bestFit="1" customWidth="1"/>
    <col min="14864" max="14864" width="11.42578125" style="5"/>
    <col min="14865" max="14865" width="14.7109375" style="5" customWidth="1"/>
    <col min="14866" max="15105" width="11.42578125" style="5"/>
    <col min="15106" max="15106" width="63" style="5" customWidth="1"/>
    <col min="15107" max="15107" width="1.140625" style="5" customWidth="1"/>
    <col min="15108" max="15108" width="18" style="5" bestFit="1" customWidth="1"/>
    <col min="15109" max="15109" width="1" style="5" customWidth="1"/>
    <col min="15110" max="15110" width="18.28515625" style="5" bestFit="1" customWidth="1"/>
    <col min="15111" max="15111" width="1" style="5" customWidth="1"/>
    <col min="15112" max="15112" width="23.5703125" style="5" bestFit="1" customWidth="1"/>
    <col min="15113" max="15113" width="0.7109375" style="5" customWidth="1"/>
    <col min="15114" max="15114" width="26.7109375" style="5" bestFit="1" customWidth="1"/>
    <col min="15115" max="15115" width="2" style="5" bestFit="1" customWidth="1"/>
    <col min="15116" max="15116" width="24.140625" style="5" customWidth="1"/>
    <col min="15117" max="15117" width="16.28515625" style="5" bestFit="1" customWidth="1"/>
    <col min="15118" max="15118" width="11.42578125" style="5"/>
    <col min="15119" max="15119" width="14.7109375" style="5" bestFit="1" customWidth="1"/>
    <col min="15120" max="15120" width="11.42578125" style="5"/>
    <col min="15121" max="15121" width="14.7109375" style="5" customWidth="1"/>
    <col min="15122" max="15361" width="11.42578125" style="5"/>
    <col min="15362" max="15362" width="63" style="5" customWidth="1"/>
    <col min="15363" max="15363" width="1.140625" style="5" customWidth="1"/>
    <col min="15364" max="15364" width="18" style="5" bestFit="1" customWidth="1"/>
    <col min="15365" max="15365" width="1" style="5" customWidth="1"/>
    <col min="15366" max="15366" width="18.28515625" style="5" bestFit="1" customWidth="1"/>
    <col min="15367" max="15367" width="1" style="5" customWidth="1"/>
    <col min="15368" max="15368" width="23.5703125" style="5" bestFit="1" customWidth="1"/>
    <col min="15369" max="15369" width="0.7109375" style="5" customWidth="1"/>
    <col min="15370" max="15370" width="26.7109375" style="5" bestFit="1" customWidth="1"/>
    <col min="15371" max="15371" width="2" style="5" bestFit="1" customWidth="1"/>
    <col min="15372" max="15372" width="24.140625" style="5" customWidth="1"/>
    <col min="15373" max="15373" width="16.28515625" style="5" bestFit="1" customWidth="1"/>
    <col min="15374" max="15374" width="11.42578125" style="5"/>
    <col min="15375" max="15375" width="14.7109375" style="5" bestFit="1" customWidth="1"/>
    <col min="15376" max="15376" width="11.42578125" style="5"/>
    <col min="15377" max="15377" width="14.7109375" style="5" customWidth="1"/>
    <col min="15378" max="15617" width="11.42578125" style="5"/>
    <col min="15618" max="15618" width="63" style="5" customWidth="1"/>
    <col min="15619" max="15619" width="1.140625" style="5" customWidth="1"/>
    <col min="15620" max="15620" width="18" style="5" bestFit="1" customWidth="1"/>
    <col min="15621" max="15621" width="1" style="5" customWidth="1"/>
    <col min="15622" max="15622" width="18.28515625" style="5" bestFit="1" customWidth="1"/>
    <col min="15623" max="15623" width="1" style="5" customWidth="1"/>
    <col min="15624" max="15624" width="23.5703125" style="5" bestFit="1" customWidth="1"/>
    <col min="15625" max="15625" width="0.7109375" style="5" customWidth="1"/>
    <col min="15626" max="15626" width="26.7109375" style="5" bestFit="1" customWidth="1"/>
    <col min="15627" max="15627" width="2" style="5" bestFit="1" customWidth="1"/>
    <col min="15628" max="15628" width="24.140625" style="5" customWidth="1"/>
    <col min="15629" max="15629" width="16.28515625" style="5" bestFit="1" customWidth="1"/>
    <col min="15630" max="15630" width="11.42578125" style="5"/>
    <col min="15631" max="15631" width="14.7109375" style="5" bestFit="1" customWidth="1"/>
    <col min="15632" max="15632" width="11.42578125" style="5"/>
    <col min="15633" max="15633" width="14.7109375" style="5" customWidth="1"/>
    <col min="15634" max="15873" width="11.42578125" style="5"/>
    <col min="15874" max="15874" width="63" style="5" customWidth="1"/>
    <col min="15875" max="15875" width="1.140625" style="5" customWidth="1"/>
    <col min="15876" max="15876" width="18" style="5" bestFit="1" customWidth="1"/>
    <col min="15877" max="15877" width="1" style="5" customWidth="1"/>
    <col min="15878" max="15878" width="18.28515625" style="5" bestFit="1" customWidth="1"/>
    <col min="15879" max="15879" width="1" style="5" customWidth="1"/>
    <col min="15880" max="15880" width="23.5703125" style="5" bestFit="1" customWidth="1"/>
    <col min="15881" max="15881" width="0.7109375" style="5" customWidth="1"/>
    <col min="15882" max="15882" width="26.7109375" style="5" bestFit="1" customWidth="1"/>
    <col min="15883" max="15883" width="2" style="5" bestFit="1" customWidth="1"/>
    <col min="15884" max="15884" width="24.140625" style="5" customWidth="1"/>
    <col min="15885" max="15885" width="16.28515625" style="5" bestFit="1" customWidth="1"/>
    <col min="15886" max="15886" width="11.42578125" style="5"/>
    <col min="15887" max="15887" width="14.7109375" style="5" bestFit="1" customWidth="1"/>
    <col min="15888" max="15888" width="11.42578125" style="5"/>
    <col min="15889" max="15889" width="14.7109375" style="5" customWidth="1"/>
    <col min="15890" max="16129" width="11.42578125" style="5"/>
    <col min="16130" max="16130" width="63" style="5" customWidth="1"/>
    <col min="16131" max="16131" width="1.140625" style="5" customWidth="1"/>
    <col min="16132" max="16132" width="18" style="5" bestFit="1" customWidth="1"/>
    <col min="16133" max="16133" width="1" style="5" customWidth="1"/>
    <col min="16134" max="16134" width="18.28515625" style="5" bestFit="1" customWidth="1"/>
    <col min="16135" max="16135" width="1" style="5" customWidth="1"/>
    <col min="16136" max="16136" width="23.5703125" style="5" bestFit="1" customWidth="1"/>
    <col min="16137" max="16137" width="0.7109375" style="5" customWidth="1"/>
    <col min="16138" max="16138" width="26.7109375" style="5" bestFit="1" customWidth="1"/>
    <col min="16139" max="16139" width="2" style="5" bestFit="1" customWidth="1"/>
    <col min="16140" max="16140" width="24.140625" style="5" customWidth="1"/>
    <col min="16141" max="16141" width="16.28515625" style="5" bestFit="1" customWidth="1"/>
    <col min="16142" max="16142" width="11.42578125" style="5"/>
    <col min="16143" max="16143" width="14.7109375" style="5" bestFit="1" customWidth="1"/>
    <col min="16144" max="16144" width="11.42578125" style="5"/>
    <col min="16145" max="16145" width="14.7109375" style="5" customWidth="1"/>
    <col min="16146" max="16384" width="11.42578125" style="5"/>
  </cols>
  <sheetData>
    <row r="1" spans="1:14" ht="20.25" thickTop="1" x14ac:dyDescent="0.25"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4" ht="9.75" customHeight="1" x14ac:dyDescent="0.25">
      <c r="B2" s="7"/>
      <c r="C2" s="8"/>
      <c r="D2" s="9"/>
      <c r="E2" s="9"/>
      <c r="F2" s="9"/>
      <c r="G2" s="9"/>
      <c r="H2" s="9"/>
      <c r="I2" s="9"/>
      <c r="J2" s="10"/>
    </row>
    <row r="3" spans="1:14" x14ac:dyDescent="0.25">
      <c r="B3" s="11" t="s">
        <v>1</v>
      </c>
      <c r="C3" s="12"/>
      <c r="D3" s="12"/>
      <c r="E3" s="12"/>
      <c r="F3" s="12"/>
      <c r="G3" s="12"/>
      <c r="H3" s="12"/>
      <c r="I3" s="12"/>
      <c r="J3" s="13"/>
    </row>
    <row r="4" spans="1:14" ht="20.25" thickBot="1" x14ac:dyDescent="0.3">
      <c r="B4" s="14" t="s">
        <v>2</v>
      </c>
      <c r="C4" s="15"/>
      <c r="D4" s="15"/>
      <c r="E4" s="15"/>
      <c r="F4" s="15"/>
      <c r="G4" s="15"/>
      <c r="H4" s="15"/>
      <c r="I4" s="15"/>
      <c r="J4" s="16"/>
    </row>
    <row r="5" spans="1:14" ht="20.25" hidden="1" thickTop="1" x14ac:dyDescent="0.25">
      <c r="B5" s="17"/>
      <c r="C5" s="18"/>
      <c r="D5" s="18"/>
      <c r="E5" s="18"/>
      <c r="F5" s="18"/>
      <c r="G5" s="18"/>
      <c r="H5" s="18"/>
      <c r="I5" s="18"/>
      <c r="J5" s="19"/>
    </row>
    <row r="6" spans="1:14" ht="20.25" thickTop="1" x14ac:dyDescent="0.25">
      <c r="B6" s="20"/>
      <c r="D6" s="22" t="s">
        <v>3</v>
      </c>
      <c r="E6" s="22"/>
      <c r="F6" s="23" t="s">
        <v>3</v>
      </c>
      <c r="G6" s="23"/>
      <c r="H6" s="24" t="s">
        <v>4</v>
      </c>
      <c r="I6" s="23"/>
      <c r="J6" s="25"/>
    </row>
    <row r="7" spans="1:14" x14ac:dyDescent="0.25">
      <c r="B7" s="26" t="s">
        <v>5</v>
      </c>
      <c r="C7" s="27"/>
      <c r="D7" s="28">
        <v>2023</v>
      </c>
      <c r="E7" s="29"/>
      <c r="F7" s="28">
        <v>2022</v>
      </c>
      <c r="G7" s="29"/>
      <c r="H7" s="30" t="s">
        <v>6</v>
      </c>
      <c r="I7" s="31"/>
      <c r="J7" s="32" t="s">
        <v>7</v>
      </c>
    </row>
    <row r="8" spans="1:14" ht="9" customHeight="1" x14ac:dyDescent="0.25">
      <c r="B8" s="26"/>
      <c r="C8" s="27"/>
      <c r="D8" s="33"/>
      <c r="E8" s="33"/>
      <c r="F8" s="33"/>
      <c r="G8" s="33"/>
      <c r="H8" s="27"/>
      <c r="I8" s="27"/>
      <c r="J8" s="34"/>
    </row>
    <row r="9" spans="1:14" x14ac:dyDescent="0.25">
      <c r="B9" s="35" t="s">
        <v>8</v>
      </c>
      <c r="C9" s="36"/>
      <c r="D9" s="37">
        <f>D10+D11+D12+D13+D30</f>
        <v>558763.09118999995</v>
      </c>
      <c r="E9" s="38"/>
      <c r="F9" s="37">
        <f>F10+F11+F12+F13+F30</f>
        <v>558139.63963999995</v>
      </c>
      <c r="G9" s="38"/>
      <c r="H9" s="37">
        <f t="shared" ref="H9:H14" si="0">D9-F9</f>
        <v>623.45154999999795</v>
      </c>
      <c r="I9" s="38"/>
      <c r="J9" s="39">
        <f t="shared" ref="J9:J14" si="1">H9/F9*100</f>
        <v>0.11170171507655757</v>
      </c>
      <c r="L9" s="40"/>
      <c r="M9" s="41"/>
    </row>
    <row r="10" spans="1:14" x14ac:dyDescent="0.25">
      <c r="A10" s="1">
        <v>111</v>
      </c>
      <c r="B10" s="42" t="s">
        <v>9</v>
      </c>
      <c r="C10" s="43"/>
      <c r="D10" s="44">
        <f>IFERROR(IF(VLOOKUP($A10,'[1]Escoja el formato de Salida'!$A$5:$D$900,4,FALSE)&lt;0,(VLOOKUP($A10,'[1]Escoja el formato de Salida'!$A$5:$D$900,4,FALSE))*-1,VLOOKUP($A10,'[1]Escoja el formato de Salida'!$A$5:$D$900,4,FALSE)),0)/1000</f>
        <v>51210.921820000003</v>
      </c>
      <c r="E10" s="44"/>
      <c r="F10" s="44">
        <f>IFERROR(IF(VLOOKUP($A10,'[2]Escoja el formato de Salida'!$A$5:$D$900,4,FALSE)&lt;0,(VLOOKUP($A10,'[2]Escoja el formato de Salida'!$A$5:$D$900,4,FALSE))*-1,VLOOKUP($A10,'[2]Escoja el formato de Salida'!$A$5:$D$900,4,FALSE)),0)/1000</f>
        <v>50607.624189999995</v>
      </c>
      <c r="G10" s="44"/>
      <c r="H10" s="44">
        <f t="shared" si="0"/>
        <v>603.29763000000821</v>
      </c>
      <c r="I10" s="44"/>
      <c r="J10" s="45">
        <f t="shared" si="1"/>
        <v>1.1921081845988317</v>
      </c>
    </row>
    <row r="11" spans="1:14" ht="19.899999999999999" hidden="1" customHeight="1" x14ac:dyDescent="0.25">
      <c r="A11" s="1">
        <v>112</v>
      </c>
      <c r="B11" s="42" t="s">
        <v>10</v>
      </c>
      <c r="C11" s="43"/>
      <c r="D11" s="44">
        <f>IFERROR(IF(VLOOKUP($A11,'[3]Escoja el formato de Salida'!$A$5:$D$900,4,FALSE)&lt;0,(VLOOKUP($A11,'[3]Escoja el formato de Salida'!$A$5:$D$900,4,FALSE))*-1,VLOOKUP($A11,'[3]Escoja el formato de Salida'!$A$5:$D$900,4,FALSE)),0)/1000</f>
        <v>0</v>
      </c>
      <c r="E11" s="44"/>
      <c r="F11" s="44">
        <f>IFERROR(IF(VLOOKUP($A11,'[2]Escoja el formato de Salida'!$A$5:$D$900,4,FALSE)&lt;0,(VLOOKUP($A11,'[2]Escoja el formato de Salida'!$A$5:$D$900,4,FALSE))*-1,VLOOKUP($A11,'[2]Escoja el formato de Salida'!$A$5:$D$900,4,FALSE)),0)/1000</f>
        <v>0</v>
      </c>
      <c r="G11" s="44"/>
      <c r="H11" s="44">
        <f t="shared" si="0"/>
        <v>0</v>
      </c>
      <c r="I11" s="44"/>
      <c r="J11" s="45">
        <v>0</v>
      </c>
    </row>
    <row r="12" spans="1:14" x14ac:dyDescent="0.25">
      <c r="A12" s="1">
        <v>113</v>
      </c>
      <c r="B12" s="42" t="s">
        <v>11</v>
      </c>
      <c r="C12" s="43"/>
      <c r="D12" s="44">
        <f>IFERROR(IF(VLOOKUP($A12,'[1]Escoja el formato de Salida'!$A$5:$D$900,4,FALSE)&lt;0,(VLOOKUP($A12,'[1]Escoja el formato de Salida'!$A$5:$D$900,4,FALSE))*-1,VLOOKUP($A12,'[1]Escoja el formato de Salida'!$A$5:$D$900,4,FALSE)),0)/1000</f>
        <v>122303.26895999999</v>
      </c>
      <c r="E12" s="44"/>
      <c r="F12" s="44">
        <f>IFERROR(IF(VLOOKUP($A12,'[2]Escoja el formato de Salida'!$A$5:$D$900,4,FALSE)&lt;0,(VLOOKUP($A12,'[2]Escoja el formato de Salida'!$A$5:$D$900,4,FALSE))*-1,VLOOKUP($A12,'[2]Escoja el formato de Salida'!$A$5:$D$900,4,FALSE)),0)/1000</f>
        <v>190809.32457</v>
      </c>
      <c r="G12" s="44"/>
      <c r="H12" s="44">
        <f t="shared" si="0"/>
        <v>-68506.05561000001</v>
      </c>
      <c r="I12" s="44"/>
      <c r="J12" s="45">
        <f t="shared" si="1"/>
        <v>-35.902886698216882</v>
      </c>
    </row>
    <row r="13" spans="1:14" x14ac:dyDescent="0.25">
      <c r="B13" s="26" t="s">
        <v>12</v>
      </c>
      <c r="C13" s="27"/>
      <c r="D13" s="46">
        <f>D14+D24</f>
        <v>389158.61151999998</v>
      </c>
      <c r="E13" s="47"/>
      <c r="F13" s="46">
        <f>F14+F24</f>
        <v>319923.19167999999</v>
      </c>
      <c r="G13" s="47"/>
      <c r="H13" s="46">
        <f t="shared" si="0"/>
        <v>69235.419839999988</v>
      </c>
      <c r="I13" s="47"/>
      <c r="J13" s="48">
        <f t="shared" si="1"/>
        <v>21.64126316583264</v>
      </c>
      <c r="N13" s="49"/>
    </row>
    <row r="14" spans="1:14" ht="18" customHeight="1" x14ac:dyDescent="0.25">
      <c r="B14" s="42" t="s">
        <v>13</v>
      </c>
      <c r="C14" s="43"/>
      <c r="D14" s="44">
        <f>SUM(D15:D23)</f>
        <v>388085.81208</v>
      </c>
      <c r="E14" s="44"/>
      <c r="F14" s="44">
        <f>SUM(F15:F23)</f>
        <v>319153.62581</v>
      </c>
      <c r="G14" s="44"/>
      <c r="H14" s="44">
        <f t="shared" si="0"/>
        <v>68932.186270000006</v>
      </c>
      <c r="I14" s="44"/>
      <c r="J14" s="45">
        <f t="shared" si="1"/>
        <v>21.598434326118866</v>
      </c>
    </row>
    <row r="15" spans="1:14" ht="18" hidden="1" customHeight="1" x14ac:dyDescent="0.25">
      <c r="A15" s="1">
        <v>1141040101</v>
      </c>
      <c r="B15" s="42"/>
      <c r="C15" s="43"/>
      <c r="D15" s="44">
        <f>IFERROR(IF(VLOOKUP($A15,'[1]Escoja el formato de Salida'!$A$5:$D$900,4,FALSE)&lt;0,(VLOOKUP($A15,'[1]Escoja el formato de Salida'!$A$5:$D$900,4,FALSE))*-1,VLOOKUP($A15,'[1]Escoja el formato de Salida'!$A$5:$D$900,4,FALSE)),0)/1000</f>
        <v>18.667960000000001</v>
      </c>
      <c r="E15" s="44"/>
      <c r="F15" s="44">
        <f>IFERROR(IF(VLOOKUP($A15,'[2]Escoja el formato de Salida'!$A$5:$D$900,4,FALSE)&lt;0,(VLOOKUP($A15,'[2]Escoja el formato de Salida'!$A$5:$D$900,4,FALSE))*-1,VLOOKUP($A15,'[2]Escoja el formato de Salida'!$A$5:$D$900,4,FALSE)),0)/1000</f>
        <v>8.5609999999999999</v>
      </c>
      <c r="G15" s="44"/>
      <c r="H15" s="44"/>
      <c r="I15" s="44"/>
      <c r="J15" s="45"/>
    </row>
    <row r="16" spans="1:14" ht="18" hidden="1" customHeight="1" x14ac:dyDescent="0.25">
      <c r="A16" s="1">
        <v>1141060101</v>
      </c>
      <c r="B16" s="42"/>
      <c r="C16" s="43"/>
      <c r="D16" s="44">
        <f>IFERROR(IF(VLOOKUP($A16,'[1]Escoja el formato de Salida'!$A$5:$D$900,4,FALSE)&lt;0,(VLOOKUP($A16,'[1]Escoja el formato de Salida'!$A$5:$D$900,4,FALSE))*1,VLOOKUP($A16,'[1]Escoja el formato de Salida'!$A$5:$D$900,4,FALSE)),0)/1000</f>
        <v>0</v>
      </c>
      <c r="E16" s="44"/>
      <c r="F16" s="44">
        <f>IFERROR(IF(VLOOKUP($A16,'[2]Escoja el formato de Salida'!$A$5:$D$900,4,FALSE)&lt;0,(VLOOKUP($A16,'[2]Escoja el formato de Salida'!$A$5:$D$900,4,FALSE))*1,VLOOKUP($A16,'[2]Escoja el formato de Salida'!$A$5:$D$900,4,FALSE)),0)/1000</f>
        <v>0</v>
      </c>
      <c r="G16" s="44"/>
      <c r="H16" s="44"/>
      <c r="I16" s="44"/>
      <c r="J16" s="45"/>
    </row>
    <row r="17" spans="1:15" ht="18" hidden="1" customHeight="1" x14ac:dyDescent="0.25">
      <c r="A17" s="1">
        <v>114106020101</v>
      </c>
      <c r="B17" s="42"/>
      <c r="C17" s="43"/>
      <c r="D17" s="44">
        <f>IFERROR(IF(VLOOKUP($A17,'[1]Escoja el formato de Salida'!$A$5:$D$900,4,FALSE)&lt;0,(VLOOKUP($A17,'[1]Escoja el formato de Salida'!$A$5:$D$900,4,FALSE))*-1,VLOOKUP($A17,'[1]Escoja el formato de Salida'!$A$5:$D$900,4,FALSE)),0)/1000</f>
        <v>6943.9783099999995</v>
      </c>
      <c r="E17" s="44"/>
      <c r="F17" s="44">
        <f>IFERROR(IF(VLOOKUP($A17,'[2]Escoja el formato de Salida'!$A$5:$D$900,4,FALSE)&lt;0,(VLOOKUP($A17,'[2]Escoja el formato de Salida'!$A$5:$D$900,4,FALSE))*-1,VLOOKUP($A17,'[2]Escoja el formato de Salida'!$A$5:$D$900,4,FALSE)),0)/1000</f>
        <v>2936.39086</v>
      </c>
      <c r="G17" s="44"/>
      <c r="H17" s="44"/>
      <c r="I17" s="44"/>
      <c r="J17" s="45"/>
    </row>
    <row r="18" spans="1:15" ht="18" hidden="1" customHeight="1" x14ac:dyDescent="0.25">
      <c r="A18" s="1">
        <v>1141990201</v>
      </c>
      <c r="B18" s="42"/>
      <c r="C18" s="43"/>
      <c r="D18" s="44">
        <f>IFERROR(IF(VLOOKUP($A18,'[1]Escoja el formato de Salida'!$A$5:$D$900,4,FALSE)&lt;0,(VLOOKUP($A18,'[1]Escoja el formato de Salida'!$A$5:$D$900,4,FALSE))*-1,VLOOKUP($A18,'[1]Escoja el formato de Salida'!$A$5:$D$900,4,FALSE)),0)/1000</f>
        <v>0</v>
      </c>
      <c r="E18" s="44"/>
      <c r="F18" s="44">
        <f>IFERROR(IF(VLOOKUP($A18,'[2]Escoja el formato de Salida'!$A$5:$D$900,4,FALSE)&lt;0,(VLOOKUP($A18,'[2]Escoja el formato de Salida'!$A$5:$D$900,4,FALSE))*-1,VLOOKUP($A18,'[2]Escoja el formato de Salida'!$A$5:$D$900,4,FALSE)),0)/1000</f>
        <v>0</v>
      </c>
      <c r="G18" s="44"/>
      <c r="H18" s="44"/>
      <c r="I18" s="44"/>
      <c r="J18" s="45"/>
    </row>
    <row r="19" spans="1:15" ht="18" hidden="1" customHeight="1" x14ac:dyDescent="0.25">
      <c r="A19" s="1">
        <v>1142040101</v>
      </c>
      <c r="B19" s="42"/>
      <c r="C19" s="43"/>
      <c r="D19" s="44">
        <f>IFERROR(IF(VLOOKUP($A19,'[1]Escoja el formato de Salida'!$A$5:$D$900,4,FALSE)&lt;0,(VLOOKUP($A19,'[1]Escoja el formato de Salida'!$A$5:$D$900,4,FALSE))*-1,VLOOKUP($A19,'[1]Escoja el formato de Salida'!$A$5:$D$900,4,FALSE)),0)/1000</f>
        <v>526.60501999999997</v>
      </c>
      <c r="E19" s="44"/>
      <c r="F19" s="44">
        <f>IFERROR(IF(VLOOKUP($A19,'[2]Escoja el formato de Salida'!$A$5:$D$900,4,FALSE)&lt;0,(VLOOKUP($A19,'[2]Escoja el formato de Salida'!$A$5:$D$900,4,FALSE))*-1,VLOOKUP($A19,'[2]Escoja el formato de Salida'!$A$5:$D$900,4,FALSE)),0)/1000</f>
        <v>601.77483999999993</v>
      </c>
      <c r="G19" s="44"/>
      <c r="H19" s="44"/>
      <c r="I19" s="44"/>
      <c r="J19" s="45"/>
    </row>
    <row r="20" spans="1:15" ht="18" hidden="1" customHeight="1" x14ac:dyDescent="0.25">
      <c r="A20" s="1">
        <v>1142040701</v>
      </c>
      <c r="B20" s="42"/>
      <c r="C20" s="43"/>
      <c r="D20" s="44">
        <f>IFERROR(IF(VLOOKUP($A20,'[1]Escoja el formato de Salida'!$A$5:$D$900,4,FALSE)&lt;0,(VLOOKUP($A20,'[1]Escoja el formato de Salida'!$A$5:$D$900,4,FALSE))*-1,VLOOKUP($A20,'[1]Escoja el formato de Salida'!$A$5:$D$900,4,FALSE)),0)/1000</f>
        <v>3767.1660299999999</v>
      </c>
      <c r="E20" s="44"/>
      <c r="F20" s="44">
        <f>IFERROR(IF(VLOOKUP($A20,'[2]Escoja el formato de Salida'!$A$5:$D$900,4,FALSE)&lt;0,(VLOOKUP($A20,'[2]Escoja el formato de Salida'!$A$5:$D$900,4,FALSE))*-1,VLOOKUP($A20,'[2]Escoja el formato de Salida'!$A$5:$D$900,4,FALSE)),0)/1000</f>
        <v>3815.76478</v>
      </c>
      <c r="G20" s="44"/>
      <c r="H20" s="44"/>
      <c r="I20" s="44"/>
      <c r="J20" s="45"/>
    </row>
    <row r="21" spans="1:15" ht="18" hidden="1" customHeight="1" x14ac:dyDescent="0.25">
      <c r="A21" s="1">
        <v>114206010101</v>
      </c>
      <c r="B21" s="42"/>
      <c r="C21" s="43"/>
      <c r="D21" s="44">
        <f>IFERROR(IF(VLOOKUP($A21,'[1]Escoja el formato de Salida'!$A$5:$D$900,4,FALSE)&lt;0,(VLOOKUP($A21,'[1]Escoja el formato de Salida'!$A$5:$D$900,4,FALSE))*-1,VLOOKUP($A21,'[1]Escoja el formato de Salida'!$A$5:$D$900,4,FALSE)),0)/1000</f>
        <v>376829.39476</v>
      </c>
      <c r="E21" s="44"/>
      <c r="F21" s="44">
        <f>IFERROR(IF(VLOOKUP($A21,'[2]Escoja el formato de Salida'!$A$5:$D$900,4,FALSE)&lt;0,(VLOOKUP($A21,'[2]Escoja el formato de Salida'!$A$5:$D$900,4,FALSE))*-1,VLOOKUP($A21,'[2]Escoja el formato de Salida'!$A$5:$D$900,4,FALSE)),0)/1000</f>
        <v>311791.13432999997</v>
      </c>
      <c r="G21" s="44"/>
      <c r="H21" s="44"/>
      <c r="I21" s="44"/>
      <c r="J21" s="45"/>
    </row>
    <row r="22" spans="1:15" ht="18" hidden="1" customHeight="1" x14ac:dyDescent="0.25">
      <c r="A22" s="1">
        <v>1148</v>
      </c>
      <c r="B22" s="42"/>
      <c r="C22" s="43"/>
      <c r="D22" s="44">
        <f>IFERROR(IF(VLOOKUP($A22,'[1]Escoja el formato de Salida'!$A$5:$D$900,4,FALSE)&lt;0,(VLOOKUP($A22,'[1]Escoja el formato de Salida'!$A$5:$D$900,4,FALSE))*-1,VLOOKUP($A22,'[1]Escoja el formato de Salida'!$A$5:$D$900,4,FALSE)),0)/1000</f>
        <v>0</v>
      </c>
      <c r="E22" s="44"/>
      <c r="F22" s="44">
        <f>IFERROR(IF(VLOOKUP($A22,'[2]Escoja el formato de Salida'!$A$5:$D$900,4,FALSE)&lt;0,(VLOOKUP($A22,'[2]Escoja el formato de Salida'!$A$5:$D$900,4,FALSE))*-1,VLOOKUP($A22,'[2]Escoja el formato de Salida'!$A$5:$D$900,4,FALSE)),0)/1000</f>
        <v>0</v>
      </c>
      <c r="G22" s="44"/>
      <c r="H22" s="44"/>
      <c r="I22" s="44"/>
      <c r="J22" s="45"/>
    </row>
    <row r="23" spans="1:15" ht="18" hidden="1" customHeight="1" x14ac:dyDescent="0.25">
      <c r="A23" s="1">
        <v>1142060201</v>
      </c>
      <c r="B23" s="42"/>
      <c r="C23" s="43"/>
      <c r="D23" s="44">
        <f>IFERROR(IF(VLOOKUP($A23,'[1]Escoja el formato de Salida'!$A$5:$D$900,4,FALSE)&lt;0,(VLOOKUP($A23,'[1]Escoja el formato de Salida'!$A$5:$D$900,4,FALSE))*-1,VLOOKUP($A23,'[1]Escoja el formato de Salida'!$A$5:$D$900,4,FALSE)),0)/1000</f>
        <v>0</v>
      </c>
      <c r="E23" s="44"/>
      <c r="F23" s="44">
        <f>IFERROR(IF(VLOOKUP($A23,'[2]Escoja el formato de Salida'!$A$5:$D$900,4,FALSE)&lt;0,(VLOOKUP($A23,'[2]Escoja el formato de Salida'!$A$5:$D$900,4,FALSE))*-1,VLOOKUP($A23,'[2]Escoja el formato de Salida'!$A$5:$D$900,4,FALSE)),0)/1000</f>
        <v>0</v>
      </c>
      <c r="G23" s="44"/>
      <c r="H23" s="44"/>
      <c r="I23" s="44"/>
      <c r="J23" s="45"/>
    </row>
    <row r="24" spans="1:15" x14ac:dyDescent="0.25">
      <c r="B24" s="42" t="s">
        <v>14</v>
      </c>
      <c r="C24" s="43"/>
      <c r="D24" s="44">
        <f>SUM(D25:D28)</f>
        <v>1072.79944</v>
      </c>
      <c r="E24" s="44"/>
      <c r="F24" s="44">
        <f>SUM(F25:F28)</f>
        <v>769.56587000000002</v>
      </c>
      <c r="G24" s="44"/>
      <c r="H24" s="44">
        <f>D24-F24</f>
        <v>303.23356999999999</v>
      </c>
      <c r="I24" s="44"/>
      <c r="J24" s="45">
        <f>H24/F24*100</f>
        <v>39.403198845083914</v>
      </c>
    </row>
    <row r="25" spans="1:15" hidden="1" x14ac:dyDescent="0.25">
      <c r="A25" s="1">
        <v>1141049901</v>
      </c>
      <c r="B25" s="42"/>
      <c r="C25" s="43"/>
      <c r="D25" s="44">
        <f>IFERROR(IF(VLOOKUP($A25,'[1]Escoja el formato de Salida'!$A$5:$D$900,4,FALSE)&lt;0,(VLOOKUP($A25,'[1]Escoja el formato de Salida'!$A$5:$D$900,4,FALSE))*-1,VLOOKUP($A25,'[1]Escoja el formato de Salida'!$A$5:$D$900,4,FALSE)),0)/1000</f>
        <v>0.35927999999999999</v>
      </c>
      <c r="E25" s="44"/>
      <c r="F25" s="44">
        <f>IFERROR(IF(VLOOKUP($A25,'[2]Escoja el formato de Salida'!$A$5:$D$900,4,FALSE)&lt;0,(VLOOKUP($A25,'[2]Escoja el formato de Salida'!$A$5:$D$900,4,FALSE))*-1,VLOOKUP($A25,'[2]Escoja el formato de Salida'!$A$5:$D$900,4,FALSE)),0)/1000</f>
        <v>0.20913999999999999</v>
      </c>
      <c r="G25" s="44"/>
      <c r="H25" s="44"/>
      <c r="I25" s="44"/>
      <c r="J25" s="45"/>
    </row>
    <row r="26" spans="1:15" hidden="1" x14ac:dyDescent="0.25">
      <c r="A26" s="1">
        <v>1141069901</v>
      </c>
      <c r="B26" s="42"/>
      <c r="C26" s="43"/>
      <c r="D26" s="44">
        <f>IFERROR(IF(VLOOKUP($A26,'[1]Escoja el formato de Salida'!$A$5:$D$900,4,FALSE)&lt;0,(VLOOKUP($A26,'[1]Escoja el formato de Salida'!$A$5:$D$900,4,FALSE))*-1,VLOOKUP($A26,'[1]Escoja el formato de Salida'!$A$5:$D$900,4,FALSE)),0)/1000</f>
        <v>16.428759999999997</v>
      </c>
      <c r="E26" s="44"/>
      <c r="F26" s="44">
        <f>IFERROR(IF(VLOOKUP($A26,'[2]Escoja el formato de Salida'!$A$5:$D$900,4,FALSE)&lt;0,(VLOOKUP($A26,'[2]Escoja el formato de Salida'!$A$5:$D$900,4,FALSE))*-1,VLOOKUP($A26,'[2]Escoja el formato de Salida'!$A$5:$D$900,4,FALSE)),0)/1000</f>
        <v>3.3449</v>
      </c>
      <c r="G26" s="44"/>
      <c r="H26" s="44"/>
      <c r="I26" s="44"/>
      <c r="J26" s="45"/>
    </row>
    <row r="27" spans="1:15" hidden="1" x14ac:dyDescent="0.25">
      <c r="A27" s="1">
        <v>1142049901</v>
      </c>
      <c r="B27" s="42"/>
      <c r="C27" s="43"/>
      <c r="D27" s="44">
        <f>IFERROR(IF(VLOOKUP($A27,'[1]Escoja el formato de Salida'!$A$5:$D$900,4,FALSE)&lt;0,(VLOOKUP($A27,'[1]Escoja el formato de Salida'!$A$5:$D$900,4,FALSE))*-1,VLOOKUP($A27,'[1]Escoja el formato de Salida'!$A$5:$D$900,4,FALSE)),0)/1000</f>
        <v>2.9589999999999998E-2</v>
      </c>
      <c r="E27" s="44"/>
      <c r="F27" s="44">
        <f>IFERROR(IF(VLOOKUP($A27,'[2]Escoja el formato de Salida'!$A$5:$D$900,4,FALSE)&lt;0,(VLOOKUP($A27,'[2]Escoja el formato de Salida'!$A$5:$D$900,4,FALSE))*-1,VLOOKUP($A27,'[2]Escoja el formato de Salida'!$A$5:$D$900,4,FALSE)),0)/1000</f>
        <v>0.50129999999999997</v>
      </c>
      <c r="G27" s="44"/>
      <c r="H27" s="44"/>
      <c r="I27" s="44"/>
      <c r="J27" s="45"/>
    </row>
    <row r="28" spans="1:15" hidden="1" x14ac:dyDescent="0.25">
      <c r="A28" s="1">
        <v>1142069901</v>
      </c>
      <c r="B28" s="42"/>
      <c r="C28" s="43"/>
      <c r="D28" s="44">
        <f>IFERROR(IF(VLOOKUP($A28,'[1]Escoja el formato de Salida'!$A$5:$D$900,4,FALSE)&lt;0,(VLOOKUP($A28,'[1]Escoja el formato de Salida'!$A$5:$D$900,4,FALSE))*-1,VLOOKUP($A28,'[1]Escoja el formato de Salida'!$A$5:$D$900,4,FALSE)),0)/1000</f>
        <v>1055.98181</v>
      </c>
      <c r="E28" s="44"/>
      <c r="F28" s="44">
        <f>IFERROR(IF(VLOOKUP($A28,'[2]Escoja el formato de Salida'!$A$5:$D$900,4,FALSE)&lt;0,(VLOOKUP($A28,'[2]Escoja el formato de Salida'!$A$5:$D$900,4,FALSE))*-1,VLOOKUP($A28,'[2]Escoja el formato de Salida'!$A$5:$D$900,4,FALSE)),0)/1000</f>
        <v>765.51053000000002</v>
      </c>
      <c r="G28" s="44"/>
      <c r="H28" s="44"/>
      <c r="I28" s="44"/>
      <c r="J28" s="45"/>
    </row>
    <row r="29" spans="1:15" hidden="1" x14ac:dyDescent="0.25">
      <c r="B29" s="42"/>
      <c r="C29" s="43"/>
      <c r="D29" s="44"/>
      <c r="E29" s="44"/>
      <c r="F29" s="44"/>
      <c r="G29" s="44"/>
      <c r="H29" s="44"/>
      <c r="I29" s="44"/>
      <c r="J29" s="45"/>
    </row>
    <row r="30" spans="1:15" x14ac:dyDescent="0.25">
      <c r="A30" s="1">
        <v>1149</v>
      </c>
      <c r="B30" s="50" t="s">
        <v>15</v>
      </c>
      <c r="C30" s="43"/>
      <c r="D30" s="51">
        <f>IFERROR(IF(VLOOKUP($A30,'[1]Escoja el formato de Salida'!$A$5:$D$900,4,FALSE)&lt;0,(VLOOKUP($A30,'[1]Escoja el formato de Salida'!$A$5:$D$900,4,FALSE))*-1,VLOOKUP($A30,'[1]Escoja el formato de Salida'!$A$5:$D$900,4,FALSE)),0)/1000*-1</f>
        <v>-3909.7111099999997</v>
      </c>
      <c r="E30" s="51"/>
      <c r="F30" s="51">
        <f>IFERROR(IF(VLOOKUP($A30,'[2]Escoja el formato de Salida'!$A$5:$D$900,4,FALSE)&lt;0,(VLOOKUP($A30,'[2]Escoja el formato de Salida'!$A$5:$D$900,4,FALSE))*-1,VLOOKUP($A30,'[2]Escoja el formato de Salida'!$A$5:$D$900,4,FALSE)),0)/1000*-1</f>
        <v>-3200.5007999999998</v>
      </c>
      <c r="G30" s="51"/>
      <c r="H30" s="51">
        <f>D30-F30</f>
        <v>-709.21030999999994</v>
      </c>
      <c r="I30" s="51"/>
      <c r="J30" s="52">
        <f>H30/F30*100</f>
        <v>22.159354248560099</v>
      </c>
    </row>
    <row r="31" spans="1:15" ht="9.75" customHeight="1" x14ac:dyDescent="0.25">
      <c r="B31" s="42"/>
      <c r="C31" s="43"/>
      <c r="D31" s="21" t="s">
        <v>3</v>
      </c>
      <c r="F31" s="21" t="s">
        <v>3</v>
      </c>
      <c r="J31" s="53"/>
    </row>
    <row r="32" spans="1:15" ht="24.75" customHeight="1" x14ac:dyDescent="0.25">
      <c r="A32" s="1">
        <v>12</v>
      </c>
      <c r="B32" s="42" t="s">
        <v>16</v>
      </c>
      <c r="C32" s="43"/>
      <c r="D32" s="44">
        <f>IFERROR(IF(VLOOKUP($A32,'[1]Escoja el formato de Salida'!$A$5:$D$900,4,FALSE)&lt;0,(VLOOKUP($A32,'[1]Escoja el formato de Salida'!$A$5:$D$900,4,FALSE))*-1,VLOOKUP($A32,'[1]Escoja el formato de Salida'!$A$5:$D$900,4,FALSE)),0)/1000-IFERROR(IF(VLOOKUP($A33,'[1]Escoja el formato de Salida'!$A$5:$D$900,4,FALSE)&lt;0,(VLOOKUP($A33,'[1]Escoja el formato de Salida'!$A$5:$D$900,4,FALSE))*-1,VLOOKUP($A33,'[1]Escoja el formato de Salida'!$A$5:$D$900,4,FALSE)),0)/1000</f>
        <v>24157.75891</v>
      </c>
      <c r="E32" s="44"/>
      <c r="F32" s="44">
        <f>IFERROR(IF(VLOOKUP($A32,'[2]Escoja el formato de Salida'!$A$5:$D$900,4,FALSE)&lt;0,(VLOOKUP($A32,'[2]Escoja el formato de Salida'!$A$5:$D$900,4,FALSE))*-1,VLOOKUP($A32,'[2]Escoja el formato de Salida'!$A$5:$D$900,4,FALSE)),0)/1000-IFERROR(IF(VLOOKUP($A33,'[2]Escoja el formato de Salida'!$A$5:$D$900,4,FALSE)&lt;0,(VLOOKUP($A33,'[2]Escoja el formato de Salida'!$A$5:$D$900,4,FALSE))*-1,VLOOKUP($A33,'[2]Escoja el formato de Salida'!$A$5:$D$900,4,FALSE)),0)/1000</f>
        <v>25599.513360000001</v>
      </c>
      <c r="G32" s="44"/>
      <c r="H32" s="44">
        <f>D32-F32</f>
        <v>-1441.7544500000004</v>
      </c>
      <c r="I32" s="44"/>
      <c r="J32" s="45">
        <f>H32/F32*100</f>
        <v>-5.6319603803593568</v>
      </c>
      <c r="O32" s="54"/>
    </row>
    <row r="33" spans="1:17" ht="24.75" customHeight="1" x14ac:dyDescent="0.25">
      <c r="A33" s="1">
        <v>126</v>
      </c>
      <c r="B33" s="42" t="s">
        <v>17</v>
      </c>
      <c r="C33" s="43"/>
      <c r="D33" s="44">
        <f>IFERROR(IF(VLOOKUP($A33,'[1]Escoja el formato de Salida'!$A$5:$D$900,4,FALSE)&lt;0,(VLOOKUP($A33,'[1]Escoja el formato de Salida'!$A$5:$D$900,4,FALSE))*-1,VLOOKUP($A33,'[1]Escoja el formato de Salida'!$A$5:$D$900,4,FALSE)),0)/1000</f>
        <v>4326.2017599999999</v>
      </c>
      <c r="E33" s="44"/>
      <c r="F33" s="44">
        <f>IFERROR(IF(VLOOKUP($A33,'[2]Escoja el formato de Salida'!$A$5:$D$900,4,FALSE)&lt;0,(VLOOKUP($A33,'[2]Escoja el formato de Salida'!$A$5:$D$900,4,FALSE))*-1,VLOOKUP($A33,'[2]Escoja el formato de Salida'!$A$5:$D$900,4,FALSE)),0)/1000</f>
        <v>3525.5996800000003</v>
      </c>
      <c r="G33" s="44"/>
      <c r="H33" s="44">
        <f>D33-F33</f>
        <v>800.60207999999966</v>
      </c>
      <c r="I33" s="44"/>
      <c r="J33" s="45">
        <f>H33/F33*100</f>
        <v>22.708252571658946</v>
      </c>
      <c r="O33" s="54"/>
    </row>
    <row r="34" spans="1:17" x14ac:dyDescent="0.25">
      <c r="A34" s="1">
        <v>13</v>
      </c>
      <c r="B34" s="42" t="s">
        <v>18</v>
      </c>
      <c r="C34" s="43"/>
      <c r="D34" s="44">
        <f>IFERROR(IF(VLOOKUP($A34,'[1]Escoja el formato de Salida'!$A$5:$D$900,4,FALSE)&lt;0,(VLOOKUP($A34,'[1]Escoja el formato de Salida'!$A$5:$D$900,4,FALSE))*-1,VLOOKUP($A34,'[1]Escoja el formato de Salida'!$A$5:$D$900,4,FALSE)),0)/1000</f>
        <v>15785.131439999999</v>
      </c>
      <c r="E34" s="44"/>
      <c r="F34" s="44">
        <f>IFERROR(IF(VLOOKUP($A34,'[2]Escoja el formato de Salida'!$A$5:$D$900,4,FALSE)&lt;0,(VLOOKUP($A34,'[2]Escoja el formato de Salida'!$A$5:$D$900,4,FALSE))*-1,VLOOKUP($A34,'[2]Escoja el formato de Salida'!$A$5:$D$900,4,FALSE)),0)/1000</f>
        <v>15481.70983</v>
      </c>
      <c r="G34" s="44"/>
      <c r="H34" s="44">
        <f>D34-F34</f>
        <v>303.42160999999942</v>
      </c>
      <c r="I34" s="44"/>
      <c r="J34" s="45">
        <f>H34/F34*100</f>
        <v>1.9598714439928204</v>
      </c>
      <c r="L34" s="55"/>
    </row>
    <row r="35" spans="1:17" ht="6.75" customHeight="1" x14ac:dyDescent="0.25">
      <c r="B35" s="42" t="s">
        <v>3</v>
      </c>
      <c r="C35" s="43"/>
      <c r="D35" s="46"/>
      <c r="E35" s="44"/>
      <c r="F35" s="46"/>
      <c r="G35" s="44"/>
      <c r="H35" s="46"/>
      <c r="I35" s="44"/>
      <c r="J35" s="48"/>
    </row>
    <row r="36" spans="1:17" ht="20.25" thickBot="1" x14ac:dyDescent="0.3">
      <c r="B36" s="56" t="s">
        <v>19</v>
      </c>
      <c r="C36" s="43"/>
      <c r="D36" s="57">
        <f>D9+D32+D33+D34</f>
        <v>603032.18329999992</v>
      </c>
      <c r="E36" s="51"/>
      <c r="F36" s="57">
        <f>F9+F32+F33+F34</f>
        <v>602746.46250999987</v>
      </c>
      <c r="G36" s="51"/>
      <c r="H36" s="57">
        <f>H9+H32+H33+H34</f>
        <v>285.72078999999667</v>
      </c>
      <c r="I36" s="51"/>
      <c r="J36" s="58">
        <f>H36/F36*100</f>
        <v>4.7403146724441611E-2</v>
      </c>
      <c r="L36" s="44"/>
      <c r="N36" s="54"/>
    </row>
    <row r="37" spans="1:17" ht="7.5" hidden="1" customHeight="1" thickTop="1" x14ac:dyDescent="0.25">
      <c r="B37" s="42"/>
      <c r="C37" s="43"/>
      <c r="D37" s="59"/>
      <c r="E37" s="59"/>
      <c r="F37" s="59"/>
      <c r="G37" s="59"/>
      <c r="H37" s="59"/>
      <c r="I37" s="59"/>
      <c r="J37" s="60"/>
    </row>
    <row r="38" spans="1:17" ht="7.5" hidden="1" customHeight="1" x14ac:dyDescent="0.25">
      <c r="B38" s="42"/>
      <c r="C38" s="43"/>
      <c r="D38" s="59"/>
      <c r="E38" s="59"/>
      <c r="F38" s="59"/>
      <c r="G38" s="59"/>
      <c r="H38" s="59"/>
      <c r="I38" s="59"/>
      <c r="J38" s="60"/>
    </row>
    <row r="39" spans="1:17" ht="13.15" hidden="1" customHeight="1" x14ac:dyDescent="0.25">
      <c r="B39" s="42" t="s">
        <v>3</v>
      </c>
      <c r="C39" s="43"/>
      <c r="G39" s="59"/>
      <c r="H39" s="59"/>
      <c r="I39" s="59"/>
      <c r="J39" s="60"/>
    </row>
    <row r="40" spans="1:17" ht="20.25" hidden="1" thickTop="1" x14ac:dyDescent="0.25">
      <c r="A40" s="1">
        <v>91</v>
      </c>
      <c r="B40" s="42" t="s">
        <v>20</v>
      </c>
      <c r="C40" s="43">
        <v>134513.5</v>
      </c>
      <c r="D40" s="44">
        <f>IFERROR(IF(VLOOKUP($A40,'[3]Escoja el formato de Salida'!$A$5:$D$900,4,FALSE)&lt;0,(VLOOKUP($A40,'[3]Escoja el formato de Salida'!$A$5:$D$900,4,FALSE))*-1,VLOOKUP($A40,'[3]Escoja el formato de Salida'!$A$5:$D$900,4,FALSE)),0)/1000</f>
        <v>178916.61677000002</v>
      </c>
      <c r="E40" s="44"/>
      <c r="F40" s="44">
        <f>IFERROR(IF(VLOOKUP($A40,'[2]Escoja el formato de Salida'!$A$5:$D$900,4,FALSE)&lt;0,(VLOOKUP($A40,'[2]Escoja el formato de Salida'!$A$5:$D$900,4,FALSE))*-1,VLOOKUP($A40,'[2]Escoja el formato de Salida'!$A$5:$D$900,4,FALSE)),0)/1000</f>
        <v>197674.73997999998</v>
      </c>
      <c r="G40" s="44"/>
      <c r="H40" s="44">
        <f>D40-F40</f>
        <v>-18758.123209999962</v>
      </c>
      <c r="I40" s="44"/>
      <c r="J40" s="45">
        <f>H40/F40*100</f>
        <v>-9.4893880785667619</v>
      </c>
    </row>
    <row r="41" spans="1:17" ht="20.25" hidden="1" thickTop="1" x14ac:dyDescent="0.25">
      <c r="A41" s="1">
        <v>92</v>
      </c>
      <c r="B41" s="42" t="s">
        <v>21</v>
      </c>
      <c r="C41" s="43"/>
      <c r="D41" s="44">
        <f>IFERROR(IF(VLOOKUP($A41,'[3]Escoja el formato de Salida'!$A$5:$D$900,4,FALSE)&lt;0,(VLOOKUP($A41,'[3]Escoja el formato de Salida'!$A$5:$D$900,4,FALSE))*-1,VLOOKUP($A41,'[3]Escoja el formato de Salida'!$A$5:$D$900,4,FALSE)),0)/1000</f>
        <v>0</v>
      </c>
      <c r="E41" s="44"/>
      <c r="F41" s="44">
        <f>IFERROR(IF(VLOOKUP($A41,'[2]Escoja el formato de Salida'!$A$5:$D$900,4,FALSE)&lt;0,(VLOOKUP($A41,'[2]Escoja el formato de Salida'!$A$5:$D$900,4,FALSE))*-1,VLOOKUP($A41,'[2]Escoja el formato de Salida'!$A$5:$D$900,4,FALSE)),0)/1000</f>
        <v>250327.62057</v>
      </c>
      <c r="G41" s="44"/>
      <c r="H41" s="44">
        <f>D41-F41</f>
        <v>-250327.62057</v>
      </c>
      <c r="I41" s="44"/>
      <c r="J41" s="45">
        <f>H41/F41*100</f>
        <v>-100</v>
      </c>
      <c r="L41" s="54"/>
    </row>
    <row r="42" spans="1:17" ht="10.5" hidden="1" customHeight="1" x14ac:dyDescent="0.25">
      <c r="B42" s="42"/>
      <c r="C42" s="43"/>
      <c r="D42" s="44"/>
      <c r="E42" s="44"/>
      <c r="F42" s="44"/>
      <c r="G42" s="44"/>
      <c r="H42" s="44"/>
      <c r="I42" s="44"/>
      <c r="J42" s="61"/>
    </row>
    <row r="43" spans="1:17" ht="21" hidden="1" thickTop="1" thickBot="1" x14ac:dyDescent="0.3">
      <c r="B43" s="42" t="s">
        <v>22</v>
      </c>
      <c r="C43" s="43"/>
      <c r="D43" s="62">
        <f>SUM(D40:D41)</f>
        <v>178916.61677000002</v>
      </c>
      <c r="E43" s="44"/>
      <c r="F43" s="62">
        <f>SUM(F40:F41)</f>
        <v>448002.36054999998</v>
      </c>
      <c r="G43" s="44"/>
      <c r="H43" s="62">
        <f>SUM(H40:H41)</f>
        <v>-269085.74377999996</v>
      </c>
      <c r="I43" s="44"/>
      <c r="J43" s="63">
        <f>H43/F43*100</f>
        <v>-60.063465614255009</v>
      </c>
      <c r="L43" s="44"/>
    </row>
    <row r="44" spans="1:17" ht="6.75" hidden="1" customHeight="1" thickTop="1" x14ac:dyDescent="0.25">
      <c r="B44" s="42" t="s">
        <v>3</v>
      </c>
      <c r="C44" s="43"/>
      <c r="D44" s="59"/>
      <c r="E44" s="59"/>
      <c r="F44" s="59"/>
      <c r="G44" s="59"/>
      <c r="H44" s="59"/>
      <c r="I44" s="59"/>
      <c r="J44" s="60"/>
    </row>
    <row r="45" spans="1:17" ht="20.25" thickTop="1" x14ac:dyDescent="0.25">
      <c r="B45" s="42"/>
      <c r="C45" s="43"/>
      <c r="D45" s="59"/>
      <c r="E45" s="59"/>
      <c r="F45" s="59"/>
      <c r="G45" s="59"/>
      <c r="H45" s="59"/>
      <c r="I45" s="59"/>
      <c r="J45" s="64" t="s">
        <v>3</v>
      </c>
      <c r="Q45" s="5" t="s">
        <v>23</v>
      </c>
    </row>
    <row r="46" spans="1:17" x14ac:dyDescent="0.25">
      <c r="B46" s="26" t="s">
        <v>24</v>
      </c>
      <c r="C46" s="27"/>
      <c r="J46" s="65" t="s">
        <v>3</v>
      </c>
    </row>
    <row r="47" spans="1:17" ht="8.4499999999999993" customHeight="1" x14ac:dyDescent="0.25">
      <c r="B47" s="26"/>
      <c r="C47" s="27"/>
      <c r="J47" s="65"/>
    </row>
    <row r="48" spans="1:17" x14ac:dyDescent="0.25">
      <c r="B48" s="66" t="s">
        <v>25</v>
      </c>
      <c r="C48" s="27"/>
      <c r="D48" s="46">
        <f>SUM(D49:D54)</f>
        <v>174630.98776000002</v>
      </c>
      <c r="E48" s="47"/>
      <c r="F48" s="46">
        <f>SUM(F49:F54)</f>
        <v>207898.85642</v>
      </c>
      <c r="G48" s="47"/>
      <c r="H48" s="46">
        <f t="shared" ref="H48:H56" si="2">D48-F48</f>
        <v>-33267.868659999978</v>
      </c>
      <c r="I48" s="47"/>
      <c r="J48" s="48">
        <f>H48/F48*100</f>
        <v>-16.001948848045512</v>
      </c>
    </row>
    <row r="49" spans="1:12" ht="30.75" customHeight="1" x14ac:dyDescent="0.25">
      <c r="A49" s="1">
        <v>211</v>
      </c>
      <c r="B49" s="42" t="s">
        <v>26</v>
      </c>
      <c r="C49" s="27"/>
      <c r="D49" s="44">
        <f>IFERROR(IF(VLOOKUP($A49,'[1]Escoja el formato de Salida'!$A$5:$D$900,4,FALSE)&lt;0,(VLOOKUP($A49,'[1]Escoja el formato de Salida'!$A$5:$D$900,4,FALSE))*-1,VLOOKUP($A49,'[1]Escoja el formato de Salida'!$A$5:$D$900,4,FALSE)),0)/1000</f>
        <v>32468.211629999998</v>
      </c>
      <c r="E49" s="47"/>
      <c r="F49" s="44">
        <f>IFERROR(IF(VLOOKUP($A49,'[2]Escoja el formato de Salida'!$A$5:$D$900,4,FALSE)&lt;0,(VLOOKUP($A49,'[2]Escoja el formato de Salida'!$A$5:$D$900,4,FALSE))*-1,VLOOKUP($A49,'[2]Escoja el formato de Salida'!$A$5:$D$900,4,FALSE)),0)/1000</f>
        <v>33259.739119999998</v>
      </c>
      <c r="G49" s="47"/>
      <c r="H49" s="44">
        <f t="shared" si="2"/>
        <v>-791.5274900000004</v>
      </c>
      <c r="I49" s="44"/>
      <c r="J49" s="45">
        <f>H49/F49*100</f>
        <v>-2.3798367363742581</v>
      </c>
    </row>
    <row r="50" spans="1:12" ht="18.75" customHeight="1" x14ac:dyDescent="0.25">
      <c r="A50" s="1">
        <v>212</v>
      </c>
      <c r="B50" s="42" t="s">
        <v>12</v>
      </c>
      <c r="C50" s="43"/>
      <c r="D50" s="44">
        <f>IFERROR(IF(VLOOKUP($A50,'[1]Escoja el formato de Salida'!$A$5:$D$900,4,FALSE)&lt;0,(VLOOKUP($A50,'[1]Escoja el formato de Salida'!$A$5:$D$900,4,FALSE))*-1,VLOOKUP($A50,'[1]Escoja el formato de Salida'!$A$5:$D$900,4,FALSE)),0)/1000</f>
        <v>142157.10753000001</v>
      </c>
      <c r="E50" s="44"/>
      <c r="F50" s="44">
        <f>IFERROR(IF(VLOOKUP($A50,'[2]Escoja el formato de Salida'!$A$5:$D$900,4,FALSE)&lt;0,(VLOOKUP($A50,'[2]Escoja el formato de Salida'!$A$5:$D$900,4,FALSE))*-1,VLOOKUP($A50,'[2]Escoja el formato de Salida'!$A$5:$D$900,4,FALSE)),0)/1000</f>
        <v>174615.26253000001</v>
      </c>
      <c r="G50" s="44"/>
      <c r="H50" s="44">
        <f t="shared" si="2"/>
        <v>-32458.154999999999</v>
      </c>
      <c r="I50" s="44"/>
      <c r="J50" s="45">
        <f>H50/F50*100</f>
        <v>-18.588383701237731</v>
      </c>
    </row>
    <row r="51" spans="1:12" x14ac:dyDescent="0.25">
      <c r="A51" s="1">
        <v>213</v>
      </c>
      <c r="B51" s="42" t="s">
        <v>27</v>
      </c>
      <c r="C51" s="43"/>
      <c r="D51" s="44">
        <f>IFERROR(IF(VLOOKUP($A51,'[1]Escoja el formato de Salida'!$A$5:$D$900,4,FALSE)&lt;0,(VLOOKUP($A51,'[1]Escoja el formato de Salida'!$A$5:$D$900,4,FALSE))*-1,VLOOKUP($A51,'[1]Escoja el formato de Salida'!$A$5:$D$900,4,FALSE)),0)/1000</f>
        <v>5.6686000000000005</v>
      </c>
      <c r="E51" s="44"/>
      <c r="F51" s="44">
        <f>IFERROR(IF(VLOOKUP($A51,'[2]Escoja el formato de Salida'!$A$5:$D$900,4,FALSE)&lt;0,(VLOOKUP($A51,'[2]Escoja el formato de Salida'!$A$5:$D$900,4,FALSE))*-1,VLOOKUP($A51,'[2]Escoja el formato de Salida'!$A$5:$D$900,4,FALSE)),0)/1000</f>
        <v>23.854770000000002</v>
      </c>
      <c r="G51" s="44"/>
      <c r="H51" s="44">
        <f t="shared" si="2"/>
        <v>-18.186170000000001</v>
      </c>
      <c r="I51" s="44"/>
      <c r="J51" s="45">
        <f>H51/F51*100</f>
        <v>-76.237037707762425</v>
      </c>
    </row>
    <row r="52" spans="1:12" hidden="1" x14ac:dyDescent="0.25">
      <c r="A52" s="1">
        <v>214</v>
      </c>
      <c r="B52" s="42" t="s">
        <v>28</v>
      </c>
      <c r="C52" s="43"/>
      <c r="D52" s="44">
        <f>IFERROR(IF(VLOOKUP($A52,'[3]Escoja el formato de Salida'!$A$5:$D$900,4,FALSE)&lt;0,(VLOOKUP($A52,'[3]Escoja el formato de Salida'!$A$5:$D$900,4,FALSE))*-1,VLOOKUP($A52,'[3]Escoja el formato de Salida'!$A$5:$D$900,4,FALSE)),0)/1000</f>
        <v>0</v>
      </c>
      <c r="E52" s="44"/>
      <c r="F52" s="44">
        <f>IFERROR(IF(VLOOKUP($A52,'[2]Escoja el formato de Salida'!$A$5:$D$900,4,FALSE)&lt;0,(VLOOKUP($A52,'[2]Escoja el formato de Salida'!$A$5:$D$900,4,FALSE))*-1,VLOOKUP($A52,'[2]Escoja el formato de Salida'!$A$5:$D$900,4,FALSE)),0)/1000</f>
        <v>0</v>
      </c>
      <c r="G52" s="44"/>
      <c r="H52" s="44">
        <f t="shared" si="2"/>
        <v>0</v>
      </c>
      <c r="I52" s="44"/>
      <c r="J52" s="45">
        <f>IFERROR(H52/F52*100,0)</f>
        <v>0</v>
      </c>
    </row>
    <row r="53" spans="1:12" hidden="1" x14ac:dyDescent="0.25">
      <c r="A53" s="1">
        <v>215</v>
      </c>
      <c r="B53" s="42" t="s">
        <v>29</v>
      </c>
      <c r="C53" s="43"/>
      <c r="D53" s="44">
        <f>IFERROR(IF(VLOOKUP($A53,'[3]Escoja el formato de Salida'!$A$5:$D$900,4,FALSE)&lt;0,(VLOOKUP($A53,'[3]Escoja el formato de Salida'!$A$5:$D$900,4,FALSE))*-1,VLOOKUP($A53,'[3]Escoja el formato de Salida'!$A$5:$D$900,4,FALSE)),0)/1000</f>
        <v>0</v>
      </c>
      <c r="E53" s="44"/>
      <c r="F53" s="44">
        <f>IFERROR(IF(VLOOKUP($A53,'[2]Escoja el formato de Salida'!$A$5:$D$900,4,FALSE)&lt;0,(VLOOKUP($A53,'[2]Escoja el formato de Salida'!$A$5:$D$900,4,FALSE))*-1,VLOOKUP($A53,'[2]Escoja el formato de Salida'!$A$5:$D$900,4,FALSE)),0)/1000</f>
        <v>0</v>
      </c>
      <c r="G53" s="44"/>
      <c r="H53" s="44">
        <f t="shared" si="2"/>
        <v>0</v>
      </c>
      <c r="I53" s="44"/>
      <c r="J53" s="45">
        <f t="shared" ref="J53:J56" si="3">IFERROR(H53/F53*100,0)</f>
        <v>0</v>
      </c>
    </row>
    <row r="54" spans="1:12" hidden="1" x14ac:dyDescent="0.25">
      <c r="A54" s="1">
        <v>216</v>
      </c>
      <c r="B54" s="42" t="s">
        <v>30</v>
      </c>
      <c r="C54" s="43"/>
      <c r="D54" s="44">
        <f>IFERROR(IF(VLOOKUP($A54,'[3]Escoja el formato de Salida'!$A$5:$D$900,4,FALSE)&lt;0,(VLOOKUP($A54,'[3]Escoja el formato de Salida'!$A$5:$D$900,4,FALSE))*-1,VLOOKUP($A54,'[3]Escoja el formato de Salida'!$A$5:$D$900,4,FALSE)),0)/1000</f>
        <v>0</v>
      </c>
      <c r="E54" s="44"/>
      <c r="F54" s="44">
        <f>IFERROR(IF(VLOOKUP($A54,'[2]Escoja el formato de Salida'!$A$5:$D$900,4,FALSE)&lt;0,(VLOOKUP($A54,'[2]Escoja el formato de Salida'!$A$5:$D$900,4,FALSE))*-1,VLOOKUP($A54,'[2]Escoja el formato de Salida'!$A$5:$D$900,4,FALSE)),0)/1000</f>
        <v>0</v>
      </c>
      <c r="G54" s="44"/>
      <c r="H54" s="44">
        <f t="shared" si="2"/>
        <v>0</v>
      </c>
      <c r="I54" s="44"/>
      <c r="J54" s="45">
        <f t="shared" si="3"/>
        <v>0</v>
      </c>
    </row>
    <row r="55" spans="1:12" x14ac:dyDescent="0.25">
      <c r="A55" s="1">
        <v>22</v>
      </c>
      <c r="B55" s="42" t="s">
        <v>31</v>
      </c>
      <c r="C55" s="43"/>
      <c r="D55" s="44">
        <f>IFERROR(IF(VLOOKUP($A55,'[1]Escoja el formato de Salida'!$A$5:$D$900,4,FALSE)&lt;0,(VLOOKUP($A55,'[1]Escoja el formato de Salida'!$A$5:$D$900,4,FALSE))*-1,VLOOKUP($A55,'[1]Escoja el formato de Salida'!$A$5:$D$900,4,FALSE)),0)/1000</f>
        <v>274956.57242000004</v>
      </c>
      <c r="E55" s="44"/>
      <c r="F55" s="44">
        <f>IFERROR(IF(VLOOKUP($A55,'[2]Escoja el formato de Salida'!$A$5:$D$900,4,FALSE)&lt;0,(VLOOKUP($A55,'[2]Escoja el formato de Salida'!$A$5:$D$900,4,FALSE))*-1,VLOOKUP($A55,'[2]Escoja el formato de Salida'!$A$5:$D$900,4,FALSE)),0)/1000</f>
        <v>255874.95527999999</v>
      </c>
      <c r="G55" s="44"/>
      <c r="H55" s="44">
        <f t="shared" si="2"/>
        <v>19081.617140000046</v>
      </c>
      <c r="I55" s="44"/>
      <c r="J55" s="45">
        <f t="shared" si="3"/>
        <v>7.4573993062819799</v>
      </c>
    </row>
    <row r="56" spans="1:12" hidden="1" x14ac:dyDescent="0.25">
      <c r="A56" s="1">
        <v>24</v>
      </c>
      <c r="B56" s="42" t="s">
        <v>32</v>
      </c>
      <c r="C56" s="43"/>
      <c r="D56" s="44">
        <f>IFERROR(IF(VLOOKUP($A56,'[3]Escoja el formato de Salida'!$A$5:$D$900,4,FALSE)&lt;0,(VLOOKUP($A56,'[3]Escoja el formato de Salida'!$A$5:$D$900,4,FALSE))*-1,VLOOKUP($A56,'[3]Escoja el formato de Salida'!$A$5:$D$900,4,FALSE)),0)/1000</f>
        <v>0</v>
      </c>
      <c r="E56" s="44"/>
      <c r="F56" s="44">
        <f>IFERROR(IF(VLOOKUP($A56,'[2]Escoja el formato de Salida'!$A$5:$D$900,4,FALSE)&lt;0,(VLOOKUP($A56,'[2]Escoja el formato de Salida'!$A$5:$D$900,4,FALSE))*-1,VLOOKUP($A56,'[2]Escoja el formato de Salida'!$A$5:$D$900,4,FALSE)),0)/1000</f>
        <v>0</v>
      </c>
      <c r="G56" s="44"/>
      <c r="H56" s="44">
        <f t="shared" si="2"/>
        <v>0</v>
      </c>
      <c r="I56" s="44"/>
      <c r="J56" s="45">
        <f t="shared" si="3"/>
        <v>0</v>
      </c>
    </row>
    <row r="57" spans="1:12" x14ac:dyDescent="0.25">
      <c r="B57" s="42"/>
      <c r="C57" s="43"/>
      <c r="D57" s="44"/>
      <c r="E57" s="44"/>
      <c r="F57" s="44"/>
      <c r="G57" s="44"/>
      <c r="H57" s="44"/>
      <c r="I57" s="44"/>
      <c r="J57" s="45"/>
    </row>
    <row r="58" spans="1:12" ht="20.25" thickBot="1" x14ac:dyDescent="0.3">
      <c r="B58" s="56" t="s">
        <v>33</v>
      </c>
      <c r="C58" s="43"/>
      <c r="D58" s="57">
        <f>SUM(D48,D55,D56)</f>
        <v>449587.56018000003</v>
      </c>
      <c r="E58" s="51"/>
      <c r="F58" s="57">
        <f>SUM(F48,F55,F56)</f>
        <v>463773.81169999996</v>
      </c>
      <c r="G58" s="51"/>
      <c r="H58" s="57">
        <f t="shared" ref="H58" si="4">D58-F58</f>
        <v>-14186.251519999932</v>
      </c>
      <c r="I58" s="51"/>
      <c r="J58" s="58">
        <f>H58/F58*100</f>
        <v>-3.0588729165191744</v>
      </c>
      <c r="L58" s="44"/>
    </row>
    <row r="59" spans="1:12" ht="21.75" thickTop="1" x14ac:dyDescent="0.35">
      <c r="B59" s="42" t="s">
        <v>3</v>
      </c>
      <c r="C59" s="43"/>
      <c r="D59" s="59"/>
      <c r="E59" s="59"/>
      <c r="F59" s="59"/>
      <c r="G59" s="59"/>
      <c r="H59" s="59"/>
      <c r="I59" s="59"/>
      <c r="J59" s="60"/>
      <c r="K59" s="67"/>
    </row>
    <row r="60" spans="1:12" x14ac:dyDescent="0.25">
      <c r="B60" s="42"/>
      <c r="C60" s="43"/>
      <c r="D60" s="59"/>
      <c r="E60" s="59"/>
      <c r="F60" s="59"/>
      <c r="G60" s="59"/>
      <c r="H60" s="59"/>
      <c r="I60" s="59"/>
      <c r="J60" s="60"/>
    </row>
    <row r="61" spans="1:12" ht="21.75" x14ac:dyDescent="0.4">
      <c r="B61" s="26" t="s">
        <v>34</v>
      </c>
      <c r="C61" s="27"/>
      <c r="D61" s="68"/>
      <c r="E61" s="68"/>
      <c r="F61" s="68"/>
      <c r="J61" s="53"/>
    </row>
    <row r="62" spans="1:12" ht="7.15" customHeight="1" x14ac:dyDescent="0.25">
      <c r="B62" s="42" t="s">
        <v>3</v>
      </c>
      <c r="C62" s="43"/>
      <c r="D62" s="69" t="s">
        <v>3</v>
      </c>
      <c r="E62" s="69"/>
      <c r="F62" s="69" t="s">
        <v>3</v>
      </c>
      <c r="G62" s="69"/>
      <c r="H62" s="43" t="s">
        <v>3</v>
      </c>
      <c r="I62" s="43"/>
      <c r="J62" s="65" t="s">
        <v>3</v>
      </c>
    </row>
    <row r="63" spans="1:12" x14ac:dyDescent="0.25">
      <c r="B63" s="66" t="s">
        <v>35</v>
      </c>
      <c r="C63" s="27"/>
      <c r="D63" s="37">
        <f>SUM(D64:D66)</f>
        <v>102689.8</v>
      </c>
      <c r="E63" s="38"/>
      <c r="F63" s="37">
        <f>SUM(F64:F66)</f>
        <v>89709.1</v>
      </c>
      <c r="G63" s="38"/>
      <c r="H63" s="37">
        <f>D63-F63</f>
        <v>12980.699999999997</v>
      </c>
      <c r="I63" s="38"/>
      <c r="J63" s="39">
        <f t="shared" ref="J63:J64" si="5">H63/F63*100</f>
        <v>14.469769510562468</v>
      </c>
      <c r="L63" s="44"/>
    </row>
    <row r="64" spans="1:12" x14ac:dyDescent="0.25">
      <c r="A64" s="1">
        <v>311001</v>
      </c>
      <c r="B64" s="42" t="s">
        <v>36</v>
      </c>
      <c r="C64" s="43"/>
      <c r="D64" s="44">
        <f>IFERROR(IF(VLOOKUP($A64,'[1]Escoja el formato de Salida'!$A$5:$D$900,4,FALSE)&lt;0,(VLOOKUP($A64,'[1]Escoja el formato de Salida'!$A$5:$D$900,4,FALSE))*-1,VLOOKUP($A64,'[1]Escoja el formato de Salida'!$A$5:$D$900,4,FALSE)),0)/1000+IFERROR(IF(VLOOKUP($A65,'[1]Escoja el formato de Salida'!$A$5:$D$900,4,FALSE)&lt;0,(VLOOKUP($A65,'[1]Escoja el formato de Salida'!$A$5:$D$900,4,FALSE))*-1,VLOOKUP($A65,'[1]Escoja el formato de Salida'!$A$5:$D$900,4,FALSE)),0)/1000</f>
        <v>103170.8</v>
      </c>
      <c r="E64" s="44"/>
      <c r="F64" s="44">
        <f>IFERROR(IF(VLOOKUP($A64,'[2]Escoja el formato de Salida'!$A$5:$D$900,4,FALSE)&lt;0,(VLOOKUP($A64,'[2]Escoja el formato de Salida'!$A$5:$D$900,4,FALSE))*-1,VLOOKUP($A64,'[2]Escoja el formato de Salida'!$A$5:$D$900,4,FALSE)),0)/1000+IFERROR(IF(VLOOKUP($A65,'[2]Escoja el formato de Salida'!$A$5:$D$900,4,FALSE)&lt;0,(VLOOKUP($A65,'[2]Escoja el formato de Salida'!$A$5:$D$900,4,FALSE))*-1,VLOOKUP($A65,'[2]Escoja el formato de Salida'!$A$5:$D$900,4,FALSE)),0)/1000</f>
        <v>90167.900000000009</v>
      </c>
      <c r="G64" s="44"/>
      <c r="H64" s="44">
        <f>D64-F64</f>
        <v>13002.899999999994</v>
      </c>
      <c r="I64" s="44"/>
      <c r="J64" s="45">
        <f t="shared" si="5"/>
        <v>14.420763930400945</v>
      </c>
    </row>
    <row r="65" spans="1:12" ht="0.75" customHeight="1" x14ac:dyDescent="0.25">
      <c r="A65" s="1">
        <v>311101</v>
      </c>
      <c r="B65" s="42"/>
      <c r="C65" s="43"/>
      <c r="D65" s="44"/>
      <c r="E65" s="44"/>
      <c r="F65" s="44"/>
      <c r="G65" s="44"/>
      <c r="H65" s="44"/>
      <c r="I65" s="44"/>
      <c r="J65" s="45"/>
    </row>
    <row r="66" spans="1:12" x14ac:dyDescent="0.25">
      <c r="A66" s="1">
        <v>311102</v>
      </c>
      <c r="B66" s="42" t="s">
        <v>37</v>
      </c>
      <c r="C66" s="43"/>
      <c r="D66" s="44">
        <f>-IFERROR(IF(VLOOKUP($A66,'[1]Escoja el formato de Salida'!$A$5:$D$900,4,FALSE)&lt;0,(VLOOKUP($A66,'[1]Escoja el formato de Salida'!$A$5:$D$900,4,FALSE))*-1,VLOOKUP($A66,'[1]Escoja el formato de Salida'!$A$5:$D$900,4,FALSE)),0)/1000</f>
        <v>-481</v>
      </c>
      <c r="E66" s="44"/>
      <c r="F66" s="44">
        <f>-IFERROR(IF(VLOOKUP($A66,'[2]Escoja el formato de Salida'!$A$5:$D$900,4,FALSE)&lt;0,(VLOOKUP($A66,'[2]Escoja el formato de Salida'!$A$5:$D$900,4,FALSE))*-1,VLOOKUP($A66,'[2]Escoja el formato de Salida'!$A$5:$D$900,4,FALSE)),0)/1000</f>
        <v>-458.8</v>
      </c>
      <c r="G66" s="44"/>
      <c r="H66" s="44">
        <f t="shared" ref="H66:H71" si="6">D66-F66</f>
        <v>-22.199999999999989</v>
      </c>
      <c r="I66" s="44"/>
      <c r="J66" s="45">
        <v>0</v>
      </c>
    </row>
    <row r="67" spans="1:12" x14ac:dyDescent="0.25">
      <c r="A67" s="1">
        <v>313</v>
      </c>
      <c r="B67" s="42" t="s">
        <v>38</v>
      </c>
      <c r="C67" s="43"/>
      <c r="D67" s="44">
        <f>IFERROR(IF(VLOOKUP($A67,'[1]Escoja el formato de Salida'!$A$5:$D$900,4,FALSE)&lt;0,(VLOOKUP($A67,'[1]Escoja el formato de Salida'!$A$5:$D$900,4,FALSE))*-1,VLOOKUP($A67,'[1]Escoja el formato de Salida'!$A$5:$D$900,4,FALSE)),0)/1000</f>
        <v>33845.80287</v>
      </c>
      <c r="E67" s="44"/>
      <c r="F67" s="44">
        <f>IFERROR(IF(VLOOKUP($A67,'[2]Escoja el formato de Salida'!$A$5:$D$900,4,FALSE)&lt;0,(VLOOKUP($A67,'[2]Escoja el formato de Salida'!$A$5:$D$900,4,FALSE))*-1,VLOOKUP($A67,'[2]Escoja el formato de Salida'!$A$5:$D$900,4,FALSE)),0)/1000</f>
        <v>29124.131940000003</v>
      </c>
      <c r="G67" s="44"/>
      <c r="H67" s="44">
        <f t="shared" si="6"/>
        <v>4721.6709299999966</v>
      </c>
      <c r="I67" s="44"/>
      <c r="J67" s="45">
        <f>H67/F67*100</f>
        <v>16.212228881970915</v>
      </c>
    </row>
    <row r="68" spans="1:12" x14ac:dyDescent="0.25">
      <c r="A68" s="1">
        <v>321</v>
      </c>
      <c r="B68" s="70" t="s">
        <v>39</v>
      </c>
      <c r="C68" s="43"/>
      <c r="D68" s="44">
        <f>IFERROR(IF(VLOOKUP($A68,'[1]Escoja el formato de Salida'!$A$5:$D$900,4,FALSE)&lt;0,(VLOOKUP($A68,'[1]Escoja el formato de Salida'!$A$5:$D$900,4,FALSE))*-1,VLOOKUP($A68,'[1]Escoja el formato de Salida'!$A$5:$D$900,4,FALSE)),0)/1000</f>
        <v>1174.4136000000001</v>
      </c>
      <c r="E68" s="44"/>
      <c r="F68" s="44">
        <f>IFERROR(IF(VLOOKUP($A68,'[2]Escoja el formato de Salida'!$A$5:$D$900,4,FALSE)&lt;0,(VLOOKUP($A68,'[2]Escoja el formato de Salida'!$A$5:$D$900,4,FALSE))*-1,VLOOKUP($A68,'[2]Escoja el formato de Salida'!$A$5:$D$900,4,FALSE)),0)/1000</f>
        <v>1146.0461299999999</v>
      </c>
      <c r="G68" s="44"/>
      <c r="H68" s="44">
        <f t="shared" si="6"/>
        <v>28.367470000000139</v>
      </c>
      <c r="I68" s="44"/>
      <c r="J68" s="45">
        <f>H68/F68*100</f>
        <v>2.475246786095787</v>
      </c>
    </row>
    <row r="69" spans="1:12" x14ac:dyDescent="0.25">
      <c r="A69" s="1">
        <v>322</v>
      </c>
      <c r="B69" s="42" t="s">
        <v>40</v>
      </c>
      <c r="C69" s="43"/>
      <c r="D69" s="44">
        <f>IFERROR(IF(VLOOKUP($A69,'[1]Escoja el formato de Salida'!$A$5:$D$900,4,FALSE)&lt;0,(VLOOKUP($A69,'[1]Escoja el formato de Salida'!$A$5:$D$900,4,FALSE))*-1,VLOOKUP($A69,'[1]Escoja el formato de Salida'!$A$5:$D$900,4,FALSE)),0)/1000</f>
        <v>3283.5466800000004</v>
      </c>
      <c r="E69" s="44"/>
      <c r="F69" s="44">
        <f>IFERROR(IF(VLOOKUP($A69,'[2]Escoja el formato de Salida'!$A$5:$D$900,4,FALSE)&lt;0,(VLOOKUP($A69,'[2]Escoja el formato de Salida'!$A$5:$D$900,4,FALSE))*-1,VLOOKUP($A69,'[2]Escoja el formato de Salida'!$A$5:$D$900,4,FALSE)),0)/1000</f>
        <v>3283.5466800000004</v>
      </c>
      <c r="G69" s="44"/>
      <c r="H69" s="44">
        <f t="shared" si="6"/>
        <v>0</v>
      </c>
      <c r="I69" s="44"/>
      <c r="J69" s="45">
        <f>H69/F69*100</f>
        <v>0</v>
      </c>
    </row>
    <row r="70" spans="1:12" x14ac:dyDescent="0.25">
      <c r="A70" s="1">
        <v>324</v>
      </c>
      <c r="B70" s="42" t="s">
        <v>41</v>
      </c>
      <c r="C70" s="43"/>
      <c r="D70" s="44">
        <f>IFERROR(IF(VLOOKUP($A70,'[1]Escoja el formato de Salida'!$A$5:$D$900,4,FALSE)&lt;0,(VLOOKUP($A70,'[1]Escoja el formato de Salida'!$A$5:$D$900,4,FALSE))*-1,VLOOKUP($A70,'[1]Escoja el formato de Salida'!$A$5:$D$900,4,FALSE)),0)/1000</f>
        <v>0.87935000000000008</v>
      </c>
      <c r="E70" s="44"/>
      <c r="F70" s="44">
        <f>IFERROR(IF(VLOOKUP($A70,'[2]Escoja el formato de Salida'!$A$5:$D$900,4,FALSE)&lt;0,(VLOOKUP($A70,'[2]Escoja el formato de Salida'!$A$5:$D$900,4,FALSE))*-1,VLOOKUP($A70,'[2]Escoja el formato de Salida'!$A$5:$D$900,4,FALSE)),0)/1000</f>
        <v>0.87935000000000008</v>
      </c>
      <c r="G70" s="44"/>
      <c r="H70" s="44">
        <f t="shared" si="6"/>
        <v>0</v>
      </c>
      <c r="I70" s="44"/>
      <c r="J70" s="45">
        <v>0</v>
      </c>
      <c r="L70" s="54"/>
    </row>
    <row r="71" spans="1:12" x14ac:dyDescent="0.25">
      <c r="A71" s="1">
        <v>325</v>
      </c>
      <c r="B71" s="42" t="s">
        <v>42</v>
      </c>
      <c r="C71" s="43"/>
      <c r="D71" s="44">
        <f>IFERROR(IF(VLOOKUP($A71,'[3]Escoja el formato de Salida'!$A$5:$D$900,4,FALSE)&lt;0,(VLOOKUP($A71,'[3]Escoja el formato de Salida'!$A$5:$D$900,4,FALSE))*-1,VLOOKUP($A71,'[3]Escoja el formato de Salida'!$A$5:$D$900,4,FALSE)),0)/1000</f>
        <v>0</v>
      </c>
      <c r="E71" s="44"/>
      <c r="F71" s="44">
        <f>IFERROR(IF(VLOOKUP($A71,'[2]Escoja el formato de Salida'!$A$5:$D$900,4,FALSE)&lt;0,(VLOOKUP($A71,'[2]Escoja el formato de Salida'!$A$5:$D$900,4,FALSE))*-1,VLOOKUP($A71,'[2]Escoja el formato de Salida'!$A$5:$D$900,4,FALSE)),0)/1000</f>
        <v>0</v>
      </c>
      <c r="G71" s="44"/>
      <c r="H71" s="44">
        <f t="shared" si="6"/>
        <v>0</v>
      </c>
      <c r="I71" s="44"/>
      <c r="J71" s="45">
        <v>0</v>
      </c>
    </row>
    <row r="72" spans="1:12" x14ac:dyDescent="0.25">
      <c r="B72" s="56" t="s">
        <v>43</v>
      </c>
      <c r="C72" s="23"/>
      <c r="D72" s="37">
        <f>SUM(D73:D76)</f>
        <v>34900.361239999998</v>
      </c>
      <c r="E72" s="51"/>
      <c r="F72" s="37">
        <f>SUM(F73:F76)</f>
        <v>31417.893420000008</v>
      </c>
      <c r="G72" s="51"/>
      <c r="H72" s="37">
        <f>SUM(H73:H76)</f>
        <v>3482.4678199999908</v>
      </c>
      <c r="I72" s="51"/>
      <c r="J72" s="39">
        <f>SUM(J73:J76)</f>
        <v>22.168690774048656</v>
      </c>
    </row>
    <row r="73" spans="1:12" x14ac:dyDescent="0.25">
      <c r="B73" s="42" t="s">
        <v>44</v>
      </c>
      <c r="D73" s="44">
        <v>0</v>
      </c>
      <c r="E73" s="44"/>
      <c r="F73" s="44">
        <v>0</v>
      </c>
      <c r="G73" s="44"/>
      <c r="H73" s="44">
        <f t="shared" ref="H73" si="7">D73-F73</f>
        <v>0</v>
      </c>
      <c r="I73" s="44"/>
      <c r="J73" s="45">
        <v>0</v>
      </c>
    </row>
    <row r="74" spans="1:12" x14ac:dyDescent="0.25">
      <c r="B74" s="56" t="s">
        <v>43</v>
      </c>
      <c r="D74" s="51">
        <f>+D75+D76</f>
        <v>17450.180619999999</v>
      </c>
      <c r="E74" s="44"/>
      <c r="F74" s="51">
        <f>+F75+F76</f>
        <v>15708.946710000004</v>
      </c>
      <c r="G74" s="44"/>
      <c r="H74" s="51">
        <f>D74-F74</f>
        <v>1741.2339099999954</v>
      </c>
      <c r="I74" s="51"/>
      <c r="J74" s="52">
        <f t="shared" ref="J74" si="8">H74/F74*100</f>
        <v>11.084345387024328</v>
      </c>
      <c r="L74" s="54"/>
    </row>
    <row r="75" spans="1:12" x14ac:dyDescent="0.25">
      <c r="A75" s="1">
        <v>314</v>
      </c>
      <c r="B75" s="42" t="s">
        <v>45</v>
      </c>
      <c r="D75" s="44">
        <f>IFERROR(IF(VLOOKUP($A75,'[3]Escoja el formato de Salida'!$A$5:$D$900,4,FALSE)&lt;0,(VLOOKUP($A75,'[3]Escoja el formato de Salida'!$A$5:$D$900,4,FALSE))*-1,VLOOKUP($A75,'[3]Escoja el formato de Salida'!$A$5:$D$900,4,FALSE)),0)/1000</f>
        <v>0</v>
      </c>
      <c r="E75" s="44"/>
      <c r="F75" s="44">
        <f>IFERROR(IF(VLOOKUP($A75,'[2]Escoja el formato de Salida'!$A$5:$D$900,4,FALSE)&lt;0,(VLOOKUP($A75,'[2]Escoja el formato de Salida'!$A$5:$D$900,4,FALSE))*-1,VLOOKUP($A75,'[2]Escoja el formato de Salida'!$A$5:$D$900,4,FALSE)),0)/1000</f>
        <v>0</v>
      </c>
      <c r="G75" s="44"/>
      <c r="H75" s="44">
        <f>D75-F75</f>
        <v>0</v>
      </c>
      <c r="I75" s="44"/>
      <c r="J75" s="45">
        <v>0</v>
      </c>
    </row>
    <row r="76" spans="1:12" x14ac:dyDescent="0.25">
      <c r="B76" s="20" t="s">
        <v>46</v>
      </c>
      <c r="D76" s="44">
        <f>+'[4]ESTAD.RESULT. SEP 2023-2022'!C54</f>
        <v>17450.180619999999</v>
      </c>
      <c r="E76" s="71"/>
      <c r="F76" s="44">
        <f>+'[4]ESTAD.RESULT. SEP 2023-2022'!E54</f>
        <v>15708.946710000004</v>
      </c>
      <c r="G76" s="51"/>
      <c r="H76" s="44">
        <f>D76-F76</f>
        <v>1741.2339099999954</v>
      </c>
      <c r="I76" s="44"/>
      <c r="J76" s="45">
        <f>H76/F76*100</f>
        <v>11.084345387024328</v>
      </c>
    </row>
    <row r="77" spans="1:12" ht="20.25" thickBot="1" x14ac:dyDescent="0.3">
      <c r="B77" s="56" t="s">
        <v>47</v>
      </c>
      <c r="C77" s="43"/>
      <c r="D77" s="57">
        <f>D63+D67+D68+D69+D70+D71+D76+D75</f>
        <v>158444.62312</v>
      </c>
      <c r="E77" s="51"/>
      <c r="F77" s="57">
        <f>F63+F67+F68+F69+F70+F71+F76+F75</f>
        <v>138972.65081000002</v>
      </c>
      <c r="G77" s="51"/>
      <c r="H77" s="57">
        <f>H63+H67+H68+H69+H70+H71+H74</f>
        <v>19471.97230999999</v>
      </c>
      <c r="I77" s="51"/>
      <c r="J77" s="58">
        <f>H77/F77*100</f>
        <v>14.011370004463389</v>
      </c>
      <c r="L77" s="72"/>
    </row>
    <row r="78" spans="1:12" ht="20.25" thickTop="1" x14ac:dyDescent="0.25">
      <c r="B78" s="42"/>
      <c r="C78" s="43"/>
      <c r="D78" s="73"/>
      <c r="E78" s="73"/>
      <c r="F78" s="73"/>
      <c r="G78" s="73"/>
      <c r="H78" s="73"/>
      <c r="I78" s="73"/>
      <c r="J78" s="74"/>
    </row>
    <row r="79" spans="1:12" ht="21.75" customHeight="1" thickBot="1" x14ac:dyDescent="0.3">
      <c r="B79" s="42" t="s">
        <v>48</v>
      </c>
      <c r="C79" s="43"/>
      <c r="D79" s="75">
        <f>D58+D77</f>
        <v>608032.18330000003</v>
      </c>
      <c r="E79" s="51"/>
      <c r="F79" s="75">
        <f>F58+F77</f>
        <v>602746.46250999998</v>
      </c>
      <c r="G79" s="51"/>
      <c r="H79" s="75">
        <f>D79-F79</f>
        <v>5285.7207900000503</v>
      </c>
      <c r="I79" s="51"/>
      <c r="J79" s="76">
        <f>H79/F79*100</f>
        <v>0.87693933001097568</v>
      </c>
      <c r="K79" s="5" t="s">
        <v>3</v>
      </c>
      <c r="L79" s="44"/>
    </row>
    <row r="80" spans="1:12" ht="8.4499999999999993" customHeight="1" thickTop="1" x14ac:dyDescent="0.25">
      <c r="B80" s="42" t="s">
        <v>3</v>
      </c>
      <c r="C80" s="43"/>
      <c r="D80" s="59"/>
      <c r="E80" s="59"/>
      <c r="F80" s="59"/>
      <c r="G80" s="59"/>
      <c r="H80" s="59"/>
      <c r="I80" s="59"/>
      <c r="J80" s="60"/>
    </row>
    <row r="81" spans="1:12" ht="7.15" customHeight="1" x14ac:dyDescent="0.25">
      <c r="B81" s="42"/>
      <c r="C81" s="43"/>
      <c r="D81" s="59"/>
      <c r="E81" s="59"/>
      <c r="F81" s="59"/>
      <c r="G81" s="59"/>
      <c r="H81" s="59"/>
      <c r="I81" s="59"/>
      <c r="J81" s="60"/>
    </row>
    <row r="82" spans="1:12" ht="6.75" customHeight="1" x14ac:dyDescent="0.25">
      <c r="B82" s="42"/>
      <c r="C82" s="43"/>
      <c r="D82" s="77" t="s">
        <v>3</v>
      </c>
      <c r="E82" s="77"/>
      <c r="F82" s="77" t="s">
        <v>3</v>
      </c>
      <c r="G82" s="59"/>
      <c r="H82" s="59"/>
      <c r="I82" s="59"/>
      <c r="J82" s="60"/>
    </row>
    <row r="83" spans="1:12" ht="20.25" hidden="1" thickBot="1" x14ac:dyDescent="0.3">
      <c r="A83" s="1">
        <v>93</v>
      </c>
      <c r="B83" s="42" t="s">
        <v>49</v>
      </c>
      <c r="C83" s="43"/>
      <c r="D83" s="78">
        <f>+D43</f>
        <v>178916.61677000002</v>
      </c>
      <c r="E83" s="44"/>
      <c r="F83" s="78">
        <f>+F43</f>
        <v>448002.36054999998</v>
      </c>
      <c r="G83" s="44"/>
      <c r="H83" s="78">
        <f>D83-F83</f>
        <v>-269085.74377999996</v>
      </c>
      <c r="I83" s="44"/>
      <c r="J83" s="79">
        <f>H83/F83*100</f>
        <v>-60.063465614255009</v>
      </c>
      <c r="L83" s="44"/>
    </row>
    <row r="84" spans="1:12" ht="16.5" hidden="1" customHeight="1" thickTop="1" x14ac:dyDescent="0.25">
      <c r="B84" s="20" t="s">
        <v>3</v>
      </c>
      <c r="D84" s="59"/>
      <c r="E84" s="59"/>
      <c r="F84" s="59"/>
      <c r="G84" s="59"/>
      <c r="H84" s="59"/>
      <c r="I84" s="59"/>
      <c r="J84" s="60"/>
    </row>
    <row r="85" spans="1:12" hidden="1" x14ac:dyDescent="0.25">
      <c r="B85" s="20"/>
      <c r="D85" s="59"/>
      <c r="E85" s="59"/>
      <c r="F85" s="59"/>
      <c r="G85" s="59"/>
      <c r="H85" s="59"/>
      <c r="I85" s="59"/>
      <c r="J85" s="60"/>
    </row>
    <row r="86" spans="1:12" ht="27" hidden="1" customHeight="1" x14ac:dyDescent="0.25">
      <c r="B86" s="80" t="s">
        <v>50</v>
      </c>
      <c r="C86" s="81"/>
      <c r="D86" s="59"/>
      <c r="E86" s="59"/>
      <c r="F86" s="59"/>
      <c r="G86" s="59"/>
      <c r="H86" s="59"/>
      <c r="I86" s="59"/>
      <c r="J86" s="60"/>
    </row>
    <row r="87" spans="1:12" ht="4.1500000000000004" customHeight="1" thickBot="1" x14ac:dyDescent="0.3">
      <c r="B87" s="82"/>
      <c r="C87" s="83"/>
      <c r="D87" s="84"/>
      <c r="E87" s="84"/>
      <c r="F87" s="83"/>
      <c r="G87" s="83"/>
      <c r="H87" s="83"/>
      <c r="I87" s="83"/>
      <c r="J87" s="85"/>
    </row>
    <row r="88" spans="1:12" ht="20.25" hidden="1" thickTop="1" x14ac:dyDescent="0.25">
      <c r="B88" s="20"/>
      <c r="D88" s="44"/>
      <c r="J88" s="53"/>
    </row>
    <row r="89" spans="1:12" ht="21" hidden="1" thickTop="1" thickBot="1" x14ac:dyDescent="0.3">
      <c r="B89" s="82"/>
      <c r="C89" s="83"/>
      <c r="D89" s="83"/>
      <c r="E89" s="83"/>
      <c r="F89" s="83"/>
      <c r="G89" s="83"/>
      <c r="H89" s="83"/>
      <c r="I89" s="83"/>
      <c r="J89" s="85"/>
    </row>
    <row r="90" spans="1:12" ht="20.25" thickTop="1" x14ac:dyDescent="0.25"/>
    <row r="91" spans="1:12" x14ac:dyDescent="0.25">
      <c r="D91" s="44">
        <f>+D36-D79</f>
        <v>-5000.0000000001164</v>
      </c>
      <c r="F91" s="86">
        <f>+F36-F79</f>
        <v>0</v>
      </c>
      <c r="H91" s="87"/>
    </row>
  </sheetData>
  <mergeCells count="4">
    <mergeCell ref="B1:J1"/>
    <mergeCell ref="B3:J3"/>
    <mergeCell ref="B4:J4"/>
    <mergeCell ref="B5:J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36A9-D0DA-4C19-9685-8FC20FCC071A}">
  <sheetPr>
    <pageSetUpPr fitToPage="1"/>
  </sheetPr>
  <dimension ref="A1:DY62"/>
  <sheetViews>
    <sheetView showGridLines="0" zoomScale="80" zoomScaleNormal="80" zoomScaleSheetLayoutView="90" workbookViewId="0">
      <selection activeCell="K23" sqref="K23"/>
    </sheetView>
  </sheetViews>
  <sheetFormatPr baseColWidth="10" defaultColWidth="10" defaultRowHeight="12.75" x14ac:dyDescent="0.2"/>
  <cols>
    <col min="1" max="1" width="23.7109375" style="88" customWidth="1"/>
    <col min="2" max="2" width="53.140625" style="163" customWidth="1"/>
    <col min="3" max="3" width="10.5703125" style="116" bestFit="1" customWidth="1"/>
    <col min="4" max="4" width="1.5703125" style="116" customWidth="1"/>
    <col min="5" max="5" width="11.28515625" style="116" customWidth="1"/>
    <col min="6" max="6" width="1.5703125" style="116" customWidth="1"/>
    <col min="7" max="7" width="13.7109375" style="116" customWidth="1"/>
    <col min="8" max="8" width="1.5703125" style="116" customWidth="1"/>
    <col min="9" max="9" width="13.7109375" style="116" bestFit="1" customWidth="1"/>
    <col min="10" max="43" width="12.5703125" style="92" customWidth="1"/>
    <col min="44" max="68" width="10" style="92" customWidth="1"/>
    <col min="69" max="69" width="9.5703125" style="92" customWidth="1"/>
    <col min="70" max="70" width="0.28515625" style="92" hidden="1" customWidth="1"/>
    <col min="71" max="87" width="10" style="92" hidden="1" customWidth="1"/>
    <col min="88" max="88" width="1.140625" style="92" customWidth="1"/>
    <col min="89" max="96" width="10" style="92" hidden="1" customWidth="1"/>
    <col min="97" max="97" width="2.28515625" style="92" customWidth="1"/>
    <col min="98" max="105" width="10" style="92" hidden="1" customWidth="1"/>
    <col min="106" max="106" width="0.28515625" style="92" hidden="1" customWidth="1"/>
    <col min="107" max="121" width="10" style="92" hidden="1" customWidth="1"/>
    <col min="122" max="122" width="0.28515625" style="92" customWidth="1"/>
    <col min="123" max="129" width="10" style="92" hidden="1" customWidth="1"/>
    <col min="130" max="257" width="10" style="92"/>
    <col min="258" max="258" width="53.140625" style="92" customWidth="1"/>
    <col min="259" max="259" width="10.5703125" style="92" bestFit="1" customWidth="1"/>
    <col min="260" max="260" width="1.5703125" style="92" customWidth="1"/>
    <col min="261" max="261" width="9.85546875" style="92" bestFit="1" customWidth="1"/>
    <col min="262" max="262" width="1.5703125" style="92" customWidth="1"/>
    <col min="263" max="263" width="13.7109375" style="92" customWidth="1"/>
    <col min="264" max="264" width="1.5703125" style="92" customWidth="1"/>
    <col min="265" max="265" width="10.7109375" style="92" customWidth="1"/>
    <col min="266" max="299" width="12.5703125" style="92" customWidth="1"/>
    <col min="300" max="324" width="10" style="92" customWidth="1"/>
    <col min="325" max="325" width="9.5703125" style="92" customWidth="1"/>
    <col min="326" max="343" width="0" style="92" hidden="1" customWidth="1"/>
    <col min="344" max="344" width="1.140625" style="92" customWidth="1"/>
    <col min="345" max="352" width="0" style="92" hidden="1" customWidth="1"/>
    <col min="353" max="353" width="2.28515625" style="92" customWidth="1"/>
    <col min="354" max="377" width="0" style="92" hidden="1" customWidth="1"/>
    <col min="378" max="378" width="0.28515625" style="92" customWidth="1"/>
    <col min="379" max="385" width="0" style="92" hidden="1" customWidth="1"/>
    <col min="386" max="513" width="10" style="92"/>
    <col min="514" max="514" width="53.140625" style="92" customWidth="1"/>
    <col min="515" max="515" width="10.5703125" style="92" bestFit="1" customWidth="1"/>
    <col min="516" max="516" width="1.5703125" style="92" customWidth="1"/>
    <col min="517" max="517" width="9.85546875" style="92" bestFit="1" customWidth="1"/>
    <col min="518" max="518" width="1.5703125" style="92" customWidth="1"/>
    <col min="519" max="519" width="13.7109375" style="92" customWidth="1"/>
    <col min="520" max="520" width="1.5703125" style="92" customWidth="1"/>
    <col min="521" max="521" width="10.7109375" style="92" customWidth="1"/>
    <col min="522" max="555" width="12.5703125" style="92" customWidth="1"/>
    <col min="556" max="580" width="10" style="92" customWidth="1"/>
    <col min="581" max="581" width="9.5703125" style="92" customWidth="1"/>
    <col min="582" max="599" width="0" style="92" hidden="1" customWidth="1"/>
    <col min="600" max="600" width="1.140625" style="92" customWidth="1"/>
    <col min="601" max="608" width="0" style="92" hidden="1" customWidth="1"/>
    <col min="609" max="609" width="2.28515625" style="92" customWidth="1"/>
    <col min="610" max="633" width="0" style="92" hidden="1" customWidth="1"/>
    <col min="634" max="634" width="0.28515625" style="92" customWidth="1"/>
    <col min="635" max="641" width="0" style="92" hidden="1" customWidth="1"/>
    <col min="642" max="769" width="10" style="92"/>
    <col min="770" max="770" width="53.140625" style="92" customWidth="1"/>
    <col min="771" max="771" width="10.5703125" style="92" bestFit="1" customWidth="1"/>
    <col min="772" max="772" width="1.5703125" style="92" customWidth="1"/>
    <col min="773" max="773" width="9.85546875" style="92" bestFit="1" customWidth="1"/>
    <col min="774" max="774" width="1.5703125" style="92" customWidth="1"/>
    <col min="775" max="775" width="13.7109375" style="92" customWidth="1"/>
    <col min="776" max="776" width="1.5703125" style="92" customWidth="1"/>
    <col min="777" max="777" width="10.7109375" style="92" customWidth="1"/>
    <col min="778" max="811" width="12.5703125" style="92" customWidth="1"/>
    <col min="812" max="836" width="10" style="92" customWidth="1"/>
    <col min="837" max="837" width="9.5703125" style="92" customWidth="1"/>
    <col min="838" max="855" width="0" style="92" hidden="1" customWidth="1"/>
    <col min="856" max="856" width="1.140625" style="92" customWidth="1"/>
    <col min="857" max="864" width="0" style="92" hidden="1" customWidth="1"/>
    <col min="865" max="865" width="2.28515625" style="92" customWidth="1"/>
    <col min="866" max="889" width="0" style="92" hidden="1" customWidth="1"/>
    <col min="890" max="890" width="0.28515625" style="92" customWidth="1"/>
    <col min="891" max="897" width="0" style="92" hidden="1" customWidth="1"/>
    <col min="898" max="1025" width="10" style="92"/>
    <col min="1026" max="1026" width="53.140625" style="92" customWidth="1"/>
    <col min="1027" max="1027" width="10.5703125" style="92" bestFit="1" customWidth="1"/>
    <col min="1028" max="1028" width="1.5703125" style="92" customWidth="1"/>
    <col min="1029" max="1029" width="9.85546875" style="92" bestFit="1" customWidth="1"/>
    <col min="1030" max="1030" width="1.5703125" style="92" customWidth="1"/>
    <col min="1031" max="1031" width="13.7109375" style="92" customWidth="1"/>
    <col min="1032" max="1032" width="1.5703125" style="92" customWidth="1"/>
    <col min="1033" max="1033" width="10.7109375" style="92" customWidth="1"/>
    <col min="1034" max="1067" width="12.5703125" style="92" customWidth="1"/>
    <col min="1068" max="1092" width="10" style="92" customWidth="1"/>
    <col min="1093" max="1093" width="9.5703125" style="92" customWidth="1"/>
    <col min="1094" max="1111" width="0" style="92" hidden="1" customWidth="1"/>
    <col min="1112" max="1112" width="1.140625" style="92" customWidth="1"/>
    <col min="1113" max="1120" width="0" style="92" hidden="1" customWidth="1"/>
    <col min="1121" max="1121" width="2.28515625" style="92" customWidth="1"/>
    <col min="1122" max="1145" width="0" style="92" hidden="1" customWidth="1"/>
    <col min="1146" max="1146" width="0.28515625" style="92" customWidth="1"/>
    <col min="1147" max="1153" width="0" style="92" hidden="1" customWidth="1"/>
    <col min="1154" max="1281" width="10" style="92"/>
    <col min="1282" max="1282" width="53.140625" style="92" customWidth="1"/>
    <col min="1283" max="1283" width="10.5703125" style="92" bestFit="1" customWidth="1"/>
    <col min="1284" max="1284" width="1.5703125" style="92" customWidth="1"/>
    <col min="1285" max="1285" width="9.85546875" style="92" bestFit="1" customWidth="1"/>
    <col min="1286" max="1286" width="1.5703125" style="92" customWidth="1"/>
    <col min="1287" max="1287" width="13.7109375" style="92" customWidth="1"/>
    <col min="1288" max="1288" width="1.5703125" style="92" customWidth="1"/>
    <col min="1289" max="1289" width="10.7109375" style="92" customWidth="1"/>
    <col min="1290" max="1323" width="12.5703125" style="92" customWidth="1"/>
    <col min="1324" max="1348" width="10" style="92" customWidth="1"/>
    <col min="1349" max="1349" width="9.5703125" style="92" customWidth="1"/>
    <col min="1350" max="1367" width="0" style="92" hidden="1" customWidth="1"/>
    <col min="1368" max="1368" width="1.140625" style="92" customWidth="1"/>
    <col min="1369" max="1376" width="0" style="92" hidden="1" customWidth="1"/>
    <col min="1377" max="1377" width="2.28515625" style="92" customWidth="1"/>
    <col min="1378" max="1401" width="0" style="92" hidden="1" customWidth="1"/>
    <col min="1402" max="1402" width="0.28515625" style="92" customWidth="1"/>
    <col min="1403" max="1409" width="0" style="92" hidden="1" customWidth="1"/>
    <col min="1410" max="1537" width="10" style="92"/>
    <col min="1538" max="1538" width="53.140625" style="92" customWidth="1"/>
    <col min="1539" max="1539" width="10.5703125" style="92" bestFit="1" customWidth="1"/>
    <col min="1540" max="1540" width="1.5703125" style="92" customWidth="1"/>
    <col min="1541" max="1541" width="9.85546875" style="92" bestFit="1" customWidth="1"/>
    <col min="1542" max="1542" width="1.5703125" style="92" customWidth="1"/>
    <col min="1543" max="1543" width="13.7109375" style="92" customWidth="1"/>
    <col min="1544" max="1544" width="1.5703125" style="92" customWidth="1"/>
    <col min="1545" max="1545" width="10.7109375" style="92" customWidth="1"/>
    <col min="1546" max="1579" width="12.5703125" style="92" customWidth="1"/>
    <col min="1580" max="1604" width="10" style="92" customWidth="1"/>
    <col min="1605" max="1605" width="9.5703125" style="92" customWidth="1"/>
    <col min="1606" max="1623" width="0" style="92" hidden="1" customWidth="1"/>
    <col min="1624" max="1624" width="1.140625" style="92" customWidth="1"/>
    <col min="1625" max="1632" width="0" style="92" hidden="1" customWidth="1"/>
    <col min="1633" max="1633" width="2.28515625" style="92" customWidth="1"/>
    <col min="1634" max="1657" width="0" style="92" hidden="1" customWidth="1"/>
    <col min="1658" max="1658" width="0.28515625" style="92" customWidth="1"/>
    <col min="1659" max="1665" width="0" style="92" hidden="1" customWidth="1"/>
    <col min="1666" max="1793" width="10" style="92"/>
    <col min="1794" max="1794" width="53.140625" style="92" customWidth="1"/>
    <col min="1795" max="1795" width="10.5703125" style="92" bestFit="1" customWidth="1"/>
    <col min="1796" max="1796" width="1.5703125" style="92" customWidth="1"/>
    <col min="1797" max="1797" width="9.85546875" style="92" bestFit="1" customWidth="1"/>
    <col min="1798" max="1798" width="1.5703125" style="92" customWidth="1"/>
    <col min="1799" max="1799" width="13.7109375" style="92" customWidth="1"/>
    <col min="1800" max="1800" width="1.5703125" style="92" customWidth="1"/>
    <col min="1801" max="1801" width="10.7109375" style="92" customWidth="1"/>
    <col min="1802" max="1835" width="12.5703125" style="92" customWidth="1"/>
    <col min="1836" max="1860" width="10" style="92" customWidth="1"/>
    <col min="1861" max="1861" width="9.5703125" style="92" customWidth="1"/>
    <col min="1862" max="1879" width="0" style="92" hidden="1" customWidth="1"/>
    <col min="1880" max="1880" width="1.140625" style="92" customWidth="1"/>
    <col min="1881" max="1888" width="0" style="92" hidden="1" customWidth="1"/>
    <col min="1889" max="1889" width="2.28515625" style="92" customWidth="1"/>
    <col min="1890" max="1913" width="0" style="92" hidden="1" customWidth="1"/>
    <col min="1914" max="1914" width="0.28515625" style="92" customWidth="1"/>
    <col min="1915" max="1921" width="0" style="92" hidden="1" customWidth="1"/>
    <col min="1922" max="2049" width="10" style="92"/>
    <col min="2050" max="2050" width="53.140625" style="92" customWidth="1"/>
    <col min="2051" max="2051" width="10.5703125" style="92" bestFit="1" customWidth="1"/>
    <col min="2052" max="2052" width="1.5703125" style="92" customWidth="1"/>
    <col min="2053" max="2053" width="9.85546875" style="92" bestFit="1" customWidth="1"/>
    <col min="2054" max="2054" width="1.5703125" style="92" customWidth="1"/>
    <col min="2055" max="2055" width="13.7109375" style="92" customWidth="1"/>
    <col min="2056" max="2056" width="1.5703125" style="92" customWidth="1"/>
    <col min="2057" max="2057" width="10.7109375" style="92" customWidth="1"/>
    <col min="2058" max="2091" width="12.5703125" style="92" customWidth="1"/>
    <col min="2092" max="2116" width="10" style="92" customWidth="1"/>
    <col min="2117" max="2117" width="9.5703125" style="92" customWidth="1"/>
    <col min="2118" max="2135" width="0" style="92" hidden="1" customWidth="1"/>
    <col min="2136" max="2136" width="1.140625" style="92" customWidth="1"/>
    <col min="2137" max="2144" width="0" style="92" hidden="1" customWidth="1"/>
    <col min="2145" max="2145" width="2.28515625" style="92" customWidth="1"/>
    <col min="2146" max="2169" width="0" style="92" hidden="1" customWidth="1"/>
    <col min="2170" max="2170" width="0.28515625" style="92" customWidth="1"/>
    <col min="2171" max="2177" width="0" style="92" hidden="1" customWidth="1"/>
    <col min="2178" max="2305" width="10" style="92"/>
    <col min="2306" max="2306" width="53.140625" style="92" customWidth="1"/>
    <col min="2307" max="2307" width="10.5703125" style="92" bestFit="1" customWidth="1"/>
    <col min="2308" max="2308" width="1.5703125" style="92" customWidth="1"/>
    <col min="2309" max="2309" width="9.85546875" style="92" bestFit="1" customWidth="1"/>
    <col min="2310" max="2310" width="1.5703125" style="92" customWidth="1"/>
    <col min="2311" max="2311" width="13.7109375" style="92" customWidth="1"/>
    <col min="2312" max="2312" width="1.5703125" style="92" customWidth="1"/>
    <col min="2313" max="2313" width="10.7109375" style="92" customWidth="1"/>
    <col min="2314" max="2347" width="12.5703125" style="92" customWidth="1"/>
    <col min="2348" max="2372" width="10" style="92" customWidth="1"/>
    <col min="2373" max="2373" width="9.5703125" style="92" customWidth="1"/>
    <col min="2374" max="2391" width="0" style="92" hidden="1" customWidth="1"/>
    <col min="2392" max="2392" width="1.140625" style="92" customWidth="1"/>
    <col min="2393" max="2400" width="0" style="92" hidden="1" customWidth="1"/>
    <col min="2401" max="2401" width="2.28515625" style="92" customWidth="1"/>
    <col min="2402" max="2425" width="0" style="92" hidden="1" customWidth="1"/>
    <col min="2426" max="2426" width="0.28515625" style="92" customWidth="1"/>
    <col min="2427" max="2433" width="0" style="92" hidden="1" customWidth="1"/>
    <col min="2434" max="2561" width="10" style="92"/>
    <col min="2562" max="2562" width="53.140625" style="92" customWidth="1"/>
    <col min="2563" max="2563" width="10.5703125" style="92" bestFit="1" customWidth="1"/>
    <col min="2564" max="2564" width="1.5703125" style="92" customWidth="1"/>
    <col min="2565" max="2565" width="9.85546875" style="92" bestFit="1" customWidth="1"/>
    <col min="2566" max="2566" width="1.5703125" style="92" customWidth="1"/>
    <col min="2567" max="2567" width="13.7109375" style="92" customWidth="1"/>
    <col min="2568" max="2568" width="1.5703125" style="92" customWidth="1"/>
    <col min="2569" max="2569" width="10.7109375" style="92" customWidth="1"/>
    <col min="2570" max="2603" width="12.5703125" style="92" customWidth="1"/>
    <col min="2604" max="2628" width="10" style="92" customWidth="1"/>
    <col min="2629" max="2629" width="9.5703125" style="92" customWidth="1"/>
    <col min="2630" max="2647" width="0" style="92" hidden="1" customWidth="1"/>
    <col min="2648" max="2648" width="1.140625" style="92" customWidth="1"/>
    <col min="2649" max="2656" width="0" style="92" hidden="1" customWidth="1"/>
    <col min="2657" max="2657" width="2.28515625" style="92" customWidth="1"/>
    <col min="2658" max="2681" width="0" style="92" hidden="1" customWidth="1"/>
    <col min="2682" max="2682" width="0.28515625" style="92" customWidth="1"/>
    <col min="2683" max="2689" width="0" style="92" hidden="1" customWidth="1"/>
    <col min="2690" max="2817" width="10" style="92"/>
    <col min="2818" max="2818" width="53.140625" style="92" customWidth="1"/>
    <col min="2819" max="2819" width="10.5703125" style="92" bestFit="1" customWidth="1"/>
    <col min="2820" max="2820" width="1.5703125" style="92" customWidth="1"/>
    <col min="2821" max="2821" width="9.85546875" style="92" bestFit="1" customWidth="1"/>
    <col min="2822" max="2822" width="1.5703125" style="92" customWidth="1"/>
    <col min="2823" max="2823" width="13.7109375" style="92" customWidth="1"/>
    <col min="2824" max="2824" width="1.5703125" style="92" customWidth="1"/>
    <col min="2825" max="2825" width="10.7109375" style="92" customWidth="1"/>
    <col min="2826" max="2859" width="12.5703125" style="92" customWidth="1"/>
    <col min="2860" max="2884" width="10" style="92" customWidth="1"/>
    <col min="2885" max="2885" width="9.5703125" style="92" customWidth="1"/>
    <col min="2886" max="2903" width="0" style="92" hidden="1" customWidth="1"/>
    <col min="2904" max="2904" width="1.140625" style="92" customWidth="1"/>
    <col min="2905" max="2912" width="0" style="92" hidden="1" customWidth="1"/>
    <col min="2913" max="2913" width="2.28515625" style="92" customWidth="1"/>
    <col min="2914" max="2937" width="0" style="92" hidden="1" customWidth="1"/>
    <col min="2938" max="2938" width="0.28515625" style="92" customWidth="1"/>
    <col min="2939" max="2945" width="0" style="92" hidden="1" customWidth="1"/>
    <col min="2946" max="3073" width="10" style="92"/>
    <col min="3074" max="3074" width="53.140625" style="92" customWidth="1"/>
    <col min="3075" max="3075" width="10.5703125" style="92" bestFit="1" customWidth="1"/>
    <col min="3076" max="3076" width="1.5703125" style="92" customWidth="1"/>
    <col min="3077" max="3077" width="9.85546875" style="92" bestFit="1" customWidth="1"/>
    <col min="3078" max="3078" width="1.5703125" style="92" customWidth="1"/>
    <col min="3079" max="3079" width="13.7109375" style="92" customWidth="1"/>
    <col min="3080" max="3080" width="1.5703125" style="92" customWidth="1"/>
    <col min="3081" max="3081" width="10.7109375" style="92" customWidth="1"/>
    <col min="3082" max="3115" width="12.5703125" style="92" customWidth="1"/>
    <col min="3116" max="3140" width="10" style="92" customWidth="1"/>
    <col min="3141" max="3141" width="9.5703125" style="92" customWidth="1"/>
    <col min="3142" max="3159" width="0" style="92" hidden="1" customWidth="1"/>
    <col min="3160" max="3160" width="1.140625" style="92" customWidth="1"/>
    <col min="3161" max="3168" width="0" style="92" hidden="1" customWidth="1"/>
    <col min="3169" max="3169" width="2.28515625" style="92" customWidth="1"/>
    <col min="3170" max="3193" width="0" style="92" hidden="1" customWidth="1"/>
    <col min="3194" max="3194" width="0.28515625" style="92" customWidth="1"/>
    <col min="3195" max="3201" width="0" style="92" hidden="1" customWidth="1"/>
    <col min="3202" max="3329" width="10" style="92"/>
    <col min="3330" max="3330" width="53.140625" style="92" customWidth="1"/>
    <col min="3331" max="3331" width="10.5703125" style="92" bestFit="1" customWidth="1"/>
    <col min="3332" max="3332" width="1.5703125" style="92" customWidth="1"/>
    <col min="3333" max="3333" width="9.85546875" style="92" bestFit="1" customWidth="1"/>
    <col min="3334" max="3334" width="1.5703125" style="92" customWidth="1"/>
    <col min="3335" max="3335" width="13.7109375" style="92" customWidth="1"/>
    <col min="3336" max="3336" width="1.5703125" style="92" customWidth="1"/>
    <col min="3337" max="3337" width="10.7109375" style="92" customWidth="1"/>
    <col min="3338" max="3371" width="12.5703125" style="92" customWidth="1"/>
    <col min="3372" max="3396" width="10" style="92" customWidth="1"/>
    <col min="3397" max="3397" width="9.5703125" style="92" customWidth="1"/>
    <col min="3398" max="3415" width="0" style="92" hidden="1" customWidth="1"/>
    <col min="3416" max="3416" width="1.140625" style="92" customWidth="1"/>
    <col min="3417" max="3424" width="0" style="92" hidden="1" customWidth="1"/>
    <col min="3425" max="3425" width="2.28515625" style="92" customWidth="1"/>
    <col min="3426" max="3449" width="0" style="92" hidden="1" customWidth="1"/>
    <col min="3450" max="3450" width="0.28515625" style="92" customWidth="1"/>
    <col min="3451" max="3457" width="0" style="92" hidden="1" customWidth="1"/>
    <col min="3458" max="3585" width="10" style="92"/>
    <col min="3586" max="3586" width="53.140625" style="92" customWidth="1"/>
    <col min="3587" max="3587" width="10.5703125" style="92" bestFit="1" customWidth="1"/>
    <col min="3588" max="3588" width="1.5703125" style="92" customWidth="1"/>
    <col min="3589" max="3589" width="9.85546875" style="92" bestFit="1" customWidth="1"/>
    <col min="3590" max="3590" width="1.5703125" style="92" customWidth="1"/>
    <col min="3591" max="3591" width="13.7109375" style="92" customWidth="1"/>
    <col min="3592" max="3592" width="1.5703125" style="92" customWidth="1"/>
    <col min="3593" max="3593" width="10.7109375" style="92" customWidth="1"/>
    <col min="3594" max="3627" width="12.5703125" style="92" customWidth="1"/>
    <col min="3628" max="3652" width="10" style="92" customWidth="1"/>
    <col min="3653" max="3653" width="9.5703125" style="92" customWidth="1"/>
    <col min="3654" max="3671" width="0" style="92" hidden="1" customWidth="1"/>
    <col min="3672" max="3672" width="1.140625" style="92" customWidth="1"/>
    <col min="3673" max="3680" width="0" style="92" hidden="1" customWidth="1"/>
    <col min="3681" max="3681" width="2.28515625" style="92" customWidth="1"/>
    <col min="3682" max="3705" width="0" style="92" hidden="1" customWidth="1"/>
    <col min="3706" max="3706" width="0.28515625" style="92" customWidth="1"/>
    <col min="3707" max="3713" width="0" style="92" hidden="1" customWidth="1"/>
    <col min="3714" max="3841" width="10" style="92"/>
    <col min="3842" max="3842" width="53.140625" style="92" customWidth="1"/>
    <col min="3843" max="3843" width="10.5703125" style="92" bestFit="1" customWidth="1"/>
    <col min="3844" max="3844" width="1.5703125" style="92" customWidth="1"/>
    <col min="3845" max="3845" width="9.85546875" style="92" bestFit="1" customWidth="1"/>
    <col min="3846" max="3846" width="1.5703125" style="92" customWidth="1"/>
    <col min="3847" max="3847" width="13.7109375" style="92" customWidth="1"/>
    <col min="3848" max="3848" width="1.5703125" style="92" customWidth="1"/>
    <col min="3849" max="3849" width="10.7109375" style="92" customWidth="1"/>
    <col min="3850" max="3883" width="12.5703125" style="92" customWidth="1"/>
    <col min="3884" max="3908" width="10" style="92" customWidth="1"/>
    <col min="3909" max="3909" width="9.5703125" style="92" customWidth="1"/>
    <col min="3910" max="3927" width="0" style="92" hidden="1" customWidth="1"/>
    <col min="3928" max="3928" width="1.140625" style="92" customWidth="1"/>
    <col min="3929" max="3936" width="0" style="92" hidden="1" customWidth="1"/>
    <col min="3937" max="3937" width="2.28515625" style="92" customWidth="1"/>
    <col min="3938" max="3961" width="0" style="92" hidden="1" customWidth="1"/>
    <col min="3962" max="3962" width="0.28515625" style="92" customWidth="1"/>
    <col min="3963" max="3969" width="0" style="92" hidden="1" customWidth="1"/>
    <col min="3970" max="4097" width="10" style="92"/>
    <col min="4098" max="4098" width="53.140625" style="92" customWidth="1"/>
    <col min="4099" max="4099" width="10.5703125" style="92" bestFit="1" customWidth="1"/>
    <col min="4100" max="4100" width="1.5703125" style="92" customWidth="1"/>
    <col min="4101" max="4101" width="9.85546875" style="92" bestFit="1" customWidth="1"/>
    <col min="4102" max="4102" width="1.5703125" style="92" customWidth="1"/>
    <col min="4103" max="4103" width="13.7109375" style="92" customWidth="1"/>
    <col min="4104" max="4104" width="1.5703125" style="92" customWidth="1"/>
    <col min="4105" max="4105" width="10.7109375" style="92" customWidth="1"/>
    <col min="4106" max="4139" width="12.5703125" style="92" customWidth="1"/>
    <col min="4140" max="4164" width="10" style="92" customWidth="1"/>
    <col min="4165" max="4165" width="9.5703125" style="92" customWidth="1"/>
    <col min="4166" max="4183" width="0" style="92" hidden="1" customWidth="1"/>
    <col min="4184" max="4184" width="1.140625" style="92" customWidth="1"/>
    <col min="4185" max="4192" width="0" style="92" hidden="1" customWidth="1"/>
    <col min="4193" max="4193" width="2.28515625" style="92" customWidth="1"/>
    <col min="4194" max="4217" width="0" style="92" hidden="1" customWidth="1"/>
    <col min="4218" max="4218" width="0.28515625" style="92" customWidth="1"/>
    <col min="4219" max="4225" width="0" style="92" hidden="1" customWidth="1"/>
    <col min="4226" max="4353" width="10" style="92"/>
    <col min="4354" max="4354" width="53.140625" style="92" customWidth="1"/>
    <col min="4355" max="4355" width="10.5703125" style="92" bestFit="1" customWidth="1"/>
    <col min="4356" max="4356" width="1.5703125" style="92" customWidth="1"/>
    <col min="4357" max="4357" width="9.85546875" style="92" bestFit="1" customWidth="1"/>
    <col min="4358" max="4358" width="1.5703125" style="92" customWidth="1"/>
    <col min="4359" max="4359" width="13.7109375" style="92" customWidth="1"/>
    <col min="4360" max="4360" width="1.5703125" style="92" customWidth="1"/>
    <col min="4361" max="4361" width="10.7109375" style="92" customWidth="1"/>
    <col min="4362" max="4395" width="12.5703125" style="92" customWidth="1"/>
    <col min="4396" max="4420" width="10" style="92" customWidth="1"/>
    <col min="4421" max="4421" width="9.5703125" style="92" customWidth="1"/>
    <col min="4422" max="4439" width="0" style="92" hidden="1" customWidth="1"/>
    <col min="4440" max="4440" width="1.140625" style="92" customWidth="1"/>
    <col min="4441" max="4448" width="0" style="92" hidden="1" customWidth="1"/>
    <col min="4449" max="4449" width="2.28515625" style="92" customWidth="1"/>
    <col min="4450" max="4473" width="0" style="92" hidden="1" customWidth="1"/>
    <col min="4474" max="4474" width="0.28515625" style="92" customWidth="1"/>
    <col min="4475" max="4481" width="0" style="92" hidden="1" customWidth="1"/>
    <col min="4482" max="4609" width="10" style="92"/>
    <col min="4610" max="4610" width="53.140625" style="92" customWidth="1"/>
    <col min="4611" max="4611" width="10.5703125" style="92" bestFit="1" customWidth="1"/>
    <col min="4612" max="4612" width="1.5703125" style="92" customWidth="1"/>
    <col min="4613" max="4613" width="9.85546875" style="92" bestFit="1" customWidth="1"/>
    <col min="4614" max="4614" width="1.5703125" style="92" customWidth="1"/>
    <col min="4615" max="4615" width="13.7109375" style="92" customWidth="1"/>
    <col min="4616" max="4616" width="1.5703125" style="92" customWidth="1"/>
    <col min="4617" max="4617" width="10.7109375" style="92" customWidth="1"/>
    <col min="4618" max="4651" width="12.5703125" style="92" customWidth="1"/>
    <col min="4652" max="4676" width="10" style="92" customWidth="1"/>
    <col min="4677" max="4677" width="9.5703125" style="92" customWidth="1"/>
    <col min="4678" max="4695" width="0" style="92" hidden="1" customWidth="1"/>
    <col min="4696" max="4696" width="1.140625" style="92" customWidth="1"/>
    <col min="4697" max="4704" width="0" style="92" hidden="1" customWidth="1"/>
    <col min="4705" max="4705" width="2.28515625" style="92" customWidth="1"/>
    <col min="4706" max="4729" width="0" style="92" hidden="1" customWidth="1"/>
    <col min="4730" max="4730" width="0.28515625" style="92" customWidth="1"/>
    <col min="4731" max="4737" width="0" style="92" hidden="1" customWidth="1"/>
    <col min="4738" max="4865" width="10" style="92"/>
    <col min="4866" max="4866" width="53.140625" style="92" customWidth="1"/>
    <col min="4867" max="4867" width="10.5703125" style="92" bestFit="1" customWidth="1"/>
    <col min="4868" max="4868" width="1.5703125" style="92" customWidth="1"/>
    <col min="4869" max="4869" width="9.85546875" style="92" bestFit="1" customWidth="1"/>
    <col min="4870" max="4870" width="1.5703125" style="92" customWidth="1"/>
    <col min="4871" max="4871" width="13.7109375" style="92" customWidth="1"/>
    <col min="4872" max="4872" width="1.5703125" style="92" customWidth="1"/>
    <col min="4873" max="4873" width="10.7109375" style="92" customWidth="1"/>
    <col min="4874" max="4907" width="12.5703125" style="92" customWidth="1"/>
    <col min="4908" max="4932" width="10" style="92" customWidth="1"/>
    <col min="4933" max="4933" width="9.5703125" style="92" customWidth="1"/>
    <col min="4934" max="4951" width="0" style="92" hidden="1" customWidth="1"/>
    <col min="4952" max="4952" width="1.140625" style="92" customWidth="1"/>
    <col min="4953" max="4960" width="0" style="92" hidden="1" customWidth="1"/>
    <col min="4961" max="4961" width="2.28515625" style="92" customWidth="1"/>
    <col min="4962" max="4985" width="0" style="92" hidden="1" customWidth="1"/>
    <col min="4986" max="4986" width="0.28515625" style="92" customWidth="1"/>
    <col min="4987" max="4993" width="0" style="92" hidden="1" customWidth="1"/>
    <col min="4994" max="5121" width="10" style="92"/>
    <col min="5122" max="5122" width="53.140625" style="92" customWidth="1"/>
    <col min="5123" max="5123" width="10.5703125" style="92" bestFit="1" customWidth="1"/>
    <col min="5124" max="5124" width="1.5703125" style="92" customWidth="1"/>
    <col min="5125" max="5125" width="9.85546875" style="92" bestFit="1" customWidth="1"/>
    <col min="5126" max="5126" width="1.5703125" style="92" customWidth="1"/>
    <col min="5127" max="5127" width="13.7109375" style="92" customWidth="1"/>
    <col min="5128" max="5128" width="1.5703125" style="92" customWidth="1"/>
    <col min="5129" max="5129" width="10.7109375" style="92" customWidth="1"/>
    <col min="5130" max="5163" width="12.5703125" style="92" customWidth="1"/>
    <col min="5164" max="5188" width="10" style="92" customWidth="1"/>
    <col min="5189" max="5189" width="9.5703125" style="92" customWidth="1"/>
    <col min="5190" max="5207" width="0" style="92" hidden="1" customWidth="1"/>
    <col min="5208" max="5208" width="1.140625" style="92" customWidth="1"/>
    <col min="5209" max="5216" width="0" style="92" hidden="1" customWidth="1"/>
    <col min="5217" max="5217" width="2.28515625" style="92" customWidth="1"/>
    <col min="5218" max="5241" width="0" style="92" hidden="1" customWidth="1"/>
    <col min="5242" max="5242" width="0.28515625" style="92" customWidth="1"/>
    <col min="5243" max="5249" width="0" style="92" hidden="1" customWidth="1"/>
    <col min="5250" max="5377" width="10" style="92"/>
    <col min="5378" max="5378" width="53.140625" style="92" customWidth="1"/>
    <col min="5379" max="5379" width="10.5703125" style="92" bestFit="1" customWidth="1"/>
    <col min="5380" max="5380" width="1.5703125" style="92" customWidth="1"/>
    <col min="5381" max="5381" width="9.85546875" style="92" bestFit="1" customWidth="1"/>
    <col min="5382" max="5382" width="1.5703125" style="92" customWidth="1"/>
    <col min="5383" max="5383" width="13.7109375" style="92" customWidth="1"/>
    <col min="5384" max="5384" width="1.5703125" style="92" customWidth="1"/>
    <col min="5385" max="5385" width="10.7109375" style="92" customWidth="1"/>
    <col min="5386" max="5419" width="12.5703125" style="92" customWidth="1"/>
    <col min="5420" max="5444" width="10" style="92" customWidth="1"/>
    <col min="5445" max="5445" width="9.5703125" style="92" customWidth="1"/>
    <col min="5446" max="5463" width="0" style="92" hidden="1" customWidth="1"/>
    <col min="5464" max="5464" width="1.140625" style="92" customWidth="1"/>
    <col min="5465" max="5472" width="0" style="92" hidden="1" customWidth="1"/>
    <col min="5473" max="5473" width="2.28515625" style="92" customWidth="1"/>
    <col min="5474" max="5497" width="0" style="92" hidden="1" customWidth="1"/>
    <col min="5498" max="5498" width="0.28515625" style="92" customWidth="1"/>
    <col min="5499" max="5505" width="0" style="92" hidden="1" customWidth="1"/>
    <col min="5506" max="5633" width="10" style="92"/>
    <col min="5634" max="5634" width="53.140625" style="92" customWidth="1"/>
    <col min="5635" max="5635" width="10.5703125" style="92" bestFit="1" customWidth="1"/>
    <col min="5636" max="5636" width="1.5703125" style="92" customWidth="1"/>
    <col min="5637" max="5637" width="9.85546875" style="92" bestFit="1" customWidth="1"/>
    <col min="5638" max="5638" width="1.5703125" style="92" customWidth="1"/>
    <col min="5639" max="5639" width="13.7109375" style="92" customWidth="1"/>
    <col min="5640" max="5640" width="1.5703125" style="92" customWidth="1"/>
    <col min="5641" max="5641" width="10.7109375" style="92" customWidth="1"/>
    <col min="5642" max="5675" width="12.5703125" style="92" customWidth="1"/>
    <col min="5676" max="5700" width="10" style="92" customWidth="1"/>
    <col min="5701" max="5701" width="9.5703125" style="92" customWidth="1"/>
    <col min="5702" max="5719" width="0" style="92" hidden="1" customWidth="1"/>
    <col min="5720" max="5720" width="1.140625" style="92" customWidth="1"/>
    <col min="5721" max="5728" width="0" style="92" hidden="1" customWidth="1"/>
    <col min="5729" max="5729" width="2.28515625" style="92" customWidth="1"/>
    <col min="5730" max="5753" width="0" style="92" hidden="1" customWidth="1"/>
    <col min="5754" max="5754" width="0.28515625" style="92" customWidth="1"/>
    <col min="5755" max="5761" width="0" style="92" hidden="1" customWidth="1"/>
    <col min="5762" max="5889" width="10" style="92"/>
    <col min="5890" max="5890" width="53.140625" style="92" customWidth="1"/>
    <col min="5891" max="5891" width="10.5703125" style="92" bestFit="1" customWidth="1"/>
    <col min="5892" max="5892" width="1.5703125" style="92" customWidth="1"/>
    <col min="5893" max="5893" width="9.85546875" style="92" bestFit="1" customWidth="1"/>
    <col min="5894" max="5894" width="1.5703125" style="92" customWidth="1"/>
    <col min="5895" max="5895" width="13.7109375" style="92" customWidth="1"/>
    <col min="5896" max="5896" width="1.5703125" style="92" customWidth="1"/>
    <col min="5897" max="5897" width="10.7109375" style="92" customWidth="1"/>
    <col min="5898" max="5931" width="12.5703125" style="92" customWidth="1"/>
    <col min="5932" max="5956" width="10" style="92" customWidth="1"/>
    <col min="5957" max="5957" width="9.5703125" style="92" customWidth="1"/>
    <col min="5958" max="5975" width="0" style="92" hidden="1" customWidth="1"/>
    <col min="5976" max="5976" width="1.140625" style="92" customWidth="1"/>
    <col min="5977" max="5984" width="0" style="92" hidden="1" customWidth="1"/>
    <col min="5985" max="5985" width="2.28515625" style="92" customWidth="1"/>
    <col min="5986" max="6009" width="0" style="92" hidden="1" customWidth="1"/>
    <col min="6010" max="6010" width="0.28515625" style="92" customWidth="1"/>
    <col min="6011" max="6017" width="0" style="92" hidden="1" customWidth="1"/>
    <col min="6018" max="6145" width="10" style="92"/>
    <col min="6146" max="6146" width="53.140625" style="92" customWidth="1"/>
    <col min="6147" max="6147" width="10.5703125" style="92" bestFit="1" customWidth="1"/>
    <col min="6148" max="6148" width="1.5703125" style="92" customWidth="1"/>
    <col min="6149" max="6149" width="9.85546875" style="92" bestFit="1" customWidth="1"/>
    <col min="6150" max="6150" width="1.5703125" style="92" customWidth="1"/>
    <col min="6151" max="6151" width="13.7109375" style="92" customWidth="1"/>
    <col min="6152" max="6152" width="1.5703125" style="92" customWidth="1"/>
    <col min="6153" max="6153" width="10.7109375" style="92" customWidth="1"/>
    <col min="6154" max="6187" width="12.5703125" style="92" customWidth="1"/>
    <col min="6188" max="6212" width="10" style="92" customWidth="1"/>
    <col min="6213" max="6213" width="9.5703125" style="92" customWidth="1"/>
    <col min="6214" max="6231" width="0" style="92" hidden="1" customWidth="1"/>
    <col min="6232" max="6232" width="1.140625" style="92" customWidth="1"/>
    <col min="6233" max="6240" width="0" style="92" hidden="1" customWidth="1"/>
    <col min="6241" max="6241" width="2.28515625" style="92" customWidth="1"/>
    <col min="6242" max="6265" width="0" style="92" hidden="1" customWidth="1"/>
    <col min="6266" max="6266" width="0.28515625" style="92" customWidth="1"/>
    <col min="6267" max="6273" width="0" style="92" hidden="1" customWidth="1"/>
    <col min="6274" max="6401" width="10" style="92"/>
    <col min="6402" max="6402" width="53.140625" style="92" customWidth="1"/>
    <col min="6403" max="6403" width="10.5703125" style="92" bestFit="1" customWidth="1"/>
    <col min="6404" max="6404" width="1.5703125" style="92" customWidth="1"/>
    <col min="6405" max="6405" width="9.85546875" style="92" bestFit="1" customWidth="1"/>
    <col min="6406" max="6406" width="1.5703125" style="92" customWidth="1"/>
    <col min="6407" max="6407" width="13.7109375" style="92" customWidth="1"/>
    <col min="6408" max="6408" width="1.5703125" style="92" customWidth="1"/>
    <col min="6409" max="6409" width="10.7109375" style="92" customWidth="1"/>
    <col min="6410" max="6443" width="12.5703125" style="92" customWidth="1"/>
    <col min="6444" max="6468" width="10" style="92" customWidth="1"/>
    <col min="6469" max="6469" width="9.5703125" style="92" customWidth="1"/>
    <col min="6470" max="6487" width="0" style="92" hidden="1" customWidth="1"/>
    <col min="6488" max="6488" width="1.140625" style="92" customWidth="1"/>
    <col min="6489" max="6496" width="0" style="92" hidden="1" customWidth="1"/>
    <col min="6497" max="6497" width="2.28515625" style="92" customWidth="1"/>
    <col min="6498" max="6521" width="0" style="92" hidden="1" customWidth="1"/>
    <col min="6522" max="6522" width="0.28515625" style="92" customWidth="1"/>
    <col min="6523" max="6529" width="0" style="92" hidden="1" customWidth="1"/>
    <col min="6530" max="6657" width="10" style="92"/>
    <col min="6658" max="6658" width="53.140625" style="92" customWidth="1"/>
    <col min="6659" max="6659" width="10.5703125" style="92" bestFit="1" customWidth="1"/>
    <col min="6660" max="6660" width="1.5703125" style="92" customWidth="1"/>
    <col min="6661" max="6661" width="9.85546875" style="92" bestFit="1" customWidth="1"/>
    <col min="6662" max="6662" width="1.5703125" style="92" customWidth="1"/>
    <col min="6663" max="6663" width="13.7109375" style="92" customWidth="1"/>
    <col min="6664" max="6664" width="1.5703125" style="92" customWidth="1"/>
    <col min="6665" max="6665" width="10.7109375" style="92" customWidth="1"/>
    <col min="6666" max="6699" width="12.5703125" style="92" customWidth="1"/>
    <col min="6700" max="6724" width="10" style="92" customWidth="1"/>
    <col min="6725" max="6725" width="9.5703125" style="92" customWidth="1"/>
    <col min="6726" max="6743" width="0" style="92" hidden="1" customWidth="1"/>
    <col min="6744" max="6744" width="1.140625" style="92" customWidth="1"/>
    <col min="6745" max="6752" width="0" style="92" hidden="1" customWidth="1"/>
    <col min="6753" max="6753" width="2.28515625" style="92" customWidth="1"/>
    <col min="6754" max="6777" width="0" style="92" hidden="1" customWidth="1"/>
    <col min="6778" max="6778" width="0.28515625" style="92" customWidth="1"/>
    <col min="6779" max="6785" width="0" style="92" hidden="1" customWidth="1"/>
    <col min="6786" max="6913" width="10" style="92"/>
    <col min="6914" max="6914" width="53.140625" style="92" customWidth="1"/>
    <col min="6915" max="6915" width="10.5703125" style="92" bestFit="1" customWidth="1"/>
    <col min="6916" max="6916" width="1.5703125" style="92" customWidth="1"/>
    <col min="6917" max="6917" width="9.85546875" style="92" bestFit="1" customWidth="1"/>
    <col min="6918" max="6918" width="1.5703125" style="92" customWidth="1"/>
    <col min="6919" max="6919" width="13.7109375" style="92" customWidth="1"/>
    <col min="6920" max="6920" width="1.5703125" style="92" customWidth="1"/>
    <col min="6921" max="6921" width="10.7109375" style="92" customWidth="1"/>
    <col min="6922" max="6955" width="12.5703125" style="92" customWidth="1"/>
    <col min="6956" max="6980" width="10" style="92" customWidth="1"/>
    <col min="6981" max="6981" width="9.5703125" style="92" customWidth="1"/>
    <col min="6982" max="6999" width="0" style="92" hidden="1" customWidth="1"/>
    <col min="7000" max="7000" width="1.140625" style="92" customWidth="1"/>
    <col min="7001" max="7008" width="0" style="92" hidden="1" customWidth="1"/>
    <col min="7009" max="7009" width="2.28515625" style="92" customWidth="1"/>
    <col min="7010" max="7033" width="0" style="92" hidden="1" customWidth="1"/>
    <col min="7034" max="7034" width="0.28515625" style="92" customWidth="1"/>
    <col min="7035" max="7041" width="0" style="92" hidden="1" customWidth="1"/>
    <col min="7042" max="7169" width="10" style="92"/>
    <col min="7170" max="7170" width="53.140625" style="92" customWidth="1"/>
    <col min="7171" max="7171" width="10.5703125" style="92" bestFit="1" customWidth="1"/>
    <col min="7172" max="7172" width="1.5703125" style="92" customWidth="1"/>
    <col min="7173" max="7173" width="9.85546875" style="92" bestFit="1" customWidth="1"/>
    <col min="7174" max="7174" width="1.5703125" style="92" customWidth="1"/>
    <col min="7175" max="7175" width="13.7109375" style="92" customWidth="1"/>
    <col min="7176" max="7176" width="1.5703125" style="92" customWidth="1"/>
    <col min="7177" max="7177" width="10.7109375" style="92" customWidth="1"/>
    <col min="7178" max="7211" width="12.5703125" style="92" customWidth="1"/>
    <col min="7212" max="7236" width="10" style="92" customWidth="1"/>
    <col min="7237" max="7237" width="9.5703125" style="92" customWidth="1"/>
    <col min="7238" max="7255" width="0" style="92" hidden="1" customWidth="1"/>
    <col min="7256" max="7256" width="1.140625" style="92" customWidth="1"/>
    <col min="7257" max="7264" width="0" style="92" hidden="1" customWidth="1"/>
    <col min="7265" max="7265" width="2.28515625" style="92" customWidth="1"/>
    <col min="7266" max="7289" width="0" style="92" hidden="1" customWidth="1"/>
    <col min="7290" max="7290" width="0.28515625" style="92" customWidth="1"/>
    <col min="7291" max="7297" width="0" style="92" hidden="1" customWidth="1"/>
    <col min="7298" max="7425" width="10" style="92"/>
    <col min="7426" max="7426" width="53.140625" style="92" customWidth="1"/>
    <col min="7427" max="7427" width="10.5703125" style="92" bestFit="1" customWidth="1"/>
    <col min="7428" max="7428" width="1.5703125" style="92" customWidth="1"/>
    <col min="7429" max="7429" width="9.85546875" style="92" bestFit="1" customWidth="1"/>
    <col min="7430" max="7430" width="1.5703125" style="92" customWidth="1"/>
    <col min="7431" max="7431" width="13.7109375" style="92" customWidth="1"/>
    <col min="7432" max="7432" width="1.5703125" style="92" customWidth="1"/>
    <col min="7433" max="7433" width="10.7109375" style="92" customWidth="1"/>
    <col min="7434" max="7467" width="12.5703125" style="92" customWidth="1"/>
    <col min="7468" max="7492" width="10" style="92" customWidth="1"/>
    <col min="7493" max="7493" width="9.5703125" style="92" customWidth="1"/>
    <col min="7494" max="7511" width="0" style="92" hidden="1" customWidth="1"/>
    <col min="7512" max="7512" width="1.140625" style="92" customWidth="1"/>
    <col min="7513" max="7520" width="0" style="92" hidden="1" customWidth="1"/>
    <col min="7521" max="7521" width="2.28515625" style="92" customWidth="1"/>
    <col min="7522" max="7545" width="0" style="92" hidden="1" customWidth="1"/>
    <col min="7546" max="7546" width="0.28515625" style="92" customWidth="1"/>
    <col min="7547" max="7553" width="0" style="92" hidden="1" customWidth="1"/>
    <col min="7554" max="7681" width="10" style="92"/>
    <col min="7682" max="7682" width="53.140625" style="92" customWidth="1"/>
    <col min="7683" max="7683" width="10.5703125" style="92" bestFit="1" customWidth="1"/>
    <col min="7684" max="7684" width="1.5703125" style="92" customWidth="1"/>
    <col min="7685" max="7685" width="9.85546875" style="92" bestFit="1" customWidth="1"/>
    <col min="7686" max="7686" width="1.5703125" style="92" customWidth="1"/>
    <col min="7687" max="7687" width="13.7109375" style="92" customWidth="1"/>
    <col min="7688" max="7688" width="1.5703125" style="92" customWidth="1"/>
    <col min="7689" max="7689" width="10.7109375" style="92" customWidth="1"/>
    <col min="7690" max="7723" width="12.5703125" style="92" customWidth="1"/>
    <col min="7724" max="7748" width="10" style="92" customWidth="1"/>
    <col min="7749" max="7749" width="9.5703125" style="92" customWidth="1"/>
    <col min="7750" max="7767" width="0" style="92" hidden="1" customWidth="1"/>
    <col min="7768" max="7768" width="1.140625" style="92" customWidth="1"/>
    <col min="7769" max="7776" width="0" style="92" hidden="1" customWidth="1"/>
    <col min="7777" max="7777" width="2.28515625" style="92" customWidth="1"/>
    <col min="7778" max="7801" width="0" style="92" hidden="1" customWidth="1"/>
    <col min="7802" max="7802" width="0.28515625" style="92" customWidth="1"/>
    <col min="7803" max="7809" width="0" style="92" hidden="1" customWidth="1"/>
    <col min="7810" max="7937" width="10" style="92"/>
    <col min="7938" max="7938" width="53.140625" style="92" customWidth="1"/>
    <col min="7939" max="7939" width="10.5703125" style="92" bestFit="1" customWidth="1"/>
    <col min="7940" max="7940" width="1.5703125" style="92" customWidth="1"/>
    <col min="7941" max="7941" width="9.85546875" style="92" bestFit="1" customWidth="1"/>
    <col min="7942" max="7942" width="1.5703125" style="92" customWidth="1"/>
    <col min="7943" max="7943" width="13.7109375" style="92" customWidth="1"/>
    <col min="7944" max="7944" width="1.5703125" style="92" customWidth="1"/>
    <col min="7945" max="7945" width="10.7109375" style="92" customWidth="1"/>
    <col min="7946" max="7979" width="12.5703125" style="92" customWidth="1"/>
    <col min="7980" max="8004" width="10" style="92" customWidth="1"/>
    <col min="8005" max="8005" width="9.5703125" style="92" customWidth="1"/>
    <col min="8006" max="8023" width="0" style="92" hidden="1" customWidth="1"/>
    <col min="8024" max="8024" width="1.140625" style="92" customWidth="1"/>
    <col min="8025" max="8032" width="0" style="92" hidden="1" customWidth="1"/>
    <col min="8033" max="8033" width="2.28515625" style="92" customWidth="1"/>
    <col min="8034" max="8057" width="0" style="92" hidden="1" customWidth="1"/>
    <col min="8058" max="8058" width="0.28515625" style="92" customWidth="1"/>
    <col min="8059" max="8065" width="0" style="92" hidden="1" customWidth="1"/>
    <col min="8066" max="8193" width="10" style="92"/>
    <col min="8194" max="8194" width="53.140625" style="92" customWidth="1"/>
    <col min="8195" max="8195" width="10.5703125" style="92" bestFit="1" customWidth="1"/>
    <col min="8196" max="8196" width="1.5703125" style="92" customWidth="1"/>
    <col min="8197" max="8197" width="9.85546875" style="92" bestFit="1" customWidth="1"/>
    <col min="8198" max="8198" width="1.5703125" style="92" customWidth="1"/>
    <col min="8199" max="8199" width="13.7109375" style="92" customWidth="1"/>
    <col min="8200" max="8200" width="1.5703125" style="92" customWidth="1"/>
    <col min="8201" max="8201" width="10.7109375" style="92" customWidth="1"/>
    <col min="8202" max="8235" width="12.5703125" style="92" customWidth="1"/>
    <col min="8236" max="8260" width="10" style="92" customWidth="1"/>
    <col min="8261" max="8261" width="9.5703125" style="92" customWidth="1"/>
    <col min="8262" max="8279" width="0" style="92" hidden="1" customWidth="1"/>
    <col min="8280" max="8280" width="1.140625" style="92" customWidth="1"/>
    <col min="8281" max="8288" width="0" style="92" hidden="1" customWidth="1"/>
    <col min="8289" max="8289" width="2.28515625" style="92" customWidth="1"/>
    <col min="8290" max="8313" width="0" style="92" hidden="1" customWidth="1"/>
    <col min="8314" max="8314" width="0.28515625" style="92" customWidth="1"/>
    <col min="8315" max="8321" width="0" style="92" hidden="1" customWidth="1"/>
    <col min="8322" max="8449" width="10" style="92"/>
    <col min="8450" max="8450" width="53.140625" style="92" customWidth="1"/>
    <col min="8451" max="8451" width="10.5703125" style="92" bestFit="1" customWidth="1"/>
    <col min="8452" max="8452" width="1.5703125" style="92" customWidth="1"/>
    <col min="8453" max="8453" width="9.85546875" style="92" bestFit="1" customWidth="1"/>
    <col min="8454" max="8454" width="1.5703125" style="92" customWidth="1"/>
    <col min="8455" max="8455" width="13.7109375" style="92" customWidth="1"/>
    <col min="8456" max="8456" width="1.5703125" style="92" customWidth="1"/>
    <col min="8457" max="8457" width="10.7109375" style="92" customWidth="1"/>
    <col min="8458" max="8491" width="12.5703125" style="92" customWidth="1"/>
    <col min="8492" max="8516" width="10" style="92" customWidth="1"/>
    <col min="8517" max="8517" width="9.5703125" style="92" customWidth="1"/>
    <col min="8518" max="8535" width="0" style="92" hidden="1" customWidth="1"/>
    <col min="8536" max="8536" width="1.140625" style="92" customWidth="1"/>
    <col min="8537" max="8544" width="0" style="92" hidden="1" customWidth="1"/>
    <col min="8545" max="8545" width="2.28515625" style="92" customWidth="1"/>
    <col min="8546" max="8569" width="0" style="92" hidden="1" customWidth="1"/>
    <col min="8570" max="8570" width="0.28515625" style="92" customWidth="1"/>
    <col min="8571" max="8577" width="0" style="92" hidden="1" customWidth="1"/>
    <col min="8578" max="8705" width="10" style="92"/>
    <col min="8706" max="8706" width="53.140625" style="92" customWidth="1"/>
    <col min="8707" max="8707" width="10.5703125" style="92" bestFit="1" customWidth="1"/>
    <col min="8708" max="8708" width="1.5703125" style="92" customWidth="1"/>
    <col min="8709" max="8709" width="9.85546875" style="92" bestFit="1" customWidth="1"/>
    <col min="8710" max="8710" width="1.5703125" style="92" customWidth="1"/>
    <col min="8711" max="8711" width="13.7109375" style="92" customWidth="1"/>
    <col min="8712" max="8712" width="1.5703125" style="92" customWidth="1"/>
    <col min="8713" max="8713" width="10.7109375" style="92" customWidth="1"/>
    <col min="8714" max="8747" width="12.5703125" style="92" customWidth="1"/>
    <col min="8748" max="8772" width="10" style="92" customWidth="1"/>
    <col min="8773" max="8773" width="9.5703125" style="92" customWidth="1"/>
    <col min="8774" max="8791" width="0" style="92" hidden="1" customWidth="1"/>
    <col min="8792" max="8792" width="1.140625" style="92" customWidth="1"/>
    <col min="8793" max="8800" width="0" style="92" hidden="1" customWidth="1"/>
    <col min="8801" max="8801" width="2.28515625" style="92" customWidth="1"/>
    <col min="8802" max="8825" width="0" style="92" hidden="1" customWidth="1"/>
    <col min="8826" max="8826" width="0.28515625" style="92" customWidth="1"/>
    <col min="8827" max="8833" width="0" style="92" hidden="1" customWidth="1"/>
    <col min="8834" max="8961" width="10" style="92"/>
    <col min="8962" max="8962" width="53.140625" style="92" customWidth="1"/>
    <col min="8963" max="8963" width="10.5703125" style="92" bestFit="1" customWidth="1"/>
    <col min="8964" max="8964" width="1.5703125" style="92" customWidth="1"/>
    <col min="8965" max="8965" width="9.85546875" style="92" bestFit="1" customWidth="1"/>
    <col min="8966" max="8966" width="1.5703125" style="92" customWidth="1"/>
    <col min="8967" max="8967" width="13.7109375" style="92" customWidth="1"/>
    <col min="8968" max="8968" width="1.5703125" style="92" customWidth="1"/>
    <col min="8969" max="8969" width="10.7109375" style="92" customWidth="1"/>
    <col min="8970" max="9003" width="12.5703125" style="92" customWidth="1"/>
    <col min="9004" max="9028" width="10" style="92" customWidth="1"/>
    <col min="9029" max="9029" width="9.5703125" style="92" customWidth="1"/>
    <col min="9030" max="9047" width="0" style="92" hidden="1" customWidth="1"/>
    <col min="9048" max="9048" width="1.140625" style="92" customWidth="1"/>
    <col min="9049" max="9056" width="0" style="92" hidden="1" customWidth="1"/>
    <col min="9057" max="9057" width="2.28515625" style="92" customWidth="1"/>
    <col min="9058" max="9081" width="0" style="92" hidden="1" customWidth="1"/>
    <col min="9082" max="9082" width="0.28515625" style="92" customWidth="1"/>
    <col min="9083" max="9089" width="0" style="92" hidden="1" customWidth="1"/>
    <col min="9090" max="9217" width="10" style="92"/>
    <col min="9218" max="9218" width="53.140625" style="92" customWidth="1"/>
    <col min="9219" max="9219" width="10.5703125" style="92" bestFit="1" customWidth="1"/>
    <col min="9220" max="9220" width="1.5703125" style="92" customWidth="1"/>
    <col min="9221" max="9221" width="9.85546875" style="92" bestFit="1" customWidth="1"/>
    <col min="9222" max="9222" width="1.5703125" style="92" customWidth="1"/>
    <col min="9223" max="9223" width="13.7109375" style="92" customWidth="1"/>
    <col min="9224" max="9224" width="1.5703125" style="92" customWidth="1"/>
    <col min="9225" max="9225" width="10.7109375" style="92" customWidth="1"/>
    <col min="9226" max="9259" width="12.5703125" style="92" customWidth="1"/>
    <col min="9260" max="9284" width="10" style="92" customWidth="1"/>
    <col min="9285" max="9285" width="9.5703125" style="92" customWidth="1"/>
    <col min="9286" max="9303" width="0" style="92" hidden="1" customWidth="1"/>
    <col min="9304" max="9304" width="1.140625" style="92" customWidth="1"/>
    <col min="9305" max="9312" width="0" style="92" hidden="1" customWidth="1"/>
    <col min="9313" max="9313" width="2.28515625" style="92" customWidth="1"/>
    <col min="9314" max="9337" width="0" style="92" hidden="1" customWidth="1"/>
    <col min="9338" max="9338" width="0.28515625" style="92" customWidth="1"/>
    <col min="9339" max="9345" width="0" style="92" hidden="1" customWidth="1"/>
    <col min="9346" max="9473" width="10" style="92"/>
    <col min="9474" max="9474" width="53.140625" style="92" customWidth="1"/>
    <col min="9475" max="9475" width="10.5703125" style="92" bestFit="1" customWidth="1"/>
    <col min="9476" max="9476" width="1.5703125" style="92" customWidth="1"/>
    <col min="9477" max="9477" width="9.85546875" style="92" bestFit="1" customWidth="1"/>
    <col min="9478" max="9478" width="1.5703125" style="92" customWidth="1"/>
    <col min="9479" max="9479" width="13.7109375" style="92" customWidth="1"/>
    <col min="9480" max="9480" width="1.5703125" style="92" customWidth="1"/>
    <col min="9481" max="9481" width="10.7109375" style="92" customWidth="1"/>
    <col min="9482" max="9515" width="12.5703125" style="92" customWidth="1"/>
    <col min="9516" max="9540" width="10" style="92" customWidth="1"/>
    <col min="9541" max="9541" width="9.5703125" style="92" customWidth="1"/>
    <col min="9542" max="9559" width="0" style="92" hidden="1" customWidth="1"/>
    <col min="9560" max="9560" width="1.140625" style="92" customWidth="1"/>
    <col min="9561" max="9568" width="0" style="92" hidden="1" customWidth="1"/>
    <col min="9569" max="9569" width="2.28515625" style="92" customWidth="1"/>
    <col min="9570" max="9593" width="0" style="92" hidden="1" customWidth="1"/>
    <col min="9594" max="9594" width="0.28515625" style="92" customWidth="1"/>
    <col min="9595" max="9601" width="0" style="92" hidden="1" customWidth="1"/>
    <col min="9602" max="9729" width="10" style="92"/>
    <col min="9730" max="9730" width="53.140625" style="92" customWidth="1"/>
    <col min="9731" max="9731" width="10.5703125" style="92" bestFit="1" customWidth="1"/>
    <col min="9732" max="9732" width="1.5703125" style="92" customWidth="1"/>
    <col min="9733" max="9733" width="9.85546875" style="92" bestFit="1" customWidth="1"/>
    <col min="9734" max="9734" width="1.5703125" style="92" customWidth="1"/>
    <col min="9735" max="9735" width="13.7109375" style="92" customWidth="1"/>
    <col min="9736" max="9736" width="1.5703125" style="92" customWidth="1"/>
    <col min="9737" max="9737" width="10.7109375" style="92" customWidth="1"/>
    <col min="9738" max="9771" width="12.5703125" style="92" customWidth="1"/>
    <col min="9772" max="9796" width="10" style="92" customWidth="1"/>
    <col min="9797" max="9797" width="9.5703125" style="92" customWidth="1"/>
    <col min="9798" max="9815" width="0" style="92" hidden="1" customWidth="1"/>
    <col min="9816" max="9816" width="1.140625" style="92" customWidth="1"/>
    <col min="9817" max="9824" width="0" style="92" hidden="1" customWidth="1"/>
    <col min="9825" max="9825" width="2.28515625" style="92" customWidth="1"/>
    <col min="9826" max="9849" width="0" style="92" hidden="1" customWidth="1"/>
    <col min="9850" max="9850" width="0.28515625" style="92" customWidth="1"/>
    <col min="9851" max="9857" width="0" style="92" hidden="1" customWidth="1"/>
    <col min="9858" max="9985" width="10" style="92"/>
    <col min="9986" max="9986" width="53.140625" style="92" customWidth="1"/>
    <col min="9987" max="9987" width="10.5703125" style="92" bestFit="1" customWidth="1"/>
    <col min="9988" max="9988" width="1.5703125" style="92" customWidth="1"/>
    <col min="9989" max="9989" width="9.85546875" style="92" bestFit="1" customWidth="1"/>
    <col min="9990" max="9990" width="1.5703125" style="92" customWidth="1"/>
    <col min="9991" max="9991" width="13.7109375" style="92" customWidth="1"/>
    <col min="9992" max="9992" width="1.5703125" style="92" customWidth="1"/>
    <col min="9993" max="9993" width="10.7109375" style="92" customWidth="1"/>
    <col min="9994" max="10027" width="12.5703125" style="92" customWidth="1"/>
    <col min="10028" max="10052" width="10" style="92" customWidth="1"/>
    <col min="10053" max="10053" width="9.5703125" style="92" customWidth="1"/>
    <col min="10054" max="10071" width="0" style="92" hidden="1" customWidth="1"/>
    <col min="10072" max="10072" width="1.140625" style="92" customWidth="1"/>
    <col min="10073" max="10080" width="0" style="92" hidden="1" customWidth="1"/>
    <col min="10081" max="10081" width="2.28515625" style="92" customWidth="1"/>
    <col min="10082" max="10105" width="0" style="92" hidden="1" customWidth="1"/>
    <col min="10106" max="10106" width="0.28515625" style="92" customWidth="1"/>
    <col min="10107" max="10113" width="0" style="92" hidden="1" customWidth="1"/>
    <col min="10114" max="10241" width="10" style="92"/>
    <col min="10242" max="10242" width="53.140625" style="92" customWidth="1"/>
    <col min="10243" max="10243" width="10.5703125" style="92" bestFit="1" customWidth="1"/>
    <col min="10244" max="10244" width="1.5703125" style="92" customWidth="1"/>
    <col min="10245" max="10245" width="9.85546875" style="92" bestFit="1" customWidth="1"/>
    <col min="10246" max="10246" width="1.5703125" style="92" customWidth="1"/>
    <col min="10247" max="10247" width="13.7109375" style="92" customWidth="1"/>
    <col min="10248" max="10248" width="1.5703125" style="92" customWidth="1"/>
    <col min="10249" max="10249" width="10.7109375" style="92" customWidth="1"/>
    <col min="10250" max="10283" width="12.5703125" style="92" customWidth="1"/>
    <col min="10284" max="10308" width="10" style="92" customWidth="1"/>
    <col min="10309" max="10309" width="9.5703125" style="92" customWidth="1"/>
    <col min="10310" max="10327" width="0" style="92" hidden="1" customWidth="1"/>
    <col min="10328" max="10328" width="1.140625" style="92" customWidth="1"/>
    <col min="10329" max="10336" width="0" style="92" hidden="1" customWidth="1"/>
    <col min="10337" max="10337" width="2.28515625" style="92" customWidth="1"/>
    <col min="10338" max="10361" width="0" style="92" hidden="1" customWidth="1"/>
    <col min="10362" max="10362" width="0.28515625" style="92" customWidth="1"/>
    <col min="10363" max="10369" width="0" style="92" hidden="1" customWidth="1"/>
    <col min="10370" max="10497" width="10" style="92"/>
    <col min="10498" max="10498" width="53.140625" style="92" customWidth="1"/>
    <col min="10499" max="10499" width="10.5703125" style="92" bestFit="1" customWidth="1"/>
    <col min="10500" max="10500" width="1.5703125" style="92" customWidth="1"/>
    <col min="10501" max="10501" width="9.85546875" style="92" bestFit="1" customWidth="1"/>
    <col min="10502" max="10502" width="1.5703125" style="92" customWidth="1"/>
    <col min="10503" max="10503" width="13.7109375" style="92" customWidth="1"/>
    <col min="10504" max="10504" width="1.5703125" style="92" customWidth="1"/>
    <col min="10505" max="10505" width="10.7109375" style="92" customWidth="1"/>
    <col min="10506" max="10539" width="12.5703125" style="92" customWidth="1"/>
    <col min="10540" max="10564" width="10" style="92" customWidth="1"/>
    <col min="10565" max="10565" width="9.5703125" style="92" customWidth="1"/>
    <col min="10566" max="10583" width="0" style="92" hidden="1" customWidth="1"/>
    <col min="10584" max="10584" width="1.140625" style="92" customWidth="1"/>
    <col min="10585" max="10592" width="0" style="92" hidden="1" customWidth="1"/>
    <col min="10593" max="10593" width="2.28515625" style="92" customWidth="1"/>
    <col min="10594" max="10617" width="0" style="92" hidden="1" customWidth="1"/>
    <col min="10618" max="10618" width="0.28515625" style="92" customWidth="1"/>
    <col min="10619" max="10625" width="0" style="92" hidden="1" customWidth="1"/>
    <col min="10626" max="10753" width="10" style="92"/>
    <col min="10754" max="10754" width="53.140625" style="92" customWidth="1"/>
    <col min="10755" max="10755" width="10.5703125" style="92" bestFit="1" customWidth="1"/>
    <col min="10756" max="10756" width="1.5703125" style="92" customWidth="1"/>
    <col min="10757" max="10757" width="9.85546875" style="92" bestFit="1" customWidth="1"/>
    <col min="10758" max="10758" width="1.5703125" style="92" customWidth="1"/>
    <col min="10759" max="10759" width="13.7109375" style="92" customWidth="1"/>
    <col min="10760" max="10760" width="1.5703125" style="92" customWidth="1"/>
    <col min="10761" max="10761" width="10.7109375" style="92" customWidth="1"/>
    <col min="10762" max="10795" width="12.5703125" style="92" customWidth="1"/>
    <col min="10796" max="10820" width="10" style="92" customWidth="1"/>
    <col min="10821" max="10821" width="9.5703125" style="92" customWidth="1"/>
    <col min="10822" max="10839" width="0" style="92" hidden="1" customWidth="1"/>
    <col min="10840" max="10840" width="1.140625" style="92" customWidth="1"/>
    <col min="10841" max="10848" width="0" style="92" hidden="1" customWidth="1"/>
    <col min="10849" max="10849" width="2.28515625" style="92" customWidth="1"/>
    <col min="10850" max="10873" width="0" style="92" hidden="1" customWidth="1"/>
    <col min="10874" max="10874" width="0.28515625" style="92" customWidth="1"/>
    <col min="10875" max="10881" width="0" style="92" hidden="1" customWidth="1"/>
    <col min="10882" max="11009" width="10" style="92"/>
    <col min="11010" max="11010" width="53.140625" style="92" customWidth="1"/>
    <col min="11011" max="11011" width="10.5703125" style="92" bestFit="1" customWidth="1"/>
    <col min="11012" max="11012" width="1.5703125" style="92" customWidth="1"/>
    <col min="11013" max="11013" width="9.85546875" style="92" bestFit="1" customWidth="1"/>
    <col min="11014" max="11014" width="1.5703125" style="92" customWidth="1"/>
    <col min="11015" max="11015" width="13.7109375" style="92" customWidth="1"/>
    <col min="11016" max="11016" width="1.5703125" style="92" customWidth="1"/>
    <col min="11017" max="11017" width="10.7109375" style="92" customWidth="1"/>
    <col min="11018" max="11051" width="12.5703125" style="92" customWidth="1"/>
    <col min="11052" max="11076" width="10" style="92" customWidth="1"/>
    <col min="11077" max="11077" width="9.5703125" style="92" customWidth="1"/>
    <col min="11078" max="11095" width="0" style="92" hidden="1" customWidth="1"/>
    <col min="11096" max="11096" width="1.140625" style="92" customWidth="1"/>
    <col min="11097" max="11104" width="0" style="92" hidden="1" customWidth="1"/>
    <col min="11105" max="11105" width="2.28515625" style="92" customWidth="1"/>
    <col min="11106" max="11129" width="0" style="92" hidden="1" customWidth="1"/>
    <col min="11130" max="11130" width="0.28515625" style="92" customWidth="1"/>
    <col min="11131" max="11137" width="0" style="92" hidden="1" customWidth="1"/>
    <col min="11138" max="11265" width="10" style="92"/>
    <col min="11266" max="11266" width="53.140625" style="92" customWidth="1"/>
    <col min="11267" max="11267" width="10.5703125" style="92" bestFit="1" customWidth="1"/>
    <col min="11268" max="11268" width="1.5703125" style="92" customWidth="1"/>
    <col min="11269" max="11269" width="9.85546875" style="92" bestFit="1" customWidth="1"/>
    <col min="11270" max="11270" width="1.5703125" style="92" customWidth="1"/>
    <col min="11271" max="11271" width="13.7109375" style="92" customWidth="1"/>
    <col min="11272" max="11272" width="1.5703125" style="92" customWidth="1"/>
    <col min="11273" max="11273" width="10.7109375" style="92" customWidth="1"/>
    <col min="11274" max="11307" width="12.5703125" style="92" customWidth="1"/>
    <col min="11308" max="11332" width="10" style="92" customWidth="1"/>
    <col min="11333" max="11333" width="9.5703125" style="92" customWidth="1"/>
    <col min="11334" max="11351" width="0" style="92" hidden="1" customWidth="1"/>
    <col min="11352" max="11352" width="1.140625" style="92" customWidth="1"/>
    <col min="11353" max="11360" width="0" style="92" hidden="1" customWidth="1"/>
    <col min="11361" max="11361" width="2.28515625" style="92" customWidth="1"/>
    <col min="11362" max="11385" width="0" style="92" hidden="1" customWidth="1"/>
    <col min="11386" max="11386" width="0.28515625" style="92" customWidth="1"/>
    <col min="11387" max="11393" width="0" style="92" hidden="1" customWidth="1"/>
    <col min="11394" max="11521" width="10" style="92"/>
    <col min="11522" max="11522" width="53.140625" style="92" customWidth="1"/>
    <col min="11523" max="11523" width="10.5703125" style="92" bestFit="1" customWidth="1"/>
    <col min="11524" max="11524" width="1.5703125" style="92" customWidth="1"/>
    <col min="11525" max="11525" width="9.85546875" style="92" bestFit="1" customWidth="1"/>
    <col min="11526" max="11526" width="1.5703125" style="92" customWidth="1"/>
    <col min="11527" max="11527" width="13.7109375" style="92" customWidth="1"/>
    <col min="11528" max="11528" width="1.5703125" style="92" customWidth="1"/>
    <col min="11529" max="11529" width="10.7109375" style="92" customWidth="1"/>
    <col min="11530" max="11563" width="12.5703125" style="92" customWidth="1"/>
    <col min="11564" max="11588" width="10" style="92" customWidth="1"/>
    <col min="11589" max="11589" width="9.5703125" style="92" customWidth="1"/>
    <col min="11590" max="11607" width="0" style="92" hidden="1" customWidth="1"/>
    <col min="11608" max="11608" width="1.140625" style="92" customWidth="1"/>
    <col min="11609" max="11616" width="0" style="92" hidden="1" customWidth="1"/>
    <col min="11617" max="11617" width="2.28515625" style="92" customWidth="1"/>
    <col min="11618" max="11641" width="0" style="92" hidden="1" customWidth="1"/>
    <col min="11642" max="11642" width="0.28515625" style="92" customWidth="1"/>
    <col min="11643" max="11649" width="0" style="92" hidden="1" customWidth="1"/>
    <col min="11650" max="11777" width="10" style="92"/>
    <col min="11778" max="11778" width="53.140625" style="92" customWidth="1"/>
    <col min="11779" max="11779" width="10.5703125" style="92" bestFit="1" customWidth="1"/>
    <col min="11780" max="11780" width="1.5703125" style="92" customWidth="1"/>
    <col min="11781" max="11781" width="9.85546875" style="92" bestFit="1" customWidth="1"/>
    <col min="11782" max="11782" width="1.5703125" style="92" customWidth="1"/>
    <col min="11783" max="11783" width="13.7109375" style="92" customWidth="1"/>
    <col min="11784" max="11784" width="1.5703125" style="92" customWidth="1"/>
    <col min="11785" max="11785" width="10.7109375" style="92" customWidth="1"/>
    <col min="11786" max="11819" width="12.5703125" style="92" customWidth="1"/>
    <col min="11820" max="11844" width="10" style="92" customWidth="1"/>
    <col min="11845" max="11845" width="9.5703125" style="92" customWidth="1"/>
    <col min="11846" max="11863" width="0" style="92" hidden="1" customWidth="1"/>
    <col min="11864" max="11864" width="1.140625" style="92" customWidth="1"/>
    <col min="11865" max="11872" width="0" style="92" hidden="1" customWidth="1"/>
    <col min="11873" max="11873" width="2.28515625" style="92" customWidth="1"/>
    <col min="11874" max="11897" width="0" style="92" hidden="1" customWidth="1"/>
    <col min="11898" max="11898" width="0.28515625" style="92" customWidth="1"/>
    <col min="11899" max="11905" width="0" style="92" hidden="1" customWidth="1"/>
    <col min="11906" max="12033" width="10" style="92"/>
    <col min="12034" max="12034" width="53.140625" style="92" customWidth="1"/>
    <col min="12035" max="12035" width="10.5703125" style="92" bestFit="1" customWidth="1"/>
    <col min="12036" max="12036" width="1.5703125" style="92" customWidth="1"/>
    <col min="12037" max="12037" width="9.85546875" style="92" bestFit="1" customWidth="1"/>
    <col min="12038" max="12038" width="1.5703125" style="92" customWidth="1"/>
    <col min="12039" max="12039" width="13.7109375" style="92" customWidth="1"/>
    <col min="12040" max="12040" width="1.5703125" style="92" customWidth="1"/>
    <col min="12041" max="12041" width="10.7109375" style="92" customWidth="1"/>
    <col min="12042" max="12075" width="12.5703125" style="92" customWidth="1"/>
    <col min="12076" max="12100" width="10" style="92" customWidth="1"/>
    <col min="12101" max="12101" width="9.5703125" style="92" customWidth="1"/>
    <col min="12102" max="12119" width="0" style="92" hidden="1" customWidth="1"/>
    <col min="12120" max="12120" width="1.140625" style="92" customWidth="1"/>
    <col min="12121" max="12128" width="0" style="92" hidden="1" customWidth="1"/>
    <col min="12129" max="12129" width="2.28515625" style="92" customWidth="1"/>
    <col min="12130" max="12153" width="0" style="92" hidden="1" customWidth="1"/>
    <col min="12154" max="12154" width="0.28515625" style="92" customWidth="1"/>
    <col min="12155" max="12161" width="0" style="92" hidden="1" customWidth="1"/>
    <col min="12162" max="12289" width="10" style="92"/>
    <col min="12290" max="12290" width="53.140625" style="92" customWidth="1"/>
    <col min="12291" max="12291" width="10.5703125" style="92" bestFit="1" customWidth="1"/>
    <col min="12292" max="12292" width="1.5703125" style="92" customWidth="1"/>
    <col min="12293" max="12293" width="9.85546875" style="92" bestFit="1" customWidth="1"/>
    <col min="12294" max="12294" width="1.5703125" style="92" customWidth="1"/>
    <col min="12295" max="12295" width="13.7109375" style="92" customWidth="1"/>
    <col min="12296" max="12296" width="1.5703125" style="92" customWidth="1"/>
    <col min="12297" max="12297" width="10.7109375" style="92" customWidth="1"/>
    <col min="12298" max="12331" width="12.5703125" style="92" customWidth="1"/>
    <col min="12332" max="12356" width="10" style="92" customWidth="1"/>
    <col min="12357" max="12357" width="9.5703125" style="92" customWidth="1"/>
    <col min="12358" max="12375" width="0" style="92" hidden="1" customWidth="1"/>
    <col min="12376" max="12376" width="1.140625" style="92" customWidth="1"/>
    <col min="12377" max="12384" width="0" style="92" hidden="1" customWidth="1"/>
    <col min="12385" max="12385" width="2.28515625" style="92" customWidth="1"/>
    <col min="12386" max="12409" width="0" style="92" hidden="1" customWidth="1"/>
    <col min="12410" max="12410" width="0.28515625" style="92" customWidth="1"/>
    <col min="12411" max="12417" width="0" style="92" hidden="1" customWidth="1"/>
    <col min="12418" max="12545" width="10" style="92"/>
    <col min="12546" max="12546" width="53.140625" style="92" customWidth="1"/>
    <col min="12547" max="12547" width="10.5703125" style="92" bestFit="1" customWidth="1"/>
    <col min="12548" max="12548" width="1.5703125" style="92" customWidth="1"/>
    <col min="12549" max="12549" width="9.85546875" style="92" bestFit="1" customWidth="1"/>
    <col min="12550" max="12550" width="1.5703125" style="92" customWidth="1"/>
    <col min="12551" max="12551" width="13.7109375" style="92" customWidth="1"/>
    <col min="12552" max="12552" width="1.5703125" style="92" customWidth="1"/>
    <col min="12553" max="12553" width="10.7109375" style="92" customWidth="1"/>
    <col min="12554" max="12587" width="12.5703125" style="92" customWidth="1"/>
    <col min="12588" max="12612" width="10" style="92" customWidth="1"/>
    <col min="12613" max="12613" width="9.5703125" style="92" customWidth="1"/>
    <col min="12614" max="12631" width="0" style="92" hidden="1" customWidth="1"/>
    <col min="12632" max="12632" width="1.140625" style="92" customWidth="1"/>
    <col min="12633" max="12640" width="0" style="92" hidden="1" customWidth="1"/>
    <col min="12641" max="12641" width="2.28515625" style="92" customWidth="1"/>
    <col min="12642" max="12665" width="0" style="92" hidden="1" customWidth="1"/>
    <col min="12666" max="12666" width="0.28515625" style="92" customWidth="1"/>
    <col min="12667" max="12673" width="0" style="92" hidden="1" customWidth="1"/>
    <col min="12674" max="12801" width="10" style="92"/>
    <col min="12802" max="12802" width="53.140625" style="92" customWidth="1"/>
    <col min="12803" max="12803" width="10.5703125" style="92" bestFit="1" customWidth="1"/>
    <col min="12804" max="12804" width="1.5703125" style="92" customWidth="1"/>
    <col min="12805" max="12805" width="9.85546875" style="92" bestFit="1" customWidth="1"/>
    <col min="12806" max="12806" width="1.5703125" style="92" customWidth="1"/>
    <col min="12807" max="12807" width="13.7109375" style="92" customWidth="1"/>
    <col min="12808" max="12808" width="1.5703125" style="92" customWidth="1"/>
    <col min="12809" max="12809" width="10.7109375" style="92" customWidth="1"/>
    <col min="12810" max="12843" width="12.5703125" style="92" customWidth="1"/>
    <col min="12844" max="12868" width="10" style="92" customWidth="1"/>
    <col min="12869" max="12869" width="9.5703125" style="92" customWidth="1"/>
    <col min="12870" max="12887" width="0" style="92" hidden="1" customWidth="1"/>
    <col min="12888" max="12888" width="1.140625" style="92" customWidth="1"/>
    <col min="12889" max="12896" width="0" style="92" hidden="1" customWidth="1"/>
    <col min="12897" max="12897" width="2.28515625" style="92" customWidth="1"/>
    <col min="12898" max="12921" width="0" style="92" hidden="1" customWidth="1"/>
    <col min="12922" max="12922" width="0.28515625" style="92" customWidth="1"/>
    <col min="12923" max="12929" width="0" style="92" hidden="1" customWidth="1"/>
    <col min="12930" max="13057" width="10" style="92"/>
    <col min="13058" max="13058" width="53.140625" style="92" customWidth="1"/>
    <col min="13059" max="13059" width="10.5703125" style="92" bestFit="1" customWidth="1"/>
    <col min="13060" max="13060" width="1.5703125" style="92" customWidth="1"/>
    <col min="13061" max="13061" width="9.85546875" style="92" bestFit="1" customWidth="1"/>
    <col min="13062" max="13062" width="1.5703125" style="92" customWidth="1"/>
    <col min="13063" max="13063" width="13.7109375" style="92" customWidth="1"/>
    <col min="13064" max="13064" width="1.5703125" style="92" customWidth="1"/>
    <col min="13065" max="13065" width="10.7109375" style="92" customWidth="1"/>
    <col min="13066" max="13099" width="12.5703125" style="92" customWidth="1"/>
    <col min="13100" max="13124" width="10" style="92" customWidth="1"/>
    <col min="13125" max="13125" width="9.5703125" style="92" customWidth="1"/>
    <col min="13126" max="13143" width="0" style="92" hidden="1" customWidth="1"/>
    <col min="13144" max="13144" width="1.140625" style="92" customWidth="1"/>
    <col min="13145" max="13152" width="0" style="92" hidden="1" customWidth="1"/>
    <col min="13153" max="13153" width="2.28515625" style="92" customWidth="1"/>
    <col min="13154" max="13177" width="0" style="92" hidden="1" customWidth="1"/>
    <col min="13178" max="13178" width="0.28515625" style="92" customWidth="1"/>
    <col min="13179" max="13185" width="0" style="92" hidden="1" customWidth="1"/>
    <col min="13186" max="13313" width="10" style="92"/>
    <col min="13314" max="13314" width="53.140625" style="92" customWidth="1"/>
    <col min="13315" max="13315" width="10.5703125" style="92" bestFit="1" customWidth="1"/>
    <col min="13316" max="13316" width="1.5703125" style="92" customWidth="1"/>
    <col min="13317" max="13317" width="9.85546875" style="92" bestFit="1" customWidth="1"/>
    <col min="13318" max="13318" width="1.5703125" style="92" customWidth="1"/>
    <col min="13319" max="13319" width="13.7109375" style="92" customWidth="1"/>
    <col min="13320" max="13320" width="1.5703125" style="92" customWidth="1"/>
    <col min="13321" max="13321" width="10.7109375" style="92" customWidth="1"/>
    <col min="13322" max="13355" width="12.5703125" style="92" customWidth="1"/>
    <col min="13356" max="13380" width="10" style="92" customWidth="1"/>
    <col min="13381" max="13381" width="9.5703125" style="92" customWidth="1"/>
    <col min="13382" max="13399" width="0" style="92" hidden="1" customWidth="1"/>
    <col min="13400" max="13400" width="1.140625" style="92" customWidth="1"/>
    <col min="13401" max="13408" width="0" style="92" hidden="1" customWidth="1"/>
    <col min="13409" max="13409" width="2.28515625" style="92" customWidth="1"/>
    <col min="13410" max="13433" width="0" style="92" hidden="1" customWidth="1"/>
    <col min="13434" max="13434" width="0.28515625" style="92" customWidth="1"/>
    <col min="13435" max="13441" width="0" style="92" hidden="1" customWidth="1"/>
    <col min="13442" max="13569" width="10" style="92"/>
    <col min="13570" max="13570" width="53.140625" style="92" customWidth="1"/>
    <col min="13571" max="13571" width="10.5703125" style="92" bestFit="1" customWidth="1"/>
    <col min="13572" max="13572" width="1.5703125" style="92" customWidth="1"/>
    <col min="13573" max="13573" width="9.85546875" style="92" bestFit="1" customWidth="1"/>
    <col min="13574" max="13574" width="1.5703125" style="92" customWidth="1"/>
    <col min="13575" max="13575" width="13.7109375" style="92" customWidth="1"/>
    <col min="13576" max="13576" width="1.5703125" style="92" customWidth="1"/>
    <col min="13577" max="13577" width="10.7109375" style="92" customWidth="1"/>
    <col min="13578" max="13611" width="12.5703125" style="92" customWidth="1"/>
    <col min="13612" max="13636" width="10" style="92" customWidth="1"/>
    <col min="13637" max="13637" width="9.5703125" style="92" customWidth="1"/>
    <col min="13638" max="13655" width="0" style="92" hidden="1" customWidth="1"/>
    <col min="13656" max="13656" width="1.140625" style="92" customWidth="1"/>
    <col min="13657" max="13664" width="0" style="92" hidden="1" customWidth="1"/>
    <col min="13665" max="13665" width="2.28515625" style="92" customWidth="1"/>
    <col min="13666" max="13689" width="0" style="92" hidden="1" customWidth="1"/>
    <col min="13690" max="13690" width="0.28515625" style="92" customWidth="1"/>
    <col min="13691" max="13697" width="0" style="92" hidden="1" customWidth="1"/>
    <col min="13698" max="13825" width="10" style="92"/>
    <col min="13826" max="13826" width="53.140625" style="92" customWidth="1"/>
    <col min="13827" max="13827" width="10.5703125" style="92" bestFit="1" customWidth="1"/>
    <col min="13828" max="13828" width="1.5703125" style="92" customWidth="1"/>
    <col min="13829" max="13829" width="9.85546875" style="92" bestFit="1" customWidth="1"/>
    <col min="13830" max="13830" width="1.5703125" style="92" customWidth="1"/>
    <col min="13831" max="13831" width="13.7109375" style="92" customWidth="1"/>
    <col min="13832" max="13832" width="1.5703125" style="92" customWidth="1"/>
    <col min="13833" max="13833" width="10.7109375" style="92" customWidth="1"/>
    <col min="13834" max="13867" width="12.5703125" style="92" customWidth="1"/>
    <col min="13868" max="13892" width="10" style="92" customWidth="1"/>
    <col min="13893" max="13893" width="9.5703125" style="92" customWidth="1"/>
    <col min="13894" max="13911" width="0" style="92" hidden="1" customWidth="1"/>
    <col min="13912" max="13912" width="1.140625" style="92" customWidth="1"/>
    <col min="13913" max="13920" width="0" style="92" hidden="1" customWidth="1"/>
    <col min="13921" max="13921" width="2.28515625" style="92" customWidth="1"/>
    <col min="13922" max="13945" width="0" style="92" hidden="1" customWidth="1"/>
    <col min="13946" max="13946" width="0.28515625" style="92" customWidth="1"/>
    <col min="13947" max="13953" width="0" style="92" hidden="1" customWidth="1"/>
    <col min="13954" max="14081" width="10" style="92"/>
    <col min="14082" max="14082" width="53.140625" style="92" customWidth="1"/>
    <col min="14083" max="14083" width="10.5703125" style="92" bestFit="1" customWidth="1"/>
    <col min="14084" max="14084" width="1.5703125" style="92" customWidth="1"/>
    <col min="14085" max="14085" width="9.85546875" style="92" bestFit="1" customWidth="1"/>
    <col min="14086" max="14086" width="1.5703125" style="92" customWidth="1"/>
    <col min="14087" max="14087" width="13.7109375" style="92" customWidth="1"/>
    <col min="14088" max="14088" width="1.5703125" style="92" customWidth="1"/>
    <col min="14089" max="14089" width="10.7109375" style="92" customWidth="1"/>
    <col min="14090" max="14123" width="12.5703125" style="92" customWidth="1"/>
    <col min="14124" max="14148" width="10" style="92" customWidth="1"/>
    <col min="14149" max="14149" width="9.5703125" style="92" customWidth="1"/>
    <col min="14150" max="14167" width="0" style="92" hidden="1" customWidth="1"/>
    <col min="14168" max="14168" width="1.140625" style="92" customWidth="1"/>
    <col min="14169" max="14176" width="0" style="92" hidden="1" customWidth="1"/>
    <col min="14177" max="14177" width="2.28515625" style="92" customWidth="1"/>
    <col min="14178" max="14201" width="0" style="92" hidden="1" customWidth="1"/>
    <col min="14202" max="14202" width="0.28515625" style="92" customWidth="1"/>
    <col min="14203" max="14209" width="0" style="92" hidden="1" customWidth="1"/>
    <col min="14210" max="14337" width="10" style="92"/>
    <col min="14338" max="14338" width="53.140625" style="92" customWidth="1"/>
    <col min="14339" max="14339" width="10.5703125" style="92" bestFit="1" customWidth="1"/>
    <col min="14340" max="14340" width="1.5703125" style="92" customWidth="1"/>
    <col min="14341" max="14341" width="9.85546875" style="92" bestFit="1" customWidth="1"/>
    <col min="14342" max="14342" width="1.5703125" style="92" customWidth="1"/>
    <col min="14343" max="14343" width="13.7109375" style="92" customWidth="1"/>
    <col min="14344" max="14344" width="1.5703125" style="92" customWidth="1"/>
    <col min="14345" max="14345" width="10.7109375" style="92" customWidth="1"/>
    <col min="14346" max="14379" width="12.5703125" style="92" customWidth="1"/>
    <col min="14380" max="14404" width="10" style="92" customWidth="1"/>
    <col min="14405" max="14405" width="9.5703125" style="92" customWidth="1"/>
    <col min="14406" max="14423" width="0" style="92" hidden="1" customWidth="1"/>
    <col min="14424" max="14424" width="1.140625" style="92" customWidth="1"/>
    <col min="14425" max="14432" width="0" style="92" hidden="1" customWidth="1"/>
    <col min="14433" max="14433" width="2.28515625" style="92" customWidth="1"/>
    <col min="14434" max="14457" width="0" style="92" hidden="1" customWidth="1"/>
    <col min="14458" max="14458" width="0.28515625" style="92" customWidth="1"/>
    <col min="14459" max="14465" width="0" style="92" hidden="1" customWidth="1"/>
    <col min="14466" max="14593" width="10" style="92"/>
    <col min="14594" max="14594" width="53.140625" style="92" customWidth="1"/>
    <col min="14595" max="14595" width="10.5703125" style="92" bestFit="1" customWidth="1"/>
    <col min="14596" max="14596" width="1.5703125" style="92" customWidth="1"/>
    <col min="14597" max="14597" width="9.85546875" style="92" bestFit="1" customWidth="1"/>
    <col min="14598" max="14598" width="1.5703125" style="92" customWidth="1"/>
    <col min="14599" max="14599" width="13.7109375" style="92" customWidth="1"/>
    <col min="14600" max="14600" width="1.5703125" style="92" customWidth="1"/>
    <col min="14601" max="14601" width="10.7109375" style="92" customWidth="1"/>
    <col min="14602" max="14635" width="12.5703125" style="92" customWidth="1"/>
    <col min="14636" max="14660" width="10" style="92" customWidth="1"/>
    <col min="14661" max="14661" width="9.5703125" style="92" customWidth="1"/>
    <col min="14662" max="14679" width="0" style="92" hidden="1" customWidth="1"/>
    <col min="14680" max="14680" width="1.140625" style="92" customWidth="1"/>
    <col min="14681" max="14688" width="0" style="92" hidden="1" customWidth="1"/>
    <col min="14689" max="14689" width="2.28515625" style="92" customWidth="1"/>
    <col min="14690" max="14713" width="0" style="92" hidden="1" customWidth="1"/>
    <col min="14714" max="14714" width="0.28515625" style="92" customWidth="1"/>
    <col min="14715" max="14721" width="0" style="92" hidden="1" customWidth="1"/>
    <col min="14722" max="14849" width="10" style="92"/>
    <col min="14850" max="14850" width="53.140625" style="92" customWidth="1"/>
    <col min="14851" max="14851" width="10.5703125" style="92" bestFit="1" customWidth="1"/>
    <col min="14852" max="14852" width="1.5703125" style="92" customWidth="1"/>
    <col min="14853" max="14853" width="9.85546875" style="92" bestFit="1" customWidth="1"/>
    <col min="14854" max="14854" width="1.5703125" style="92" customWidth="1"/>
    <col min="14855" max="14855" width="13.7109375" style="92" customWidth="1"/>
    <col min="14856" max="14856" width="1.5703125" style="92" customWidth="1"/>
    <col min="14857" max="14857" width="10.7109375" style="92" customWidth="1"/>
    <col min="14858" max="14891" width="12.5703125" style="92" customWidth="1"/>
    <col min="14892" max="14916" width="10" style="92" customWidth="1"/>
    <col min="14917" max="14917" width="9.5703125" style="92" customWidth="1"/>
    <col min="14918" max="14935" width="0" style="92" hidden="1" customWidth="1"/>
    <col min="14936" max="14936" width="1.140625" style="92" customWidth="1"/>
    <col min="14937" max="14944" width="0" style="92" hidden="1" customWidth="1"/>
    <col min="14945" max="14945" width="2.28515625" style="92" customWidth="1"/>
    <col min="14946" max="14969" width="0" style="92" hidden="1" customWidth="1"/>
    <col min="14970" max="14970" width="0.28515625" style="92" customWidth="1"/>
    <col min="14971" max="14977" width="0" style="92" hidden="1" customWidth="1"/>
    <col min="14978" max="15105" width="10" style="92"/>
    <col min="15106" max="15106" width="53.140625" style="92" customWidth="1"/>
    <col min="15107" max="15107" width="10.5703125" style="92" bestFit="1" customWidth="1"/>
    <col min="15108" max="15108" width="1.5703125" style="92" customWidth="1"/>
    <col min="15109" max="15109" width="9.85546875" style="92" bestFit="1" customWidth="1"/>
    <col min="15110" max="15110" width="1.5703125" style="92" customWidth="1"/>
    <col min="15111" max="15111" width="13.7109375" style="92" customWidth="1"/>
    <col min="15112" max="15112" width="1.5703125" style="92" customWidth="1"/>
    <col min="15113" max="15113" width="10.7109375" style="92" customWidth="1"/>
    <col min="15114" max="15147" width="12.5703125" style="92" customWidth="1"/>
    <col min="15148" max="15172" width="10" style="92" customWidth="1"/>
    <col min="15173" max="15173" width="9.5703125" style="92" customWidth="1"/>
    <col min="15174" max="15191" width="0" style="92" hidden="1" customWidth="1"/>
    <col min="15192" max="15192" width="1.140625" style="92" customWidth="1"/>
    <col min="15193" max="15200" width="0" style="92" hidden="1" customWidth="1"/>
    <col min="15201" max="15201" width="2.28515625" style="92" customWidth="1"/>
    <col min="15202" max="15225" width="0" style="92" hidden="1" customWidth="1"/>
    <col min="15226" max="15226" width="0.28515625" style="92" customWidth="1"/>
    <col min="15227" max="15233" width="0" style="92" hidden="1" customWidth="1"/>
    <col min="15234" max="15361" width="10" style="92"/>
    <col min="15362" max="15362" width="53.140625" style="92" customWidth="1"/>
    <col min="15363" max="15363" width="10.5703125" style="92" bestFit="1" customWidth="1"/>
    <col min="15364" max="15364" width="1.5703125" style="92" customWidth="1"/>
    <col min="15365" max="15365" width="9.85546875" style="92" bestFit="1" customWidth="1"/>
    <col min="15366" max="15366" width="1.5703125" style="92" customWidth="1"/>
    <col min="15367" max="15367" width="13.7109375" style="92" customWidth="1"/>
    <col min="15368" max="15368" width="1.5703125" style="92" customWidth="1"/>
    <col min="15369" max="15369" width="10.7109375" style="92" customWidth="1"/>
    <col min="15370" max="15403" width="12.5703125" style="92" customWidth="1"/>
    <col min="15404" max="15428" width="10" style="92" customWidth="1"/>
    <col min="15429" max="15429" width="9.5703125" style="92" customWidth="1"/>
    <col min="15430" max="15447" width="0" style="92" hidden="1" customWidth="1"/>
    <col min="15448" max="15448" width="1.140625" style="92" customWidth="1"/>
    <col min="15449" max="15456" width="0" style="92" hidden="1" customWidth="1"/>
    <col min="15457" max="15457" width="2.28515625" style="92" customWidth="1"/>
    <col min="15458" max="15481" width="0" style="92" hidden="1" customWidth="1"/>
    <col min="15482" max="15482" width="0.28515625" style="92" customWidth="1"/>
    <col min="15483" max="15489" width="0" style="92" hidden="1" customWidth="1"/>
    <col min="15490" max="15617" width="10" style="92"/>
    <col min="15618" max="15618" width="53.140625" style="92" customWidth="1"/>
    <col min="15619" max="15619" width="10.5703125" style="92" bestFit="1" customWidth="1"/>
    <col min="15620" max="15620" width="1.5703125" style="92" customWidth="1"/>
    <col min="15621" max="15621" width="9.85546875" style="92" bestFit="1" customWidth="1"/>
    <col min="15622" max="15622" width="1.5703125" style="92" customWidth="1"/>
    <col min="15623" max="15623" width="13.7109375" style="92" customWidth="1"/>
    <col min="15624" max="15624" width="1.5703125" style="92" customWidth="1"/>
    <col min="15625" max="15625" width="10.7109375" style="92" customWidth="1"/>
    <col min="15626" max="15659" width="12.5703125" style="92" customWidth="1"/>
    <col min="15660" max="15684" width="10" style="92" customWidth="1"/>
    <col min="15685" max="15685" width="9.5703125" style="92" customWidth="1"/>
    <col min="15686" max="15703" width="0" style="92" hidden="1" customWidth="1"/>
    <col min="15704" max="15704" width="1.140625" style="92" customWidth="1"/>
    <col min="15705" max="15712" width="0" style="92" hidden="1" customWidth="1"/>
    <col min="15713" max="15713" width="2.28515625" style="92" customWidth="1"/>
    <col min="15714" max="15737" width="0" style="92" hidden="1" customWidth="1"/>
    <col min="15738" max="15738" width="0.28515625" style="92" customWidth="1"/>
    <col min="15739" max="15745" width="0" style="92" hidden="1" customWidth="1"/>
    <col min="15746" max="15873" width="10" style="92"/>
    <col min="15874" max="15874" width="53.140625" style="92" customWidth="1"/>
    <col min="15875" max="15875" width="10.5703125" style="92" bestFit="1" customWidth="1"/>
    <col min="15876" max="15876" width="1.5703125" style="92" customWidth="1"/>
    <col min="15877" max="15877" width="9.85546875" style="92" bestFit="1" customWidth="1"/>
    <col min="15878" max="15878" width="1.5703125" style="92" customWidth="1"/>
    <col min="15879" max="15879" width="13.7109375" style="92" customWidth="1"/>
    <col min="15880" max="15880" width="1.5703125" style="92" customWidth="1"/>
    <col min="15881" max="15881" width="10.7109375" style="92" customWidth="1"/>
    <col min="15882" max="15915" width="12.5703125" style="92" customWidth="1"/>
    <col min="15916" max="15940" width="10" style="92" customWidth="1"/>
    <col min="15941" max="15941" width="9.5703125" style="92" customWidth="1"/>
    <col min="15942" max="15959" width="0" style="92" hidden="1" customWidth="1"/>
    <col min="15960" max="15960" width="1.140625" style="92" customWidth="1"/>
    <col min="15961" max="15968" width="0" style="92" hidden="1" customWidth="1"/>
    <col min="15969" max="15969" width="2.28515625" style="92" customWidth="1"/>
    <col min="15970" max="15993" width="0" style="92" hidden="1" customWidth="1"/>
    <col min="15994" max="15994" width="0.28515625" style="92" customWidth="1"/>
    <col min="15995" max="16001" width="0" style="92" hidden="1" customWidth="1"/>
    <col min="16002" max="16129" width="10" style="92"/>
    <col min="16130" max="16130" width="53.140625" style="92" customWidth="1"/>
    <col min="16131" max="16131" width="10.5703125" style="92" bestFit="1" customWidth="1"/>
    <col min="16132" max="16132" width="1.5703125" style="92" customWidth="1"/>
    <col min="16133" max="16133" width="9.85546875" style="92" bestFit="1" customWidth="1"/>
    <col min="16134" max="16134" width="1.5703125" style="92" customWidth="1"/>
    <col min="16135" max="16135" width="13.7109375" style="92" customWidth="1"/>
    <col min="16136" max="16136" width="1.5703125" style="92" customWidth="1"/>
    <col min="16137" max="16137" width="10.7109375" style="92" customWidth="1"/>
    <col min="16138" max="16171" width="12.5703125" style="92" customWidth="1"/>
    <col min="16172" max="16196" width="10" style="92" customWidth="1"/>
    <col min="16197" max="16197" width="9.5703125" style="92" customWidth="1"/>
    <col min="16198" max="16215" width="0" style="92" hidden="1" customWidth="1"/>
    <col min="16216" max="16216" width="1.140625" style="92" customWidth="1"/>
    <col min="16217" max="16224" width="0" style="92" hidden="1" customWidth="1"/>
    <col min="16225" max="16225" width="2.28515625" style="92" customWidth="1"/>
    <col min="16226" max="16249" width="0" style="92" hidden="1" customWidth="1"/>
    <col min="16250" max="16250" width="0.28515625" style="92" customWidth="1"/>
    <col min="16251" max="16257" width="0" style="92" hidden="1" customWidth="1"/>
    <col min="16258" max="16384" width="10" style="92"/>
  </cols>
  <sheetData>
    <row r="1" spans="1:43" ht="13.5" customHeight="1" thickTop="1" x14ac:dyDescent="0.2">
      <c r="B1" s="89" t="s">
        <v>51</v>
      </c>
      <c r="C1" s="90"/>
      <c r="D1" s="90"/>
      <c r="E1" s="90"/>
      <c r="F1" s="90"/>
      <c r="G1" s="90"/>
      <c r="H1" s="90"/>
      <c r="I1" s="91"/>
    </row>
    <row r="2" spans="1:43" x14ac:dyDescent="0.2">
      <c r="B2" s="93" t="s">
        <v>52</v>
      </c>
      <c r="C2" s="94"/>
      <c r="D2" s="94"/>
      <c r="E2" s="94"/>
      <c r="F2" s="94"/>
      <c r="G2" s="94"/>
      <c r="H2" s="94"/>
      <c r="I2" s="95"/>
    </row>
    <row r="3" spans="1:43" x14ac:dyDescent="0.2">
      <c r="B3" s="93" t="s">
        <v>53</v>
      </c>
      <c r="C3" s="94"/>
      <c r="D3" s="94"/>
      <c r="E3" s="94"/>
      <c r="F3" s="94"/>
      <c r="G3" s="94"/>
      <c r="H3" s="94"/>
      <c r="I3" s="95"/>
      <c r="AQ3" s="92" t="s">
        <v>3</v>
      </c>
    </row>
    <row r="4" spans="1:43" ht="14.45" customHeight="1" thickBot="1" x14ac:dyDescent="0.25">
      <c r="B4" s="96" t="s">
        <v>2</v>
      </c>
      <c r="C4" s="97"/>
      <c r="D4" s="97"/>
      <c r="E4" s="97"/>
      <c r="F4" s="97"/>
      <c r="G4" s="97"/>
      <c r="H4" s="97"/>
      <c r="I4" s="98"/>
    </row>
    <row r="5" spans="1:43" ht="13.5" hidden="1" thickTop="1" x14ac:dyDescent="0.2">
      <c r="B5" s="99"/>
      <c r="C5" s="100"/>
      <c r="D5" s="100"/>
      <c r="E5" s="100"/>
      <c r="F5" s="100"/>
      <c r="G5" s="100"/>
      <c r="H5" s="100"/>
      <c r="I5" s="101"/>
    </row>
    <row r="6" spans="1:43" ht="13.5" thickTop="1" x14ac:dyDescent="0.2">
      <c r="B6" s="102"/>
      <c r="C6" s="103"/>
      <c r="D6" s="103"/>
      <c r="E6" s="103"/>
      <c r="F6" s="104" t="s">
        <v>54</v>
      </c>
      <c r="G6" s="105"/>
      <c r="H6" s="106"/>
      <c r="I6" s="107"/>
    </row>
    <row r="7" spans="1:43" x14ac:dyDescent="0.2">
      <c r="B7" s="108" t="s">
        <v>55</v>
      </c>
      <c r="C7" s="109">
        <v>2023</v>
      </c>
      <c r="D7" s="110"/>
      <c r="E7" s="109" t="s">
        <v>56</v>
      </c>
      <c r="F7" s="110"/>
      <c r="G7" s="111" t="s">
        <v>6</v>
      </c>
      <c r="H7" s="112"/>
      <c r="I7" s="113" t="s">
        <v>57</v>
      </c>
    </row>
    <row r="8" spans="1:43" x14ac:dyDescent="0.2">
      <c r="B8" s="114"/>
      <c r="C8" s="115"/>
      <c r="D8" s="115"/>
      <c r="E8" s="115"/>
      <c r="F8" s="115"/>
      <c r="I8" s="117"/>
      <c r="K8" s="54"/>
      <c r="L8" s="54"/>
    </row>
    <row r="9" spans="1:43" x14ac:dyDescent="0.2">
      <c r="A9" s="88">
        <v>611001</v>
      </c>
      <c r="B9" s="118" t="s">
        <v>58</v>
      </c>
      <c r="C9" s="119">
        <f>IFERROR(IF(VLOOKUP($A9,'[1]Escoja el formato de Salida'!$A$5:$D$900,4,FALSE)&lt;0,(VLOOKUP($A9,'[1]Escoja el formato de Salida'!$A$5:$D$900,4,FALSE))*-1,VLOOKUP($A9,'[1]Escoja el formato de Salida'!$A$5:$D$900,4,FALSE)),0)/1000</f>
        <v>23342.12471</v>
      </c>
      <c r="D9" s="119"/>
      <c r="E9" s="119">
        <f>IFERROR(IF(VLOOKUP($A9,'[2]Escoja el formato de Salida'!$A$5:$D$900,4,FALSE)&lt;0,(VLOOKUP($A9,'[2]Escoja el formato de Salida'!$A$5:$D$900,4,FALSE))*-1,VLOOKUP($A9,'[2]Escoja el formato de Salida'!$A$5:$D$900,4,FALSE)),0)/1000</f>
        <v>17173.90179</v>
      </c>
      <c r="F9" s="119"/>
      <c r="G9" s="120">
        <f>C9-E9</f>
        <v>6168.2229200000002</v>
      </c>
      <c r="H9" s="120"/>
      <c r="I9" s="121">
        <f>G9/E9*100</f>
        <v>35.916258258747149</v>
      </c>
    </row>
    <row r="10" spans="1:43" ht="15.75" customHeight="1" x14ac:dyDescent="0.2">
      <c r="B10" s="118" t="s">
        <v>59</v>
      </c>
      <c r="C10" s="119">
        <f>IFERROR(IF(VLOOKUP($A10,'[1]Escoja el formato de Salida'!$A$5:$D$900,4,FALSE)&lt;0,(VLOOKUP($A10,'[1]Escoja el formato de Salida'!$A$5:$D$900,4,FALSE))*-1,VLOOKUP($A10,'[1]Escoja el formato de Salida'!$A$5:$D$900,4,FALSE)),0)/1000</f>
        <v>0</v>
      </c>
      <c r="D10" s="119"/>
      <c r="E10" s="119">
        <f>IFERROR(IF(VLOOKUP($A10,'[2]Escoja el formato de Salida'!$A$5:$D$900,4,FALSE)&lt;0,(VLOOKUP($A10,'[2]Escoja el formato de Salida'!$A$5:$D$900,4,FALSE))*-1,VLOOKUP($A10,'[2]Escoja el formato de Salida'!$A$5:$D$900,4,FALSE)),0)/1000</f>
        <v>0</v>
      </c>
      <c r="F10" s="119"/>
      <c r="G10" s="120"/>
      <c r="H10" s="120"/>
      <c r="I10" s="121"/>
    </row>
    <row r="11" spans="1:43" x14ac:dyDescent="0.2">
      <c r="A11" s="88">
        <v>611002</v>
      </c>
      <c r="B11" s="118" t="s">
        <v>60</v>
      </c>
      <c r="C11" s="119">
        <f>IFERROR(IF(VLOOKUP($A11,'[1]Escoja el formato de Salida'!$A$5:$D$900,4,FALSE)&lt;0,(VLOOKUP($A11,'[1]Escoja el formato de Salida'!$A$5:$D$900,4,FALSE))*-1,VLOOKUP($A11,'[1]Escoja el formato de Salida'!$A$5:$D$900,4,FALSE)),0)/1000</f>
        <v>7406.5192100000004</v>
      </c>
      <c r="D11" s="119"/>
      <c r="E11" s="119">
        <f>IFERROR(IF(VLOOKUP($A11,'[2]Escoja el formato de Salida'!$A$5:$D$900,4,FALSE)&lt;0,(VLOOKUP($A11,'[2]Escoja el formato de Salida'!$A$5:$D$900,4,FALSE))*-1,VLOOKUP($A11,'[2]Escoja el formato de Salida'!$A$5:$D$900,4,FALSE)),0)/1000</f>
        <v>9858.3250000000007</v>
      </c>
      <c r="F11" s="119"/>
      <c r="G11" s="120">
        <f>C11-E11</f>
        <v>-2451.8057900000003</v>
      </c>
      <c r="H11" s="120"/>
      <c r="I11" s="121">
        <f>G11/E11*100</f>
        <v>-24.870409425536284</v>
      </c>
    </row>
    <row r="12" spans="1:43" ht="15.6" customHeight="1" x14ac:dyDescent="0.2">
      <c r="A12" s="88">
        <v>611003</v>
      </c>
      <c r="B12" s="118" t="s">
        <v>61</v>
      </c>
      <c r="C12" s="119">
        <f>IFERROR(IF(VLOOKUP($A12,'[1]Escoja el formato de Salida'!$A$5:$D$900,4,FALSE)&lt;0,(VLOOKUP($A12,'[1]Escoja el formato de Salida'!$A$5:$D$900,4,FALSE))*-1,VLOOKUP($A12,'[1]Escoja el formato de Salida'!$A$5:$D$900,4,FALSE)),0)/1000</f>
        <v>8.4657599999999995</v>
      </c>
      <c r="D12" s="119"/>
      <c r="E12" s="119">
        <f>IFERROR(IF(VLOOKUP($A12,'[2]Escoja el formato de Salida'!$A$5:$D$900,4,FALSE)&lt;0,(VLOOKUP($A12,'[2]Escoja el formato de Salida'!$A$5:$D$900,4,FALSE))*-1,VLOOKUP($A12,'[2]Escoja el formato de Salida'!$A$5:$D$900,4,FALSE)),0)/1000</f>
        <v>0</v>
      </c>
      <c r="F12" s="119"/>
      <c r="G12" s="120">
        <f>C12-E12</f>
        <v>8.4657599999999995</v>
      </c>
      <c r="H12" s="120"/>
      <c r="I12" s="121">
        <v>0</v>
      </c>
    </row>
    <row r="13" spans="1:43" ht="15.6" customHeight="1" x14ac:dyDescent="0.2">
      <c r="A13" s="88">
        <v>611004</v>
      </c>
      <c r="B13" s="118" t="s">
        <v>62</v>
      </c>
      <c r="C13" s="119">
        <f>IFERROR(IF(VLOOKUP($A13,'[1]Escoja el formato de Salida'!$A$5:$D$900,4,FALSE)&lt;0,(VLOOKUP($A13,'[1]Escoja el formato de Salida'!$A$5:$D$900,4,FALSE))*-1,VLOOKUP($A13,'[1]Escoja el formato de Salida'!$A$5:$D$900,4,FALSE)),0)/1000</f>
        <v>732.81537000000003</v>
      </c>
      <c r="D13" s="119"/>
      <c r="E13" s="119">
        <f>IFERROR(IF(VLOOKUP($A13,'[2]Escoja el formato de Salida'!$A$5:$D$900,4,FALSE)&lt;0,(VLOOKUP($A13,'[2]Escoja el formato de Salida'!$A$5:$D$900,4,FALSE))*-1,VLOOKUP($A13,'[2]Escoja el formato de Salida'!$A$5:$D$900,4,FALSE)),0)/1000</f>
        <v>653.78781000000004</v>
      </c>
      <c r="F13" s="119"/>
      <c r="G13" s="120">
        <f>C13-E13</f>
        <v>79.027559999999994</v>
      </c>
      <c r="H13" s="120"/>
      <c r="I13" s="121">
        <f>G13/E13*100</f>
        <v>12.08764660203744</v>
      </c>
    </row>
    <row r="14" spans="1:43" ht="6.75" customHeight="1" x14ac:dyDescent="0.2">
      <c r="B14" s="102"/>
      <c r="I14" s="117"/>
    </row>
    <row r="15" spans="1:43" ht="12.6" customHeight="1" x14ac:dyDescent="0.2">
      <c r="B15" s="102"/>
      <c r="C15" s="122">
        <f>SUM(C9:C13)</f>
        <v>31489.925050000002</v>
      </c>
      <c r="D15" s="104"/>
      <c r="E15" s="122">
        <f>SUM(E9:E13)</f>
        <v>27686.014600000002</v>
      </c>
      <c r="F15" s="104"/>
      <c r="G15" s="123">
        <f>C15-E15</f>
        <v>3803.9104499999994</v>
      </c>
      <c r="H15" s="124"/>
      <c r="I15" s="125">
        <f>G15/E15*100</f>
        <v>13.739465592855677</v>
      </c>
      <c r="J15" s="119"/>
    </row>
    <row r="16" spans="1:43" ht="6.6" customHeight="1" x14ac:dyDescent="0.2">
      <c r="B16" s="102"/>
      <c r="I16" s="117"/>
    </row>
    <row r="17" spans="1:10" ht="8.25" customHeight="1" x14ac:dyDescent="0.2">
      <c r="B17" s="102"/>
      <c r="I17" s="117"/>
    </row>
    <row r="18" spans="1:10" ht="12.75" customHeight="1" x14ac:dyDescent="0.2">
      <c r="B18" s="108" t="s">
        <v>63</v>
      </c>
      <c r="C18" s="115"/>
      <c r="D18" s="115"/>
      <c r="E18" s="115"/>
      <c r="F18" s="115"/>
      <c r="I18" s="117"/>
    </row>
    <row r="19" spans="1:10" ht="6" customHeight="1" x14ac:dyDescent="0.2">
      <c r="B19" s="102"/>
      <c r="I19" s="117"/>
    </row>
    <row r="20" spans="1:10" ht="13.5" customHeight="1" x14ac:dyDescent="0.2">
      <c r="A20" s="88">
        <v>711001</v>
      </c>
      <c r="B20" s="102" t="s">
        <v>26</v>
      </c>
      <c r="C20" s="119">
        <f>IFERROR(IF(VLOOKUP($A20,'[1]Escoja el formato de Salida'!$A$5:$D$900,4,FALSE)&lt;0,(VLOOKUP($A20,'[1]Escoja el formato de Salida'!$A$5:$D$900,4,FALSE))*-1,VLOOKUP($A20,'[1]Escoja el formato de Salida'!$A$5:$D$900,4,FALSE)),0)/1000</f>
        <v>177.89727999999999</v>
      </c>
      <c r="E20" s="119">
        <f>IFERROR(IF(VLOOKUP($A20,'[2]Escoja el formato de Salida'!$A$5:$D$900,4,FALSE)&lt;0,(VLOOKUP($A20,'[2]Escoja el formato de Salida'!$A$5:$D$900,4,FALSE))*-1,VLOOKUP($A20,'[2]Escoja el formato de Salida'!$A$5:$D$900,4,FALSE)),0)/1000</f>
        <v>158.72604000000001</v>
      </c>
      <c r="G20" s="120">
        <f t="shared" ref="G20:G26" si="0">C20-E20</f>
        <v>19.171239999999983</v>
      </c>
      <c r="I20" s="121">
        <f>G20/E20*100</f>
        <v>12.078194604993598</v>
      </c>
    </row>
    <row r="21" spans="1:10" ht="15.6" customHeight="1" x14ac:dyDescent="0.2">
      <c r="A21" s="88">
        <v>7110020100</v>
      </c>
      <c r="B21" s="118" t="s">
        <v>58</v>
      </c>
      <c r="C21" s="119">
        <f>IFERROR(IF(VLOOKUP($A21,'[1]Escoja el formato de Salida'!$A$5:$D$900,4,FALSE)&lt;0,(VLOOKUP($A21,'[1]Escoja el formato de Salida'!$A$5:$D$900,4,FALSE))*-1,VLOOKUP($A21,'[1]Escoja el formato de Salida'!$A$5:$D$900,4,FALSE)),0)/1000</f>
        <v>8892.6175399999993</v>
      </c>
      <c r="D21" s="119"/>
      <c r="E21" s="119">
        <f>IFERROR(IF(VLOOKUP($A21,'[2]Escoja el formato de Salida'!$A$5:$D$900,4,FALSE)&lt;0,(VLOOKUP($A21,'[2]Escoja el formato de Salida'!$A$5:$D$900,4,FALSE))*-1,VLOOKUP($A21,'[2]Escoja el formato de Salida'!$A$5:$D$900,4,FALSE)),0)/1000</f>
        <v>6963.9989999999998</v>
      </c>
      <c r="F21" s="119"/>
      <c r="G21" s="120">
        <f t="shared" si="0"/>
        <v>1928.6185399999995</v>
      </c>
      <c r="H21" s="120"/>
      <c r="I21" s="121">
        <f>G21/E21*100</f>
        <v>27.694124309897223</v>
      </c>
    </row>
    <row r="22" spans="1:10" x14ac:dyDescent="0.2">
      <c r="A22" s="88">
        <v>7110020200</v>
      </c>
      <c r="B22" s="118" t="s">
        <v>64</v>
      </c>
      <c r="C22" s="119">
        <f>IFERROR(IF(VLOOKUP($A22,'[1]Escoja el formato de Salida'!$A$5:$D$900,4,FALSE)&lt;0,(VLOOKUP($A22,'[1]Escoja el formato de Salida'!$A$5:$D$900,4,FALSE))*-1,VLOOKUP($A22,'[1]Escoja el formato de Salida'!$A$5:$D$900,4,FALSE)),0)/1000</f>
        <v>828.61191000000008</v>
      </c>
      <c r="D22" s="119"/>
      <c r="E22" s="119">
        <f>IFERROR(IF(VLOOKUP($A22,'[2]Escoja el formato de Salida'!$A$5:$D$900,4,FALSE)&lt;0,(VLOOKUP($A22,'[2]Escoja el formato de Salida'!$A$5:$D$900,4,FALSE))*-1,VLOOKUP($A22,'[2]Escoja el formato de Salida'!$A$5:$D$900,4,FALSE)),0)/1000</f>
        <v>745.76955000000009</v>
      </c>
      <c r="F22" s="119"/>
      <c r="G22" s="120">
        <f t="shared" si="0"/>
        <v>82.842359999999985</v>
      </c>
      <c r="H22" s="120"/>
      <c r="I22" s="121">
        <f>IFERROR(G22/E22*100,0)</f>
        <v>11.108305508048696</v>
      </c>
    </row>
    <row r="23" spans="1:10" x14ac:dyDescent="0.2">
      <c r="A23" s="88">
        <v>711004</v>
      </c>
      <c r="B23" s="118" t="s">
        <v>28</v>
      </c>
      <c r="C23" s="119">
        <f>IFERROR(IF(VLOOKUP($A23,'[1]Escoja el formato de Salida'!$A$5:$D$900,4,FALSE)&lt;0,(VLOOKUP($A23,'[1]Escoja el formato de Salida'!$A$5:$D$900,4,FALSE))*-1,VLOOKUP($A23,'[1]Escoja el formato de Salida'!$A$5:$D$900,4,FALSE)),0)/1000</f>
        <v>7.51288</v>
      </c>
      <c r="D23" s="119"/>
      <c r="E23" s="119">
        <f>IFERROR(IF(VLOOKUP($A23,'[2]Escoja el formato de Salida'!$A$5:$D$900,4,FALSE)&lt;0,(VLOOKUP($A23,'[2]Escoja el formato de Salida'!$A$5:$D$900,4,FALSE))*-1,VLOOKUP($A23,'[2]Escoja el formato de Salida'!$A$5:$D$900,4,FALSE)),0)/1000</f>
        <v>0</v>
      </c>
      <c r="F23" s="119"/>
      <c r="G23" s="120">
        <f t="shared" si="0"/>
        <v>7.51288</v>
      </c>
      <c r="H23" s="120"/>
      <c r="I23" s="121">
        <f t="shared" ref="I23:I25" si="1">IFERROR(G23/E23*100,0)</f>
        <v>0</v>
      </c>
    </row>
    <row r="24" spans="1:10" x14ac:dyDescent="0.2">
      <c r="A24" s="88">
        <v>711005</v>
      </c>
      <c r="B24" s="118" t="s">
        <v>65</v>
      </c>
      <c r="C24" s="119">
        <f>IFERROR(IF(VLOOKUP($A24,'[1]Escoja el formato de Salida'!$A$5:$D$900,4,FALSE)&lt;0,(VLOOKUP($A24,'[1]Escoja el formato de Salida'!$A$5:$D$900,4,FALSE))*-1,VLOOKUP($A24,'[1]Escoja el formato de Salida'!$A$5:$D$900,4,FALSE)),0)/1000</f>
        <v>26.039660000000001</v>
      </c>
      <c r="D24" s="119"/>
      <c r="E24" s="119">
        <f>IFERROR(IF(VLOOKUP($A24,'[2]Escoja el formato de Salida'!$A$5:$D$900,4,FALSE)&lt;0,(VLOOKUP($A24,'[2]Escoja el formato de Salida'!$A$5:$D$900,4,FALSE))*-1,VLOOKUP($A24,'[2]Escoja el formato de Salida'!$A$5:$D$900,4,FALSE)),0)/1000</f>
        <v>0</v>
      </c>
      <c r="F24" s="119"/>
      <c r="G24" s="120">
        <f t="shared" si="0"/>
        <v>26.039660000000001</v>
      </c>
      <c r="H24" s="120"/>
      <c r="I24" s="121">
        <f t="shared" si="1"/>
        <v>0</v>
      </c>
    </row>
    <row r="25" spans="1:10" x14ac:dyDescent="0.2">
      <c r="A25" s="88">
        <v>711007</v>
      </c>
      <c r="B25" s="118" t="s">
        <v>66</v>
      </c>
      <c r="C25" s="119">
        <f>IFERROR(IF(VLOOKUP($A25,'[1]Escoja el formato de Salida'!$A$5:$D$900,4,FALSE)&lt;0,(VLOOKUP($A25,'[1]Escoja el formato de Salida'!$A$5:$D$900,4,FALSE))*-1,VLOOKUP($A25,'[1]Escoja el formato de Salida'!$A$5:$D$900,4,FALSE)),0)/1000</f>
        <v>70.960509999999999</v>
      </c>
      <c r="D25" s="119"/>
      <c r="E25" s="119">
        <f>IFERROR(IF(VLOOKUP($A25,'[2]Escoja el formato de Salida'!$A$5:$D$900,4,FALSE)&lt;0,(VLOOKUP($A25,'[2]Escoja el formato de Salida'!$A$5:$D$900,4,FALSE))*-1,VLOOKUP($A25,'[2]Escoja el formato de Salida'!$A$5:$D$900,4,FALSE)),0)/1000</f>
        <v>177.54517000000001</v>
      </c>
      <c r="F25" s="119"/>
      <c r="G25" s="120">
        <f t="shared" si="0"/>
        <v>-106.58466000000001</v>
      </c>
      <c r="H25" s="120"/>
      <c r="I25" s="121">
        <f t="shared" si="1"/>
        <v>-60.032418792355777</v>
      </c>
    </row>
    <row r="26" spans="1:10" x14ac:dyDescent="0.2">
      <c r="B26" s="118"/>
      <c r="C26" s="126">
        <f>SUM(C20:C25)</f>
        <v>10003.63978</v>
      </c>
      <c r="D26" s="104"/>
      <c r="E26" s="126">
        <f>SUM(E20:E25)</f>
        <v>8046.0397599999997</v>
      </c>
      <c r="F26" s="104"/>
      <c r="G26" s="127">
        <f t="shared" si="0"/>
        <v>1957.6000199999999</v>
      </c>
      <c r="H26" s="124"/>
      <c r="I26" s="128">
        <f>G26/E26*100</f>
        <v>24.329981933870034</v>
      </c>
      <c r="J26" s="119"/>
    </row>
    <row r="27" spans="1:10" ht="8.25" customHeight="1" x14ac:dyDescent="0.2">
      <c r="B27" s="118"/>
      <c r="C27" s="119"/>
      <c r="D27" s="119"/>
      <c r="E27" s="119"/>
      <c r="F27" s="119"/>
      <c r="G27" s="120"/>
      <c r="H27" s="120"/>
      <c r="I27" s="121"/>
    </row>
    <row r="28" spans="1:10" ht="13.5" customHeight="1" x14ac:dyDescent="0.2">
      <c r="A28" s="88">
        <v>712</v>
      </c>
      <c r="B28" s="118" t="s">
        <v>67</v>
      </c>
      <c r="C28" s="119">
        <f>IFERROR(IF(VLOOKUP($A28,'[1]Escoja el formato de Salida'!$A$5:$D$900,4,FALSE)&lt;0,(VLOOKUP($A28,'[1]Escoja el formato de Salida'!$A$5:$D$900,4,FALSE))*-1,VLOOKUP($A28,'[1]Escoja el formato de Salida'!$A$5:$D$900,4,FALSE)),0)/1000</f>
        <v>351.79039</v>
      </c>
      <c r="E28" s="119">
        <f>IFERROR(IF(VLOOKUP($A28,'[2]Escoja el formato de Salida'!$A$5:$D$900,4,FALSE)&lt;0,(VLOOKUP($A28,'[2]Escoja el formato de Salida'!$A$5:$D$900,4,FALSE))*-1,VLOOKUP($A28,'[2]Escoja el formato de Salida'!$A$5:$D$900,4,FALSE)),0)/1000</f>
        <v>0</v>
      </c>
      <c r="G28" s="120">
        <f>C28-E28</f>
        <v>351.79039</v>
      </c>
      <c r="I28" s="121">
        <v>0</v>
      </c>
    </row>
    <row r="29" spans="1:10" x14ac:dyDescent="0.2">
      <c r="B29" s="102"/>
      <c r="C29" s="122">
        <f>SUM(C26:C28)</f>
        <v>10355.43017</v>
      </c>
      <c r="D29" s="104"/>
      <c r="E29" s="122">
        <f>SUM(E26:E28)</f>
        <v>8046.0397599999997</v>
      </c>
      <c r="F29" s="104"/>
      <c r="G29" s="123">
        <f>C29-E29</f>
        <v>2309.39041</v>
      </c>
      <c r="H29" s="124"/>
      <c r="I29" s="125">
        <f>G29/E29*100</f>
        <v>28.70219982606698</v>
      </c>
      <c r="J29" s="119"/>
    </row>
    <row r="30" spans="1:10" ht="8.25" customHeight="1" x14ac:dyDescent="0.2">
      <c r="B30" s="102"/>
      <c r="I30" s="117"/>
    </row>
    <row r="31" spans="1:10" ht="15.6" customHeight="1" x14ac:dyDescent="0.2">
      <c r="B31" s="129" t="s">
        <v>68</v>
      </c>
      <c r="C31" s="130">
        <f>+C15-C29</f>
        <v>21134.494880000002</v>
      </c>
      <c r="D31" s="130"/>
      <c r="E31" s="130">
        <f>+E15-E29</f>
        <v>19639.974840000003</v>
      </c>
      <c r="F31" s="130"/>
      <c r="G31" s="124">
        <f>C31-E31</f>
        <v>1494.5200399999994</v>
      </c>
      <c r="H31" s="124"/>
      <c r="I31" s="131">
        <f>G31/E31*100</f>
        <v>7.6095822534159581</v>
      </c>
      <c r="J31" s="132"/>
    </row>
    <row r="32" spans="1:10" ht="12" customHeight="1" x14ac:dyDescent="0.2">
      <c r="B32" s="133"/>
      <c r="C32" s="134"/>
      <c r="D32" s="134"/>
      <c r="E32" s="134"/>
      <c r="F32" s="134"/>
      <c r="I32" s="117"/>
    </row>
    <row r="33" spans="1:13" ht="15" customHeight="1" x14ac:dyDescent="0.2">
      <c r="A33" s="88">
        <v>62</v>
      </c>
      <c r="B33" s="135" t="s">
        <v>69</v>
      </c>
      <c r="C33" s="119">
        <f>IFERROR(IF(VLOOKUP($A33,'[1]Escoja el formato de Salida'!$A$5:$D$900,4,FALSE)&lt;0,(VLOOKUP($A33,'[1]Escoja el formato de Salida'!$A$5:$D$900,4,FALSE))*-1,VLOOKUP($A33,'[1]Escoja el formato de Salida'!$A$5:$D$900,4,FALSE)),0)/1000</f>
        <v>13663.390539999999</v>
      </c>
      <c r="D33" s="120"/>
      <c r="E33" s="119">
        <f>IFERROR(IF(VLOOKUP($A33,'[2]Escoja el formato de Salida'!$A$5:$D$900,4,FALSE)&lt;0,(VLOOKUP($A33,'[2]Escoja el formato de Salida'!$A$5:$D$900,4,FALSE))*-1,VLOOKUP($A33,'[2]Escoja el formato de Salida'!$A$5:$D$900,4,FALSE)),0)/1000</f>
        <v>12153.382800000001</v>
      </c>
      <c r="F33" s="120"/>
      <c r="G33" s="120">
        <f>C33-E33</f>
        <v>1510.0077399999973</v>
      </c>
      <c r="H33" s="120"/>
      <c r="I33" s="121">
        <f>G33/E33*100</f>
        <v>12.424587992077376</v>
      </c>
    </row>
    <row r="34" spans="1:13" ht="12" customHeight="1" x14ac:dyDescent="0.2">
      <c r="B34" s="136"/>
      <c r="C34" s="120"/>
      <c r="D34" s="120"/>
      <c r="E34" s="120"/>
      <c r="F34" s="120"/>
      <c r="I34" s="117"/>
    </row>
    <row r="35" spans="1:13" ht="14.25" customHeight="1" x14ac:dyDescent="0.2">
      <c r="A35" s="88">
        <v>72</v>
      </c>
      <c r="B35" s="135" t="s">
        <v>70</v>
      </c>
      <c r="C35" s="119">
        <f>IFERROR(IF(VLOOKUP($A35,'[1]Escoja el formato de Salida'!$A$5:$D$900,4,FALSE)&lt;0,(VLOOKUP($A35,'[1]Escoja el formato de Salida'!$A$5:$D$900,4,FALSE))*-1,VLOOKUP($A35,'[1]Escoja el formato de Salida'!$A$5:$D$900,4,FALSE)),0)/1000</f>
        <v>7602.9358099999999</v>
      </c>
      <c r="D35" s="120"/>
      <c r="E35" s="119">
        <f>IFERROR(IF(VLOOKUP($A35,'[2]Escoja el formato de Salida'!$A$5:$D$900,4,FALSE)&lt;0,(VLOOKUP($A35,'[2]Escoja el formato de Salida'!$A$5:$D$900,4,FALSE))*-1,VLOOKUP($A35,'[2]Escoja el formato de Salida'!$A$5:$D$900,4,FALSE)),0)/1000</f>
        <v>6990.2711300000001</v>
      </c>
      <c r="F35" s="120"/>
      <c r="G35" s="120">
        <f>C35-E35</f>
        <v>612.66467999999986</v>
      </c>
      <c r="H35" s="120"/>
      <c r="I35" s="121">
        <f>G35/E35*100</f>
        <v>8.7645338586459065</v>
      </c>
    </row>
    <row r="36" spans="1:13" ht="14.25" customHeight="1" x14ac:dyDescent="0.2">
      <c r="B36" s="135"/>
      <c r="C36" s="119"/>
      <c r="D36" s="120"/>
      <c r="E36" s="119"/>
      <c r="F36" s="120"/>
      <c r="G36" s="120"/>
      <c r="H36" s="120"/>
      <c r="I36" s="121"/>
    </row>
    <row r="37" spans="1:13" ht="14.25" customHeight="1" x14ac:dyDescent="0.2">
      <c r="B37" s="137" t="s">
        <v>71</v>
      </c>
      <c r="C37" s="138">
        <f>SUM(C33-C35)</f>
        <v>6060.4547299999986</v>
      </c>
      <c r="D37" s="124"/>
      <c r="E37" s="138">
        <f>SUM(E33-E35)</f>
        <v>5163.1116700000011</v>
      </c>
      <c r="F37" s="124"/>
      <c r="G37" s="138">
        <f>SUM(G33-G35)</f>
        <v>897.34305999999742</v>
      </c>
      <c r="H37" s="124"/>
      <c r="I37" s="139">
        <f>G37/E37*100</f>
        <v>17.379888667021554</v>
      </c>
    </row>
    <row r="38" spans="1:13" ht="13.15" customHeight="1" x14ac:dyDescent="0.2">
      <c r="B38" s="136"/>
      <c r="C38" s="120"/>
      <c r="D38" s="120"/>
      <c r="E38" s="120"/>
      <c r="F38" s="120"/>
      <c r="I38" s="117"/>
      <c r="K38" s="5"/>
      <c r="L38" s="5"/>
      <c r="M38" s="5"/>
    </row>
    <row r="39" spans="1:13" ht="15" customHeight="1" x14ac:dyDescent="0.2">
      <c r="A39" s="88">
        <v>81</v>
      </c>
      <c r="B39" s="140" t="s">
        <v>72</v>
      </c>
      <c r="C39" s="141">
        <f>IFERROR(IF(VLOOKUP($A39,'[1]Escoja el formato de Salida'!$A$5:$D$900,4,FALSE)&lt;0,(VLOOKUP($A39,'[1]Escoja el formato de Salida'!$A$5:$D$900,4,FALSE))*-1,VLOOKUP($A39,'[1]Escoja el formato de Salida'!$A$5:$D$900,4,FALSE)),0)/1000</f>
        <v>7664.3674299999993</v>
      </c>
      <c r="D39" s="104"/>
      <c r="E39" s="141">
        <f>IFERROR(IF(VLOOKUP($A39,'[2]Escoja el formato de Salida'!$A$5:$D$900,4,FALSE)&lt;0,(VLOOKUP($A39,'[2]Escoja el formato de Salida'!$A$5:$D$900,4,FALSE))*-1,VLOOKUP($A39,'[2]Escoja el formato de Salida'!$A$5:$D$900,4,FALSE)),0)/1000</f>
        <v>7522.6305199999997</v>
      </c>
      <c r="F39" s="104"/>
      <c r="G39" s="142">
        <f>C39-E39</f>
        <v>141.73690999999963</v>
      </c>
      <c r="H39" s="124"/>
      <c r="I39" s="143">
        <f>G39/E39*100</f>
        <v>1.8841402568313248</v>
      </c>
      <c r="K39" s="5"/>
      <c r="L39" s="5"/>
      <c r="M39" s="5"/>
    </row>
    <row r="40" spans="1:13" ht="15" customHeight="1" x14ac:dyDescent="0.2">
      <c r="B40" s="118" t="s">
        <v>73</v>
      </c>
      <c r="C40" s="119">
        <v>7431.1</v>
      </c>
      <c r="D40" s="119"/>
      <c r="E40" s="119">
        <f>+E39-E41</f>
        <v>7216.8305199999995</v>
      </c>
      <c r="F40" s="119"/>
      <c r="G40" s="120">
        <f>C40-E40</f>
        <v>214.26948000000084</v>
      </c>
      <c r="I40" s="121">
        <f>G40/E40*100</f>
        <v>2.9690246903567417</v>
      </c>
      <c r="K40" s="5"/>
      <c r="L40" s="5"/>
      <c r="M40" s="5"/>
    </row>
    <row r="41" spans="1:13" ht="15" customHeight="1" x14ac:dyDescent="0.2">
      <c r="B41" s="118" t="s">
        <v>74</v>
      </c>
      <c r="C41" s="119">
        <v>233.3</v>
      </c>
      <c r="D41" s="119"/>
      <c r="E41" s="119">
        <v>305.8</v>
      </c>
      <c r="F41" s="119"/>
      <c r="G41" s="120">
        <f>C41-E41</f>
        <v>-72.5</v>
      </c>
      <c r="I41" s="121">
        <f>G41/E41*100</f>
        <v>-23.708306082406803</v>
      </c>
      <c r="K41" s="5"/>
      <c r="L41" s="5"/>
      <c r="M41" s="5"/>
    </row>
    <row r="42" spans="1:13" ht="15" customHeight="1" x14ac:dyDescent="0.2">
      <c r="B42" s="144" t="s">
        <v>75</v>
      </c>
      <c r="C42" s="145">
        <f>(C31+C33-C35-C39)</f>
        <v>19530.582180000001</v>
      </c>
      <c r="D42" s="130"/>
      <c r="E42" s="145">
        <f>(E31+E33-E35-E39)</f>
        <v>17280.455990000002</v>
      </c>
      <c r="F42" s="130"/>
      <c r="G42" s="127">
        <f>C42-E42</f>
        <v>2250.126189999999</v>
      </c>
      <c r="H42" s="124"/>
      <c r="I42" s="128">
        <f>G42/E42*100</f>
        <v>13.021219991544902</v>
      </c>
      <c r="J42" s="132"/>
      <c r="K42" s="5"/>
      <c r="L42" s="5"/>
      <c r="M42" s="5"/>
    </row>
    <row r="43" spans="1:13" ht="6" customHeight="1" x14ac:dyDescent="0.2">
      <c r="B43" s="102"/>
      <c r="C43" s="146"/>
      <c r="D43" s="146"/>
      <c r="E43" s="146"/>
      <c r="F43" s="146"/>
      <c r="I43" s="117"/>
      <c r="K43" s="5"/>
      <c r="L43" s="5"/>
      <c r="M43" s="5"/>
    </row>
    <row r="44" spans="1:13" ht="15" customHeight="1" x14ac:dyDescent="0.2">
      <c r="B44" s="108" t="s">
        <v>76</v>
      </c>
      <c r="C44" s="147"/>
      <c r="D44" s="147"/>
      <c r="E44" s="147"/>
      <c r="F44" s="147"/>
      <c r="I44" s="117"/>
      <c r="K44" s="5"/>
      <c r="L44" s="5"/>
      <c r="M44" s="5"/>
    </row>
    <row r="45" spans="1:13" ht="6" customHeight="1" x14ac:dyDescent="0.2">
      <c r="B45" s="114"/>
      <c r="C45" s="147"/>
      <c r="D45" s="147"/>
      <c r="E45" s="147"/>
      <c r="F45" s="147"/>
      <c r="I45" s="117"/>
    </row>
    <row r="46" spans="1:13" ht="15" customHeight="1" x14ac:dyDescent="0.2">
      <c r="A46" s="88">
        <v>63</v>
      </c>
      <c r="B46" s="148" t="s">
        <v>77</v>
      </c>
      <c r="C46" s="119">
        <f>IFERROR(IF(VLOOKUP($A46,'[1]Escoja el formato de Salida'!$A$5:$D$900,4,FALSE)&lt;0,(VLOOKUP($A46,'[1]Escoja el formato de Salida'!$A$5:$D$900,4,FALSE))*-1,VLOOKUP($A46,'[1]Escoja el formato de Salida'!$A$5:$D$900,4,FALSE)),0)/1000</f>
        <v>1260.2126799999999</v>
      </c>
      <c r="D46" s="120"/>
      <c r="E46" s="119">
        <f>IFERROR(IF(VLOOKUP($A46,'[2]Escoja el formato de Salida'!$A$5:$D$900,4,FALSE)&lt;0,(VLOOKUP($A46,'[2]Escoja el formato de Salida'!$A$5:$D$900,4,FALSE))*-1,VLOOKUP($A46,'[2]Escoja el formato de Salida'!$A$5:$D$900,4,FALSE)),0)/1000</f>
        <v>398.27628000000004</v>
      </c>
      <c r="F46" s="120"/>
      <c r="G46" s="120">
        <f>C46-E46</f>
        <v>861.93639999999982</v>
      </c>
      <c r="H46" s="120"/>
      <c r="I46" s="121">
        <f>G46/E46*100</f>
        <v>216.41670450472213</v>
      </c>
    </row>
    <row r="47" spans="1:13" ht="15" customHeight="1" x14ac:dyDescent="0.2">
      <c r="A47" s="88">
        <v>82</v>
      </c>
      <c r="B47" s="148" t="s">
        <v>78</v>
      </c>
      <c r="C47" s="119">
        <f>IFERROR(IF(VLOOKUP($A47,'[1]Escoja el formato de Salida'!$A$5:$D$900,4,FALSE)&lt;0,(VLOOKUP($A47,'[1]Escoja el formato de Salida'!$A$5:$D$900,4,FALSE))*-1,VLOOKUP($A47,'[1]Escoja el formato de Salida'!$A$5:$D$900,4,FALSE)),0)/1000</f>
        <v>491.11759000000001</v>
      </c>
      <c r="D47" s="120"/>
      <c r="E47" s="119">
        <f>IFERROR(IF(VLOOKUP($A47,'[2]Escoja el formato de Salida'!$A$5:$D$900,4,FALSE)&lt;0,(VLOOKUP($A47,'[2]Escoja el formato de Salida'!$A$5:$D$900,4,FALSE))*-1,VLOOKUP($A47,'[2]Escoja el formato de Salida'!$A$5:$D$900,4,FALSE)),0)/1000</f>
        <v>511.69853999999998</v>
      </c>
      <c r="F47" s="120"/>
      <c r="G47" s="120">
        <f>C47-E47</f>
        <v>-20.580949999999973</v>
      </c>
      <c r="H47" s="120"/>
      <c r="I47" s="121">
        <f>G47/E47*100</f>
        <v>-4.0220849565058314</v>
      </c>
    </row>
    <row r="48" spans="1:13" ht="3.75" customHeight="1" x14ac:dyDescent="0.2">
      <c r="B48" s="102"/>
      <c r="C48" s="119"/>
      <c r="D48" s="119"/>
      <c r="E48" s="119"/>
      <c r="F48" s="119"/>
      <c r="I48" s="149"/>
    </row>
    <row r="49" spans="1:11" ht="14.25" customHeight="1" x14ac:dyDescent="0.2">
      <c r="B49" s="102"/>
      <c r="C49" s="122">
        <f>SUM(C46-C47)</f>
        <v>769.0950899999998</v>
      </c>
      <c r="D49" s="104"/>
      <c r="E49" s="122">
        <f>SUM(E46-E47)</f>
        <v>-113.42225999999994</v>
      </c>
      <c r="F49" s="104"/>
      <c r="G49" s="123">
        <f>C49-E49</f>
        <v>882.51734999999974</v>
      </c>
      <c r="H49" s="124"/>
      <c r="I49" s="125">
        <f>G49/E49*100</f>
        <v>-778.08126023939235</v>
      </c>
      <c r="J49" s="119"/>
    </row>
    <row r="50" spans="1:11" ht="7.5" customHeight="1" x14ac:dyDescent="0.2">
      <c r="B50" s="102"/>
      <c r="C50" s="119"/>
      <c r="D50" s="119"/>
      <c r="E50" s="119"/>
      <c r="F50" s="119"/>
      <c r="I50" s="117"/>
    </row>
    <row r="51" spans="1:11" ht="15" customHeight="1" x14ac:dyDescent="0.2">
      <c r="B51" s="129" t="s">
        <v>79</v>
      </c>
      <c r="C51" s="130">
        <f>C42+C49</f>
        <v>20299.67727</v>
      </c>
      <c r="D51" s="130"/>
      <c r="E51" s="130">
        <f>E42+E49</f>
        <v>17167.033730000003</v>
      </c>
      <c r="F51" s="130"/>
      <c r="G51" s="124">
        <f>C51-E51</f>
        <v>3132.6435399999973</v>
      </c>
      <c r="H51" s="124"/>
      <c r="I51" s="131">
        <f>G51/E51*100</f>
        <v>18.248018785712475</v>
      </c>
      <c r="J51" s="132"/>
    </row>
    <row r="52" spans="1:11" x14ac:dyDescent="0.2">
      <c r="A52" s="88">
        <v>83</v>
      </c>
      <c r="B52" s="136" t="s">
        <v>80</v>
      </c>
      <c r="C52" s="119">
        <f>IFERROR(IF(VLOOKUP($A52,'[1]Escoja el formato de Salida'!$A$5:$D$900,4,FALSE)&lt;0,(VLOOKUP($A52,'[1]Escoja el formato de Salida'!$A$5:$D$900,4,FALSE))*-1,VLOOKUP($A52,'[1]Escoja el formato de Salida'!$A$5:$D$900,4,FALSE)),0)/1000</f>
        <v>2849.49665</v>
      </c>
      <c r="D52" s="120"/>
      <c r="E52" s="119">
        <f>IFERROR(IF(VLOOKUP($A52,'[2]Escoja el formato de Salida'!$A$5:$D$900,4,FALSE)&lt;0,(VLOOKUP($A52,'[2]Escoja el formato de Salida'!$A$5:$D$900,4,FALSE))*-1,VLOOKUP($A52,'[2]Escoja el formato de Salida'!$A$5:$D$900,4,FALSE)),0)/1000</f>
        <v>1458.0870199999999</v>
      </c>
      <c r="F52" s="120"/>
      <c r="G52" s="120">
        <f>C52-E52</f>
        <v>1391.4096300000001</v>
      </c>
      <c r="H52" s="120"/>
      <c r="I52" s="121">
        <f>G52/E52*100</f>
        <v>95.427063742738767</v>
      </c>
    </row>
    <row r="53" spans="1:11" x14ac:dyDescent="0.2">
      <c r="A53" s="88">
        <v>84</v>
      </c>
      <c r="B53" s="136" t="s">
        <v>81</v>
      </c>
      <c r="C53" s="119">
        <f>IFERROR(IF(VLOOKUP($A53,'[1]Escoja el formato de Salida'!$A$5:$D$900,4,FALSE)&lt;0,(VLOOKUP($A53,'[1]Escoja el formato de Salida'!$A$5:$D$900,4,FALSE))*-1,VLOOKUP($A53,'[1]Escoja el formato de Salida'!$A$5:$D$900,4,FALSE)),0)/1000</f>
        <v>0</v>
      </c>
      <c r="D53" s="120"/>
      <c r="E53" s="119">
        <f>IFERROR(IF(VLOOKUP($A53,'[2]Escoja el formato de Salida'!$A$5:$D$900,4,FALSE)&lt;0,(VLOOKUP($A53,'[2]Escoja el formato de Salida'!$A$5:$D$900,4,FALSE))*-1,VLOOKUP($A53,'[2]Escoja el formato de Salida'!$A$5:$D$900,4,FALSE)),0)/1000</f>
        <v>0</v>
      </c>
      <c r="F53" s="120"/>
      <c r="G53" s="120">
        <f>C53-E53</f>
        <v>0</v>
      </c>
      <c r="H53" s="120"/>
      <c r="I53" s="121">
        <v>0</v>
      </c>
    </row>
    <row r="54" spans="1:11" ht="13.5" thickBot="1" x14ac:dyDescent="0.25">
      <c r="B54" s="150" t="s">
        <v>82</v>
      </c>
      <c r="C54" s="151">
        <f>SUM(C51-C52-C53)</f>
        <v>17450.180619999999</v>
      </c>
      <c r="D54" s="124"/>
      <c r="E54" s="151">
        <f>SUM(E51-E52-E53)</f>
        <v>15708.946710000004</v>
      </c>
      <c r="F54" s="124"/>
      <c r="G54" s="151">
        <f>SUM(G51-G52)</f>
        <v>1741.2339099999972</v>
      </c>
      <c r="H54" s="124"/>
      <c r="I54" s="152">
        <f>G54/E54*100</f>
        <v>11.08434538702434</v>
      </c>
      <c r="J54" s="120"/>
    </row>
    <row r="55" spans="1:11" ht="13.5" hidden="1" customHeight="1" thickTop="1" x14ac:dyDescent="0.2">
      <c r="B55" s="136" t="s">
        <v>83</v>
      </c>
      <c r="C55" s="120">
        <v>852.4</v>
      </c>
      <c r="D55" s="120"/>
      <c r="E55" s="120">
        <v>820.5</v>
      </c>
      <c r="F55" s="120"/>
      <c r="G55" s="120">
        <f>C55-E55</f>
        <v>31.899999999999977</v>
      </c>
      <c r="H55" s="120"/>
      <c r="I55" s="121">
        <f>G55/E55*100</f>
        <v>3.8878732480194973</v>
      </c>
      <c r="K55" s="92">
        <f>+C54*0.2</f>
        <v>3490.0361240000002</v>
      </c>
    </row>
    <row r="56" spans="1:11" ht="14.25" hidden="1" customHeight="1" thickBot="1" x14ac:dyDescent="0.25">
      <c r="B56" s="136" t="s">
        <v>84</v>
      </c>
      <c r="C56" s="153">
        <f>SUM(C54-C55)</f>
        <v>16597.780619999998</v>
      </c>
      <c r="D56" s="132"/>
      <c r="E56" s="153">
        <f>SUM(E54-E55)</f>
        <v>14888.446710000004</v>
      </c>
      <c r="F56" s="119"/>
      <c r="G56" s="153">
        <f>SUM(G54-G55)</f>
        <v>1709.3339099999971</v>
      </c>
      <c r="H56" s="120"/>
      <c r="I56" s="154">
        <f>SUM(I54-I55)</f>
        <v>7.1964721390048432</v>
      </c>
    </row>
    <row r="57" spans="1:11" ht="14.25" hidden="1" thickTop="1" thickBot="1" x14ac:dyDescent="0.25">
      <c r="B57" s="155"/>
      <c r="C57" s="156"/>
      <c r="D57" s="156"/>
      <c r="E57" s="156"/>
      <c r="F57" s="156"/>
      <c r="G57" s="157"/>
      <c r="H57" s="157"/>
      <c r="I57" s="158"/>
    </row>
    <row r="58" spans="1:11" ht="9.75" hidden="1" customHeight="1" thickTop="1" x14ac:dyDescent="0.2">
      <c r="B58" s="136"/>
      <c r="C58" s="120"/>
      <c r="D58" s="120"/>
      <c r="E58" s="120"/>
      <c r="F58" s="120"/>
      <c r="I58" s="117"/>
    </row>
    <row r="59" spans="1:11" ht="14.25" hidden="1" customHeight="1" x14ac:dyDescent="0.2">
      <c r="B59" s="159"/>
      <c r="C59" s="146"/>
      <c r="D59" s="146"/>
      <c r="E59" s="146"/>
      <c r="F59" s="146"/>
      <c r="I59" s="160"/>
    </row>
    <row r="60" spans="1:11" ht="14.25" thickTop="1" thickBot="1" x14ac:dyDescent="0.25">
      <c r="B60" s="161"/>
      <c r="C60" s="162"/>
      <c r="D60" s="162"/>
      <c r="E60" s="162"/>
      <c r="F60" s="162"/>
      <c r="G60" s="157"/>
      <c r="H60" s="157"/>
      <c r="I60" s="158"/>
    </row>
    <row r="61" spans="1:11" ht="11.45" customHeight="1" thickTop="1" x14ac:dyDescent="0.2">
      <c r="C61" s="146"/>
      <c r="D61" s="146"/>
      <c r="E61" s="146"/>
      <c r="F61" s="146"/>
    </row>
    <row r="62" spans="1:11" x14ac:dyDescent="0.2">
      <c r="C62" s="146"/>
      <c r="D62" s="146"/>
      <c r="E62" s="146"/>
      <c r="F62" s="146"/>
    </row>
  </sheetData>
  <mergeCells count="5">
    <mergeCell ref="B1:I1"/>
    <mergeCell ref="B2:I2"/>
    <mergeCell ref="B3:I3"/>
    <mergeCell ref="B4:I4"/>
    <mergeCell ref="B5:I5"/>
  </mergeCells>
  <hyperlinks>
    <hyperlink ref="B33" location="ING.OT.OPERAC.!D1" display="INGRESOS DE OTRAS OPERACIONES" xr:uid="{F7364F77-D7B5-4C4B-8837-3AFDD0010A37}"/>
    <hyperlink ref="B35" location="'COSTOS DE OT.OPERAC.'!D1" display="COSTOS DE OTRAS OPERACIONES" xr:uid="{7D860CC5-7AFB-48D1-B66A-FF97852D96C8}"/>
    <hyperlink ref="B46" location="'INGRESOS NO OPERAC.'!D1" display="INGRESOS" xr:uid="{667A399F-F344-4639-89AA-2A0F8D5D43D1}"/>
    <hyperlink ref="B47" location="'GASTOS NO OPERAC.'!D1" display="GASTOS" xr:uid="{BC9DDECD-2552-4C79-B3F5-7AD461578A12}"/>
  </hyperlinks>
  <pageMargins left="0.59055118110236227" right="0.39370078740157483" top="0.74803149606299213" bottom="0.98425196850393704" header="0.51181102362204722" footer="0.51181102362204722"/>
  <pageSetup scale="91" fitToHeight="0" orientation="portrait" r:id="rId1"/>
  <headerFooter alignWithMargins="0">
    <oddFooter>&amp;LMCASTANEDA/DCONT/GP/DFO&amp;RPagina  2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5CB1-9533-4622-ADEB-D3A9FC8208B6}">
  <sheetPr>
    <pageSetUpPr fitToPage="1"/>
  </sheetPr>
  <dimension ref="A1:Q91"/>
  <sheetViews>
    <sheetView showGridLines="0" topLeftCell="A4" zoomScale="60" zoomScaleNormal="60" zoomScaleSheetLayoutView="70" workbookViewId="0">
      <selection activeCell="F79" sqref="F79"/>
    </sheetView>
  </sheetViews>
  <sheetFormatPr baseColWidth="10" defaultRowHeight="19.5" x14ac:dyDescent="0.25"/>
  <cols>
    <col min="1" max="1" width="38.28515625" style="1" customWidth="1"/>
    <col min="2" max="2" width="63" style="21" customWidth="1"/>
    <col min="3" max="3" width="1.140625" style="21" customWidth="1"/>
    <col min="4" max="4" width="19.85546875" style="21" bestFit="1" customWidth="1"/>
    <col min="5" max="5" width="1" style="21" customWidth="1"/>
    <col min="6" max="6" width="19.85546875" style="21" bestFit="1" customWidth="1"/>
    <col min="7" max="7" width="1" style="21" customWidth="1"/>
    <col min="8" max="8" width="25.85546875" style="21" bestFit="1" customWidth="1"/>
    <col min="9" max="9" width="0.7109375" style="21" customWidth="1"/>
    <col min="10" max="10" width="26.7109375" style="21" bestFit="1" customWidth="1"/>
    <col min="11" max="11" width="2" style="5" bestFit="1" customWidth="1"/>
    <col min="12" max="12" width="24.140625" style="5" customWidth="1"/>
    <col min="13" max="13" width="16.28515625" style="6" bestFit="1" customWidth="1"/>
    <col min="14" max="14" width="20.5703125" style="5" bestFit="1" customWidth="1"/>
    <col min="15" max="15" width="14.7109375" style="5" bestFit="1" customWidth="1"/>
    <col min="16" max="16" width="11.42578125" style="5"/>
    <col min="17" max="17" width="14.7109375" style="5" customWidth="1"/>
    <col min="18" max="257" width="11.42578125" style="5"/>
    <col min="258" max="258" width="63" style="5" customWidth="1"/>
    <col min="259" max="259" width="1.140625" style="5" customWidth="1"/>
    <col min="260" max="260" width="18" style="5" bestFit="1" customWidth="1"/>
    <col min="261" max="261" width="1" style="5" customWidth="1"/>
    <col min="262" max="262" width="18.28515625" style="5" bestFit="1" customWidth="1"/>
    <col min="263" max="263" width="1" style="5" customWidth="1"/>
    <col min="264" max="264" width="23.5703125" style="5" bestFit="1" customWidth="1"/>
    <col min="265" max="265" width="0.7109375" style="5" customWidth="1"/>
    <col min="266" max="266" width="26.7109375" style="5" bestFit="1" customWidth="1"/>
    <col min="267" max="267" width="2" style="5" bestFit="1" customWidth="1"/>
    <col min="268" max="268" width="24.140625" style="5" customWidth="1"/>
    <col min="269" max="269" width="16.28515625" style="5" bestFit="1" customWidth="1"/>
    <col min="270" max="270" width="11.42578125" style="5"/>
    <col min="271" max="271" width="14.7109375" style="5" bestFit="1" customWidth="1"/>
    <col min="272" max="272" width="11.42578125" style="5"/>
    <col min="273" max="273" width="14.7109375" style="5" customWidth="1"/>
    <col min="274" max="513" width="11.42578125" style="5"/>
    <col min="514" max="514" width="63" style="5" customWidth="1"/>
    <col min="515" max="515" width="1.140625" style="5" customWidth="1"/>
    <col min="516" max="516" width="18" style="5" bestFit="1" customWidth="1"/>
    <col min="517" max="517" width="1" style="5" customWidth="1"/>
    <col min="518" max="518" width="18.28515625" style="5" bestFit="1" customWidth="1"/>
    <col min="519" max="519" width="1" style="5" customWidth="1"/>
    <col min="520" max="520" width="23.5703125" style="5" bestFit="1" customWidth="1"/>
    <col min="521" max="521" width="0.7109375" style="5" customWidth="1"/>
    <col min="522" max="522" width="26.7109375" style="5" bestFit="1" customWidth="1"/>
    <col min="523" max="523" width="2" style="5" bestFit="1" customWidth="1"/>
    <col min="524" max="524" width="24.140625" style="5" customWidth="1"/>
    <col min="525" max="525" width="16.28515625" style="5" bestFit="1" customWidth="1"/>
    <col min="526" max="526" width="11.42578125" style="5"/>
    <col min="527" max="527" width="14.7109375" style="5" bestFit="1" customWidth="1"/>
    <col min="528" max="528" width="11.42578125" style="5"/>
    <col min="529" max="529" width="14.7109375" style="5" customWidth="1"/>
    <col min="530" max="769" width="11.42578125" style="5"/>
    <col min="770" max="770" width="63" style="5" customWidth="1"/>
    <col min="771" max="771" width="1.140625" style="5" customWidth="1"/>
    <col min="772" max="772" width="18" style="5" bestFit="1" customWidth="1"/>
    <col min="773" max="773" width="1" style="5" customWidth="1"/>
    <col min="774" max="774" width="18.28515625" style="5" bestFit="1" customWidth="1"/>
    <col min="775" max="775" width="1" style="5" customWidth="1"/>
    <col min="776" max="776" width="23.5703125" style="5" bestFit="1" customWidth="1"/>
    <col min="777" max="777" width="0.7109375" style="5" customWidth="1"/>
    <col min="778" max="778" width="26.7109375" style="5" bestFit="1" customWidth="1"/>
    <col min="779" max="779" width="2" style="5" bestFit="1" customWidth="1"/>
    <col min="780" max="780" width="24.140625" style="5" customWidth="1"/>
    <col min="781" max="781" width="16.28515625" style="5" bestFit="1" customWidth="1"/>
    <col min="782" max="782" width="11.42578125" style="5"/>
    <col min="783" max="783" width="14.7109375" style="5" bestFit="1" customWidth="1"/>
    <col min="784" max="784" width="11.42578125" style="5"/>
    <col min="785" max="785" width="14.7109375" style="5" customWidth="1"/>
    <col min="786" max="1025" width="11.42578125" style="5"/>
    <col min="1026" max="1026" width="63" style="5" customWidth="1"/>
    <col min="1027" max="1027" width="1.140625" style="5" customWidth="1"/>
    <col min="1028" max="1028" width="18" style="5" bestFit="1" customWidth="1"/>
    <col min="1029" max="1029" width="1" style="5" customWidth="1"/>
    <col min="1030" max="1030" width="18.28515625" style="5" bestFit="1" customWidth="1"/>
    <col min="1031" max="1031" width="1" style="5" customWidth="1"/>
    <col min="1032" max="1032" width="23.5703125" style="5" bestFit="1" customWidth="1"/>
    <col min="1033" max="1033" width="0.7109375" style="5" customWidth="1"/>
    <col min="1034" max="1034" width="26.7109375" style="5" bestFit="1" customWidth="1"/>
    <col min="1035" max="1035" width="2" style="5" bestFit="1" customWidth="1"/>
    <col min="1036" max="1036" width="24.140625" style="5" customWidth="1"/>
    <col min="1037" max="1037" width="16.28515625" style="5" bestFit="1" customWidth="1"/>
    <col min="1038" max="1038" width="11.42578125" style="5"/>
    <col min="1039" max="1039" width="14.7109375" style="5" bestFit="1" customWidth="1"/>
    <col min="1040" max="1040" width="11.42578125" style="5"/>
    <col min="1041" max="1041" width="14.7109375" style="5" customWidth="1"/>
    <col min="1042" max="1281" width="11.42578125" style="5"/>
    <col min="1282" max="1282" width="63" style="5" customWidth="1"/>
    <col min="1283" max="1283" width="1.140625" style="5" customWidth="1"/>
    <col min="1284" max="1284" width="18" style="5" bestFit="1" customWidth="1"/>
    <col min="1285" max="1285" width="1" style="5" customWidth="1"/>
    <col min="1286" max="1286" width="18.28515625" style="5" bestFit="1" customWidth="1"/>
    <col min="1287" max="1287" width="1" style="5" customWidth="1"/>
    <col min="1288" max="1288" width="23.5703125" style="5" bestFit="1" customWidth="1"/>
    <col min="1289" max="1289" width="0.7109375" style="5" customWidth="1"/>
    <col min="1290" max="1290" width="26.7109375" style="5" bestFit="1" customWidth="1"/>
    <col min="1291" max="1291" width="2" style="5" bestFit="1" customWidth="1"/>
    <col min="1292" max="1292" width="24.140625" style="5" customWidth="1"/>
    <col min="1293" max="1293" width="16.28515625" style="5" bestFit="1" customWidth="1"/>
    <col min="1294" max="1294" width="11.42578125" style="5"/>
    <col min="1295" max="1295" width="14.7109375" style="5" bestFit="1" customWidth="1"/>
    <col min="1296" max="1296" width="11.42578125" style="5"/>
    <col min="1297" max="1297" width="14.7109375" style="5" customWidth="1"/>
    <col min="1298" max="1537" width="11.42578125" style="5"/>
    <col min="1538" max="1538" width="63" style="5" customWidth="1"/>
    <col min="1539" max="1539" width="1.140625" style="5" customWidth="1"/>
    <col min="1540" max="1540" width="18" style="5" bestFit="1" customWidth="1"/>
    <col min="1541" max="1541" width="1" style="5" customWidth="1"/>
    <col min="1542" max="1542" width="18.28515625" style="5" bestFit="1" customWidth="1"/>
    <col min="1543" max="1543" width="1" style="5" customWidth="1"/>
    <col min="1544" max="1544" width="23.5703125" style="5" bestFit="1" customWidth="1"/>
    <col min="1545" max="1545" width="0.7109375" style="5" customWidth="1"/>
    <col min="1546" max="1546" width="26.7109375" style="5" bestFit="1" customWidth="1"/>
    <col min="1547" max="1547" width="2" style="5" bestFit="1" customWidth="1"/>
    <col min="1548" max="1548" width="24.140625" style="5" customWidth="1"/>
    <col min="1549" max="1549" width="16.28515625" style="5" bestFit="1" customWidth="1"/>
    <col min="1550" max="1550" width="11.42578125" style="5"/>
    <col min="1551" max="1551" width="14.7109375" style="5" bestFit="1" customWidth="1"/>
    <col min="1552" max="1552" width="11.42578125" style="5"/>
    <col min="1553" max="1553" width="14.7109375" style="5" customWidth="1"/>
    <col min="1554" max="1793" width="11.42578125" style="5"/>
    <col min="1794" max="1794" width="63" style="5" customWidth="1"/>
    <col min="1795" max="1795" width="1.140625" style="5" customWidth="1"/>
    <col min="1796" max="1796" width="18" style="5" bestFit="1" customWidth="1"/>
    <col min="1797" max="1797" width="1" style="5" customWidth="1"/>
    <col min="1798" max="1798" width="18.28515625" style="5" bestFit="1" customWidth="1"/>
    <col min="1799" max="1799" width="1" style="5" customWidth="1"/>
    <col min="1800" max="1800" width="23.5703125" style="5" bestFit="1" customWidth="1"/>
    <col min="1801" max="1801" width="0.7109375" style="5" customWidth="1"/>
    <col min="1802" max="1802" width="26.7109375" style="5" bestFit="1" customWidth="1"/>
    <col min="1803" max="1803" width="2" style="5" bestFit="1" customWidth="1"/>
    <col min="1804" max="1804" width="24.140625" style="5" customWidth="1"/>
    <col min="1805" max="1805" width="16.28515625" style="5" bestFit="1" customWidth="1"/>
    <col min="1806" max="1806" width="11.42578125" style="5"/>
    <col min="1807" max="1807" width="14.7109375" style="5" bestFit="1" customWidth="1"/>
    <col min="1808" max="1808" width="11.42578125" style="5"/>
    <col min="1809" max="1809" width="14.7109375" style="5" customWidth="1"/>
    <col min="1810" max="2049" width="11.42578125" style="5"/>
    <col min="2050" max="2050" width="63" style="5" customWidth="1"/>
    <col min="2051" max="2051" width="1.140625" style="5" customWidth="1"/>
    <col min="2052" max="2052" width="18" style="5" bestFit="1" customWidth="1"/>
    <col min="2053" max="2053" width="1" style="5" customWidth="1"/>
    <col min="2054" max="2054" width="18.28515625" style="5" bestFit="1" customWidth="1"/>
    <col min="2055" max="2055" width="1" style="5" customWidth="1"/>
    <col min="2056" max="2056" width="23.5703125" style="5" bestFit="1" customWidth="1"/>
    <col min="2057" max="2057" width="0.7109375" style="5" customWidth="1"/>
    <col min="2058" max="2058" width="26.7109375" style="5" bestFit="1" customWidth="1"/>
    <col min="2059" max="2059" width="2" style="5" bestFit="1" customWidth="1"/>
    <col min="2060" max="2060" width="24.140625" style="5" customWidth="1"/>
    <col min="2061" max="2061" width="16.28515625" style="5" bestFit="1" customWidth="1"/>
    <col min="2062" max="2062" width="11.42578125" style="5"/>
    <col min="2063" max="2063" width="14.7109375" style="5" bestFit="1" customWidth="1"/>
    <col min="2064" max="2064" width="11.42578125" style="5"/>
    <col min="2065" max="2065" width="14.7109375" style="5" customWidth="1"/>
    <col min="2066" max="2305" width="11.42578125" style="5"/>
    <col min="2306" max="2306" width="63" style="5" customWidth="1"/>
    <col min="2307" max="2307" width="1.140625" style="5" customWidth="1"/>
    <col min="2308" max="2308" width="18" style="5" bestFit="1" customWidth="1"/>
    <col min="2309" max="2309" width="1" style="5" customWidth="1"/>
    <col min="2310" max="2310" width="18.28515625" style="5" bestFit="1" customWidth="1"/>
    <col min="2311" max="2311" width="1" style="5" customWidth="1"/>
    <col min="2312" max="2312" width="23.5703125" style="5" bestFit="1" customWidth="1"/>
    <col min="2313" max="2313" width="0.7109375" style="5" customWidth="1"/>
    <col min="2314" max="2314" width="26.7109375" style="5" bestFit="1" customWidth="1"/>
    <col min="2315" max="2315" width="2" style="5" bestFit="1" customWidth="1"/>
    <col min="2316" max="2316" width="24.140625" style="5" customWidth="1"/>
    <col min="2317" max="2317" width="16.28515625" style="5" bestFit="1" customWidth="1"/>
    <col min="2318" max="2318" width="11.42578125" style="5"/>
    <col min="2319" max="2319" width="14.7109375" style="5" bestFit="1" customWidth="1"/>
    <col min="2320" max="2320" width="11.42578125" style="5"/>
    <col min="2321" max="2321" width="14.7109375" style="5" customWidth="1"/>
    <col min="2322" max="2561" width="11.42578125" style="5"/>
    <col min="2562" max="2562" width="63" style="5" customWidth="1"/>
    <col min="2563" max="2563" width="1.140625" style="5" customWidth="1"/>
    <col min="2564" max="2564" width="18" style="5" bestFit="1" customWidth="1"/>
    <col min="2565" max="2565" width="1" style="5" customWidth="1"/>
    <col min="2566" max="2566" width="18.28515625" style="5" bestFit="1" customWidth="1"/>
    <col min="2567" max="2567" width="1" style="5" customWidth="1"/>
    <col min="2568" max="2568" width="23.5703125" style="5" bestFit="1" customWidth="1"/>
    <col min="2569" max="2569" width="0.7109375" style="5" customWidth="1"/>
    <col min="2570" max="2570" width="26.7109375" style="5" bestFit="1" customWidth="1"/>
    <col min="2571" max="2571" width="2" style="5" bestFit="1" customWidth="1"/>
    <col min="2572" max="2572" width="24.140625" style="5" customWidth="1"/>
    <col min="2573" max="2573" width="16.28515625" style="5" bestFit="1" customWidth="1"/>
    <col min="2574" max="2574" width="11.42578125" style="5"/>
    <col min="2575" max="2575" width="14.7109375" style="5" bestFit="1" customWidth="1"/>
    <col min="2576" max="2576" width="11.42578125" style="5"/>
    <col min="2577" max="2577" width="14.7109375" style="5" customWidth="1"/>
    <col min="2578" max="2817" width="11.42578125" style="5"/>
    <col min="2818" max="2818" width="63" style="5" customWidth="1"/>
    <col min="2819" max="2819" width="1.140625" style="5" customWidth="1"/>
    <col min="2820" max="2820" width="18" style="5" bestFit="1" customWidth="1"/>
    <col min="2821" max="2821" width="1" style="5" customWidth="1"/>
    <col min="2822" max="2822" width="18.28515625" style="5" bestFit="1" customWidth="1"/>
    <col min="2823" max="2823" width="1" style="5" customWidth="1"/>
    <col min="2824" max="2824" width="23.5703125" style="5" bestFit="1" customWidth="1"/>
    <col min="2825" max="2825" width="0.7109375" style="5" customWidth="1"/>
    <col min="2826" max="2826" width="26.7109375" style="5" bestFit="1" customWidth="1"/>
    <col min="2827" max="2827" width="2" style="5" bestFit="1" customWidth="1"/>
    <col min="2828" max="2828" width="24.140625" style="5" customWidth="1"/>
    <col min="2829" max="2829" width="16.28515625" style="5" bestFit="1" customWidth="1"/>
    <col min="2830" max="2830" width="11.42578125" style="5"/>
    <col min="2831" max="2831" width="14.7109375" style="5" bestFit="1" customWidth="1"/>
    <col min="2832" max="2832" width="11.42578125" style="5"/>
    <col min="2833" max="2833" width="14.7109375" style="5" customWidth="1"/>
    <col min="2834" max="3073" width="11.42578125" style="5"/>
    <col min="3074" max="3074" width="63" style="5" customWidth="1"/>
    <col min="3075" max="3075" width="1.140625" style="5" customWidth="1"/>
    <col min="3076" max="3076" width="18" style="5" bestFit="1" customWidth="1"/>
    <col min="3077" max="3077" width="1" style="5" customWidth="1"/>
    <col min="3078" max="3078" width="18.28515625" style="5" bestFit="1" customWidth="1"/>
    <col min="3079" max="3079" width="1" style="5" customWidth="1"/>
    <col min="3080" max="3080" width="23.5703125" style="5" bestFit="1" customWidth="1"/>
    <col min="3081" max="3081" width="0.7109375" style="5" customWidth="1"/>
    <col min="3082" max="3082" width="26.7109375" style="5" bestFit="1" customWidth="1"/>
    <col min="3083" max="3083" width="2" style="5" bestFit="1" customWidth="1"/>
    <col min="3084" max="3084" width="24.140625" style="5" customWidth="1"/>
    <col min="3085" max="3085" width="16.28515625" style="5" bestFit="1" customWidth="1"/>
    <col min="3086" max="3086" width="11.42578125" style="5"/>
    <col min="3087" max="3087" width="14.7109375" style="5" bestFit="1" customWidth="1"/>
    <col min="3088" max="3088" width="11.42578125" style="5"/>
    <col min="3089" max="3089" width="14.7109375" style="5" customWidth="1"/>
    <col min="3090" max="3329" width="11.42578125" style="5"/>
    <col min="3330" max="3330" width="63" style="5" customWidth="1"/>
    <col min="3331" max="3331" width="1.140625" style="5" customWidth="1"/>
    <col min="3332" max="3332" width="18" style="5" bestFit="1" customWidth="1"/>
    <col min="3333" max="3333" width="1" style="5" customWidth="1"/>
    <col min="3334" max="3334" width="18.28515625" style="5" bestFit="1" customWidth="1"/>
    <col min="3335" max="3335" width="1" style="5" customWidth="1"/>
    <col min="3336" max="3336" width="23.5703125" style="5" bestFit="1" customWidth="1"/>
    <col min="3337" max="3337" width="0.7109375" style="5" customWidth="1"/>
    <col min="3338" max="3338" width="26.7109375" style="5" bestFit="1" customWidth="1"/>
    <col min="3339" max="3339" width="2" style="5" bestFit="1" customWidth="1"/>
    <col min="3340" max="3340" width="24.140625" style="5" customWidth="1"/>
    <col min="3341" max="3341" width="16.28515625" style="5" bestFit="1" customWidth="1"/>
    <col min="3342" max="3342" width="11.42578125" style="5"/>
    <col min="3343" max="3343" width="14.7109375" style="5" bestFit="1" customWidth="1"/>
    <col min="3344" max="3344" width="11.42578125" style="5"/>
    <col min="3345" max="3345" width="14.7109375" style="5" customWidth="1"/>
    <col min="3346" max="3585" width="11.42578125" style="5"/>
    <col min="3586" max="3586" width="63" style="5" customWidth="1"/>
    <col min="3587" max="3587" width="1.140625" style="5" customWidth="1"/>
    <col min="3588" max="3588" width="18" style="5" bestFit="1" customWidth="1"/>
    <col min="3589" max="3589" width="1" style="5" customWidth="1"/>
    <col min="3590" max="3590" width="18.28515625" style="5" bestFit="1" customWidth="1"/>
    <col min="3591" max="3591" width="1" style="5" customWidth="1"/>
    <col min="3592" max="3592" width="23.5703125" style="5" bestFit="1" customWidth="1"/>
    <col min="3593" max="3593" width="0.7109375" style="5" customWidth="1"/>
    <col min="3594" max="3594" width="26.7109375" style="5" bestFit="1" customWidth="1"/>
    <col min="3595" max="3595" width="2" style="5" bestFit="1" customWidth="1"/>
    <col min="3596" max="3596" width="24.140625" style="5" customWidth="1"/>
    <col min="3597" max="3597" width="16.28515625" style="5" bestFit="1" customWidth="1"/>
    <col min="3598" max="3598" width="11.42578125" style="5"/>
    <col min="3599" max="3599" width="14.7109375" style="5" bestFit="1" customWidth="1"/>
    <col min="3600" max="3600" width="11.42578125" style="5"/>
    <col min="3601" max="3601" width="14.7109375" style="5" customWidth="1"/>
    <col min="3602" max="3841" width="11.42578125" style="5"/>
    <col min="3842" max="3842" width="63" style="5" customWidth="1"/>
    <col min="3843" max="3843" width="1.140625" style="5" customWidth="1"/>
    <col min="3844" max="3844" width="18" style="5" bestFit="1" customWidth="1"/>
    <col min="3845" max="3845" width="1" style="5" customWidth="1"/>
    <col min="3846" max="3846" width="18.28515625" style="5" bestFit="1" customWidth="1"/>
    <col min="3847" max="3847" width="1" style="5" customWidth="1"/>
    <col min="3848" max="3848" width="23.5703125" style="5" bestFit="1" customWidth="1"/>
    <col min="3849" max="3849" width="0.7109375" style="5" customWidth="1"/>
    <col min="3850" max="3850" width="26.7109375" style="5" bestFit="1" customWidth="1"/>
    <col min="3851" max="3851" width="2" style="5" bestFit="1" customWidth="1"/>
    <col min="3852" max="3852" width="24.140625" style="5" customWidth="1"/>
    <col min="3853" max="3853" width="16.28515625" style="5" bestFit="1" customWidth="1"/>
    <col min="3854" max="3854" width="11.42578125" style="5"/>
    <col min="3855" max="3855" width="14.7109375" style="5" bestFit="1" customWidth="1"/>
    <col min="3856" max="3856" width="11.42578125" style="5"/>
    <col min="3857" max="3857" width="14.7109375" style="5" customWidth="1"/>
    <col min="3858" max="4097" width="11.42578125" style="5"/>
    <col min="4098" max="4098" width="63" style="5" customWidth="1"/>
    <col min="4099" max="4099" width="1.140625" style="5" customWidth="1"/>
    <col min="4100" max="4100" width="18" style="5" bestFit="1" customWidth="1"/>
    <col min="4101" max="4101" width="1" style="5" customWidth="1"/>
    <col min="4102" max="4102" width="18.28515625" style="5" bestFit="1" customWidth="1"/>
    <col min="4103" max="4103" width="1" style="5" customWidth="1"/>
    <col min="4104" max="4104" width="23.5703125" style="5" bestFit="1" customWidth="1"/>
    <col min="4105" max="4105" width="0.7109375" style="5" customWidth="1"/>
    <col min="4106" max="4106" width="26.7109375" style="5" bestFit="1" customWidth="1"/>
    <col min="4107" max="4107" width="2" style="5" bestFit="1" customWidth="1"/>
    <col min="4108" max="4108" width="24.140625" style="5" customWidth="1"/>
    <col min="4109" max="4109" width="16.28515625" style="5" bestFit="1" customWidth="1"/>
    <col min="4110" max="4110" width="11.42578125" style="5"/>
    <col min="4111" max="4111" width="14.7109375" style="5" bestFit="1" customWidth="1"/>
    <col min="4112" max="4112" width="11.42578125" style="5"/>
    <col min="4113" max="4113" width="14.7109375" style="5" customWidth="1"/>
    <col min="4114" max="4353" width="11.42578125" style="5"/>
    <col min="4354" max="4354" width="63" style="5" customWidth="1"/>
    <col min="4355" max="4355" width="1.140625" style="5" customWidth="1"/>
    <col min="4356" max="4356" width="18" style="5" bestFit="1" customWidth="1"/>
    <col min="4357" max="4357" width="1" style="5" customWidth="1"/>
    <col min="4358" max="4358" width="18.28515625" style="5" bestFit="1" customWidth="1"/>
    <col min="4359" max="4359" width="1" style="5" customWidth="1"/>
    <col min="4360" max="4360" width="23.5703125" style="5" bestFit="1" customWidth="1"/>
    <col min="4361" max="4361" width="0.7109375" style="5" customWidth="1"/>
    <col min="4362" max="4362" width="26.7109375" style="5" bestFit="1" customWidth="1"/>
    <col min="4363" max="4363" width="2" style="5" bestFit="1" customWidth="1"/>
    <col min="4364" max="4364" width="24.140625" style="5" customWidth="1"/>
    <col min="4365" max="4365" width="16.28515625" style="5" bestFit="1" customWidth="1"/>
    <col min="4366" max="4366" width="11.42578125" style="5"/>
    <col min="4367" max="4367" width="14.7109375" style="5" bestFit="1" customWidth="1"/>
    <col min="4368" max="4368" width="11.42578125" style="5"/>
    <col min="4369" max="4369" width="14.7109375" style="5" customWidth="1"/>
    <col min="4370" max="4609" width="11.42578125" style="5"/>
    <col min="4610" max="4610" width="63" style="5" customWidth="1"/>
    <col min="4611" max="4611" width="1.140625" style="5" customWidth="1"/>
    <col min="4612" max="4612" width="18" style="5" bestFit="1" customWidth="1"/>
    <col min="4613" max="4613" width="1" style="5" customWidth="1"/>
    <col min="4614" max="4614" width="18.28515625" style="5" bestFit="1" customWidth="1"/>
    <col min="4615" max="4615" width="1" style="5" customWidth="1"/>
    <col min="4616" max="4616" width="23.5703125" style="5" bestFit="1" customWidth="1"/>
    <col min="4617" max="4617" width="0.7109375" style="5" customWidth="1"/>
    <col min="4618" max="4618" width="26.7109375" style="5" bestFit="1" customWidth="1"/>
    <col min="4619" max="4619" width="2" style="5" bestFit="1" customWidth="1"/>
    <col min="4620" max="4620" width="24.140625" style="5" customWidth="1"/>
    <col min="4621" max="4621" width="16.28515625" style="5" bestFit="1" customWidth="1"/>
    <col min="4622" max="4622" width="11.42578125" style="5"/>
    <col min="4623" max="4623" width="14.7109375" style="5" bestFit="1" customWidth="1"/>
    <col min="4624" max="4624" width="11.42578125" style="5"/>
    <col min="4625" max="4625" width="14.7109375" style="5" customWidth="1"/>
    <col min="4626" max="4865" width="11.42578125" style="5"/>
    <col min="4866" max="4866" width="63" style="5" customWidth="1"/>
    <col min="4867" max="4867" width="1.140625" style="5" customWidth="1"/>
    <col min="4868" max="4868" width="18" style="5" bestFit="1" customWidth="1"/>
    <col min="4869" max="4869" width="1" style="5" customWidth="1"/>
    <col min="4870" max="4870" width="18.28515625" style="5" bestFit="1" customWidth="1"/>
    <col min="4871" max="4871" width="1" style="5" customWidth="1"/>
    <col min="4872" max="4872" width="23.5703125" style="5" bestFit="1" customWidth="1"/>
    <col min="4873" max="4873" width="0.7109375" style="5" customWidth="1"/>
    <col min="4874" max="4874" width="26.7109375" style="5" bestFit="1" customWidth="1"/>
    <col min="4875" max="4875" width="2" style="5" bestFit="1" customWidth="1"/>
    <col min="4876" max="4876" width="24.140625" style="5" customWidth="1"/>
    <col min="4877" max="4877" width="16.28515625" style="5" bestFit="1" customWidth="1"/>
    <col min="4878" max="4878" width="11.42578125" style="5"/>
    <col min="4879" max="4879" width="14.7109375" style="5" bestFit="1" customWidth="1"/>
    <col min="4880" max="4880" width="11.42578125" style="5"/>
    <col min="4881" max="4881" width="14.7109375" style="5" customWidth="1"/>
    <col min="4882" max="5121" width="11.42578125" style="5"/>
    <col min="5122" max="5122" width="63" style="5" customWidth="1"/>
    <col min="5123" max="5123" width="1.140625" style="5" customWidth="1"/>
    <col min="5124" max="5124" width="18" style="5" bestFit="1" customWidth="1"/>
    <col min="5125" max="5125" width="1" style="5" customWidth="1"/>
    <col min="5126" max="5126" width="18.28515625" style="5" bestFit="1" customWidth="1"/>
    <col min="5127" max="5127" width="1" style="5" customWidth="1"/>
    <col min="5128" max="5128" width="23.5703125" style="5" bestFit="1" customWidth="1"/>
    <col min="5129" max="5129" width="0.7109375" style="5" customWidth="1"/>
    <col min="5130" max="5130" width="26.7109375" style="5" bestFit="1" customWidth="1"/>
    <col min="5131" max="5131" width="2" style="5" bestFit="1" customWidth="1"/>
    <col min="5132" max="5132" width="24.140625" style="5" customWidth="1"/>
    <col min="5133" max="5133" width="16.28515625" style="5" bestFit="1" customWidth="1"/>
    <col min="5134" max="5134" width="11.42578125" style="5"/>
    <col min="5135" max="5135" width="14.7109375" style="5" bestFit="1" customWidth="1"/>
    <col min="5136" max="5136" width="11.42578125" style="5"/>
    <col min="5137" max="5137" width="14.7109375" style="5" customWidth="1"/>
    <col min="5138" max="5377" width="11.42578125" style="5"/>
    <col min="5378" max="5378" width="63" style="5" customWidth="1"/>
    <col min="5379" max="5379" width="1.140625" style="5" customWidth="1"/>
    <col min="5380" max="5380" width="18" style="5" bestFit="1" customWidth="1"/>
    <col min="5381" max="5381" width="1" style="5" customWidth="1"/>
    <col min="5382" max="5382" width="18.28515625" style="5" bestFit="1" customWidth="1"/>
    <col min="5383" max="5383" width="1" style="5" customWidth="1"/>
    <col min="5384" max="5384" width="23.5703125" style="5" bestFit="1" customWidth="1"/>
    <col min="5385" max="5385" width="0.7109375" style="5" customWidth="1"/>
    <col min="5386" max="5386" width="26.7109375" style="5" bestFit="1" customWidth="1"/>
    <col min="5387" max="5387" width="2" style="5" bestFit="1" customWidth="1"/>
    <col min="5388" max="5388" width="24.140625" style="5" customWidth="1"/>
    <col min="5389" max="5389" width="16.28515625" style="5" bestFit="1" customWidth="1"/>
    <col min="5390" max="5390" width="11.42578125" style="5"/>
    <col min="5391" max="5391" width="14.7109375" style="5" bestFit="1" customWidth="1"/>
    <col min="5392" max="5392" width="11.42578125" style="5"/>
    <col min="5393" max="5393" width="14.7109375" style="5" customWidth="1"/>
    <col min="5394" max="5633" width="11.42578125" style="5"/>
    <col min="5634" max="5634" width="63" style="5" customWidth="1"/>
    <col min="5635" max="5635" width="1.140625" style="5" customWidth="1"/>
    <col min="5636" max="5636" width="18" style="5" bestFit="1" customWidth="1"/>
    <col min="5637" max="5637" width="1" style="5" customWidth="1"/>
    <col min="5638" max="5638" width="18.28515625" style="5" bestFit="1" customWidth="1"/>
    <col min="5639" max="5639" width="1" style="5" customWidth="1"/>
    <col min="5640" max="5640" width="23.5703125" style="5" bestFit="1" customWidth="1"/>
    <col min="5641" max="5641" width="0.7109375" style="5" customWidth="1"/>
    <col min="5642" max="5642" width="26.7109375" style="5" bestFit="1" customWidth="1"/>
    <col min="5643" max="5643" width="2" style="5" bestFit="1" customWidth="1"/>
    <col min="5644" max="5644" width="24.140625" style="5" customWidth="1"/>
    <col min="5645" max="5645" width="16.28515625" style="5" bestFit="1" customWidth="1"/>
    <col min="5646" max="5646" width="11.42578125" style="5"/>
    <col min="5647" max="5647" width="14.7109375" style="5" bestFit="1" customWidth="1"/>
    <col min="5648" max="5648" width="11.42578125" style="5"/>
    <col min="5649" max="5649" width="14.7109375" style="5" customWidth="1"/>
    <col min="5650" max="5889" width="11.42578125" style="5"/>
    <col min="5890" max="5890" width="63" style="5" customWidth="1"/>
    <col min="5891" max="5891" width="1.140625" style="5" customWidth="1"/>
    <col min="5892" max="5892" width="18" style="5" bestFit="1" customWidth="1"/>
    <col min="5893" max="5893" width="1" style="5" customWidth="1"/>
    <col min="5894" max="5894" width="18.28515625" style="5" bestFit="1" customWidth="1"/>
    <col min="5895" max="5895" width="1" style="5" customWidth="1"/>
    <col min="5896" max="5896" width="23.5703125" style="5" bestFit="1" customWidth="1"/>
    <col min="5897" max="5897" width="0.7109375" style="5" customWidth="1"/>
    <col min="5898" max="5898" width="26.7109375" style="5" bestFit="1" customWidth="1"/>
    <col min="5899" max="5899" width="2" style="5" bestFit="1" customWidth="1"/>
    <col min="5900" max="5900" width="24.140625" style="5" customWidth="1"/>
    <col min="5901" max="5901" width="16.28515625" style="5" bestFit="1" customWidth="1"/>
    <col min="5902" max="5902" width="11.42578125" style="5"/>
    <col min="5903" max="5903" width="14.7109375" style="5" bestFit="1" customWidth="1"/>
    <col min="5904" max="5904" width="11.42578125" style="5"/>
    <col min="5905" max="5905" width="14.7109375" style="5" customWidth="1"/>
    <col min="5906" max="6145" width="11.42578125" style="5"/>
    <col min="6146" max="6146" width="63" style="5" customWidth="1"/>
    <col min="6147" max="6147" width="1.140625" style="5" customWidth="1"/>
    <col min="6148" max="6148" width="18" style="5" bestFit="1" customWidth="1"/>
    <col min="6149" max="6149" width="1" style="5" customWidth="1"/>
    <col min="6150" max="6150" width="18.28515625" style="5" bestFit="1" customWidth="1"/>
    <col min="6151" max="6151" width="1" style="5" customWidth="1"/>
    <col min="6152" max="6152" width="23.5703125" style="5" bestFit="1" customWidth="1"/>
    <col min="6153" max="6153" width="0.7109375" style="5" customWidth="1"/>
    <col min="6154" max="6154" width="26.7109375" style="5" bestFit="1" customWidth="1"/>
    <col min="6155" max="6155" width="2" style="5" bestFit="1" customWidth="1"/>
    <col min="6156" max="6156" width="24.140625" style="5" customWidth="1"/>
    <col min="6157" max="6157" width="16.28515625" style="5" bestFit="1" customWidth="1"/>
    <col min="6158" max="6158" width="11.42578125" style="5"/>
    <col min="6159" max="6159" width="14.7109375" style="5" bestFit="1" customWidth="1"/>
    <col min="6160" max="6160" width="11.42578125" style="5"/>
    <col min="6161" max="6161" width="14.7109375" style="5" customWidth="1"/>
    <col min="6162" max="6401" width="11.42578125" style="5"/>
    <col min="6402" max="6402" width="63" style="5" customWidth="1"/>
    <col min="6403" max="6403" width="1.140625" style="5" customWidth="1"/>
    <col min="6404" max="6404" width="18" style="5" bestFit="1" customWidth="1"/>
    <col min="6405" max="6405" width="1" style="5" customWidth="1"/>
    <col min="6406" max="6406" width="18.28515625" style="5" bestFit="1" customWidth="1"/>
    <col min="6407" max="6407" width="1" style="5" customWidth="1"/>
    <col min="6408" max="6408" width="23.5703125" style="5" bestFit="1" customWidth="1"/>
    <col min="6409" max="6409" width="0.7109375" style="5" customWidth="1"/>
    <col min="6410" max="6410" width="26.7109375" style="5" bestFit="1" customWidth="1"/>
    <col min="6411" max="6411" width="2" style="5" bestFit="1" customWidth="1"/>
    <col min="6412" max="6412" width="24.140625" style="5" customWidth="1"/>
    <col min="6413" max="6413" width="16.28515625" style="5" bestFit="1" customWidth="1"/>
    <col min="6414" max="6414" width="11.42578125" style="5"/>
    <col min="6415" max="6415" width="14.7109375" style="5" bestFit="1" customWidth="1"/>
    <col min="6416" max="6416" width="11.42578125" style="5"/>
    <col min="6417" max="6417" width="14.7109375" style="5" customWidth="1"/>
    <col min="6418" max="6657" width="11.42578125" style="5"/>
    <col min="6658" max="6658" width="63" style="5" customWidth="1"/>
    <col min="6659" max="6659" width="1.140625" style="5" customWidth="1"/>
    <col min="6660" max="6660" width="18" style="5" bestFit="1" customWidth="1"/>
    <col min="6661" max="6661" width="1" style="5" customWidth="1"/>
    <col min="6662" max="6662" width="18.28515625" style="5" bestFit="1" customWidth="1"/>
    <col min="6663" max="6663" width="1" style="5" customWidth="1"/>
    <col min="6664" max="6664" width="23.5703125" style="5" bestFit="1" customWidth="1"/>
    <col min="6665" max="6665" width="0.7109375" style="5" customWidth="1"/>
    <col min="6666" max="6666" width="26.7109375" style="5" bestFit="1" customWidth="1"/>
    <col min="6667" max="6667" width="2" style="5" bestFit="1" customWidth="1"/>
    <col min="6668" max="6668" width="24.140625" style="5" customWidth="1"/>
    <col min="6669" max="6669" width="16.28515625" style="5" bestFit="1" customWidth="1"/>
    <col min="6670" max="6670" width="11.42578125" style="5"/>
    <col min="6671" max="6671" width="14.7109375" style="5" bestFit="1" customWidth="1"/>
    <col min="6672" max="6672" width="11.42578125" style="5"/>
    <col min="6673" max="6673" width="14.7109375" style="5" customWidth="1"/>
    <col min="6674" max="6913" width="11.42578125" style="5"/>
    <col min="6914" max="6914" width="63" style="5" customWidth="1"/>
    <col min="6915" max="6915" width="1.140625" style="5" customWidth="1"/>
    <col min="6916" max="6916" width="18" style="5" bestFit="1" customWidth="1"/>
    <col min="6917" max="6917" width="1" style="5" customWidth="1"/>
    <col min="6918" max="6918" width="18.28515625" style="5" bestFit="1" customWidth="1"/>
    <col min="6919" max="6919" width="1" style="5" customWidth="1"/>
    <col min="6920" max="6920" width="23.5703125" style="5" bestFit="1" customWidth="1"/>
    <col min="6921" max="6921" width="0.7109375" style="5" customWidth="1"/>
    <col min="6922" max="6922" width="26.7109375" style="5" bestFit="1" customWidth="1"/>
    <col min="6923" max="6923" width="2" style="5" bestFit="1" customWidth="1"/>
    <col min="6924" max="6924" width="24.140625" style="5" customWidth="1"/>
    <col min="6925" max="6925" width="16.28515625" style="5" bestFit="1" customWidth="1"/>
    <col min="6926" max="6926" width="11.42578125" style="5"/>
    <col min="6927" max="6927" width="14.7109375" style="5" bestFit="1" customWidth="1"/>
    <col min="6928" max="6928" width="11.42578125" style="5"/>
    <col min="6929" max="6929" width="14.7109375" style="5" customWidth="1"/>
    <col min="6930" max="7169" width="11.42578125" style="5"/>
    <col min="7170" max="7170" width="63" style="5" customWidth="1"/>
    <col min="7171" max="7171" width="1.140625" style="5" customWidth="1"/>
    <col min="7172" max="7172" width="18" style="5" bestFit="1" customWidth="1"/>
    <col min="7173" max="7173" width="1" style="5" customWidth="1"/>
    <col min="7174" max="7174" width="18.28515625" style="5" bestFit="1" customWidth="1"/>
    <col min="7175" max="7175" width="1" style="5" customWidth="1"/>
    <col min="7176" max="7176" width="23.5703125" style="5" bestFit="1" customWidth="1"/>
    <col min="7177" max="7177" width="0.7109375" style="5" customWidth="1"/>
    <col min="7178" max="7178" width="26.7109375" style="5" bestFit="1" customWidth="1"/>
    <col min="7179" max="7179" width="2" style="5" bestFit="1" customWidth="1"/>
    <col min="7180" max="7180" width="24.140625" style="5" customWidth="1"/>
    <col min="7181" max="7181" width="16.28515625" style="5" bestFit="1" customWidth="1"/>
    <col min="7182" max="7182" width="11.42578125" style="5"/>
    <col min="7183" max="7183" width="14.7109375" style="5" bestFit="1" customWidth="1"/>
    <col min="7184" max="7184" width="11.42578125" style="5"/>
    <col min="7185" max="7185" width="14.7109375" style="5" customWidth="1"/>
    <col min="7186" max="7425" width="11.42578125" style="5"/>
    <col min="7426" max="7426" width="63" style="5" customWidth="1"/>
    <col min="7427" max="7427" width="1.140625" style="5" customWidth="1"/>
    <col min="7428" max="7428" width="18" style="5" bestFit="1" customWidth="1"/>
    <col min="7429" max="7429" width="1" style="5" customWidth="1"/>
    <col min="7430" max="7430" width="18.28515625" style="5" bestFit="1" customWidth="1"/>
    <col min="7431" max="7431" width="1" style="5" customWidth="1"/>
    <col min="7432" max="7432" width="23.5703125" style="5" bestFit="1" customWidth="1"/>
    <col min="7433" max="7433" width="0.7109375" style="5" customWidth="1"/>
    <col min="7434" max="7434" width="26.7109375" style="5" bestFit="1" customWidth="1"/>
    <col min="7435" max="7435" width="2" style="5" bestFit="1" customWidth="1"/>
    <col min="7436" max="7436" width="24.140625" style="5" customWidth="1"/>
    <col min="7437" max="7437" width="16.28515625" style="5" bestFit="1" customWidth="1"/>
    <col min="7438" max="7438" width="11.42578125" style="5"/>
    <col min="7439" max="7439" width="14.7109375" style="5" bestFit="1" customWidth="1"/>
    <col min="7440" max="7440" width="11.42578125" style="5"/>
    <col min="7441" max="7441" width="14.7109375" style="5" customWidth="1"/>
    <col min="7442" max="7681" width="11.42578125" style="5"/>
    <col min="7682" max="7682" width="63" style="5" customWidth="1"/>
    <col min="7683" max="7683" width="1.140625" style="5" customWidth="1"/>
    <col min="7684" max="7684" width="18" style="5" bestFit="1" customWidth="1"/>
    <col min="7685" max="7685" width="1" style="5" customWidth="1"/>
    <col min="7686" max="7686" width="18.28515625" style="5" bestFit="1" customWidth="1"/>
    <col min="7687" max="7687" width="1" style="5" customWidth="1"/>
    <col min="7688" max="7688" width="23.5703125" style="5" bestFit="1" customWidth="1"/>
    <col min="7689" max="7689" width="0.7109375" style="5" customWidth="1"/>
    <col min="7690" max="7690" width="26.7109375" style="5" bestFit="1" customWidth="1"/>
    <col min="7691" max="7691" width="2" style="5" bestFit="1" customWidth="1"/>
    <col min="7692" max="7692" width="24.140625" style="5" customWidth="1"/>
    <col min="7693" max="7693" width="16.28515625" style="5" bestFit="1" customWidth="1"/>
    <col min="7694" max="7694" width="11.42578125" style="5"/>
    <col min="7695" max="7695" width="14.7109375" style="5" bestFit="1" customWidth="1"/>
    <col min="7696" max="7696" width="11.42578125" style="5"/>
    <col min="7697" max="7697" width="14.7109375" style="5" customWidth="1"/>
    <col min="7698" max="7937" width="11.42578125" style="5"/>
    <col min="7938" max="7938" width="63" style="5" customWidth="1"/>
    <col min="7939" max="7939" width="1.140625" style="5" customWidth="1"/>
    <col min="7940" max="7940" width="18" style="5" bestFit="1" customWidth="1"/>
    <col min="7941" max="7941" width="1" style="5" customWidth="1"/>
    <col min="7942" max="7942" width="18.28515625" style="5" bestFit="1" customWidth="1"/>
    <col min="7943" max="7943" width="1" style="5" customWidth="1"/>
    <col min="7944" max="7944" width="23.5703125" style="5" bestFit="1" customWidth="1"/>
    <col min="7945" max="7945" width="0.7109375" style="5" customWidth="1"/>
    <col min="7946" max="7946" width="26.7109375" style="5" bestFit="1" customWidth="1"/>
    <col min="7947" max="7947" width="2" style="5" bestFit="1" customWidth="1"/>
    <col min="7948" max="7948" width="24.140625" style="5" customWidth="1"/>
    <col min="7949" max="7949" width="16.28515625" style="5" bestFit="1" customWidth="1"/>
    <col min="7950" max="7950" width="11.42578125" style="5"/>
    <col min="7951" max="7951" width="14.7109375" style="5" bestFit="1" customWidth="1"/>
    <col min="7952" max="7952" width="11.42578125" style="5"/>
    <col min="7953" max="7953" width="14.7109375" style="5" customWidth="1"/>
    <col min="7954" max="8193" width="11.42578125" style="5"/>
    <col min="8194" max="8194" width="63" style="5" customWidth="1"/>
    <col min="8195" max="8195" width="1.140625" style="5" customWidth="1"/>
    <col min="8196" max="8196" width="18" style="5" bestFit="1" customWidth="1"/>
    <col min="8197" max="8197" width="1" style="5" customWidth="1"/>
    <col min="8198" max="8198" width="18.28515625" style="5" bestFit="1" customWidth="1"/>
    <col min="8199" max="8199" width="1" style="5" customWidth="1"/>
    <col min="8200" max="8200" width="23.5703125" style="5" bestFit="1" customWidth="1"/>
    <col min="8201" max="8201" width="0.7109375" style="5" customWidth="1"/>
    <col min="8202" max="8202" width="26.7109375" style="5" bestFit="1" customWidth="1"/>
    <col min="8203" max="8203" width="2" style="5" bestFit="1" customWidth="1"/>
    <col min="8204" max="8204" width="24.140625" style="5" customWidth="1"/>
    <col min="8205" max="8205" width="16.28515625" style="5" bestFit="1" customWidth="1"/>
    <col min="8206" max="8206" width="11.42578125" style="5"/>
    <col min="8207" max="8207" width="14.7109375" style="5" bestFit="1" customWidth="1"/>
    <col min="8208" max="8208" width="11.42578125" style="5"/>
    <col min="8209" max="8209" width="14.7109375" style="5" customWidth="1"/>
    <col min="8210" max="8449" width="11.42578125" style="5"/>
    <col min="8450" max="8450" width="63" style="5" customWidth="1"/>
    <col min="8451" max="8451" width="1.140625" style="5" customWidth="1"/>
    <col min="8452" max="8452" width="18" style="5" bestFit="1" customWidth="1"/>
    <col min="8453" max="8453" width="1" style="5" customWidth="1"/>
    <col min="8454" max="8454" width="18.28515625" style="5" bestFit="1" customWidth="1"/>
    <col min="8455" max="8455" width="1" style="5" customWidth="1"/>
    <col min="8456" max="8456" width="23.5703125" style="5" bestFit="1" customWidth="1"/>
    <col min="8457" max="8457" width="0.7109375" style="5" customWidth="1"/>
    <col min="8458" max="8458" width="26.7109375" style="5" bestFit="1" customWidth="1"/>
    <col min="8459" max="8459" width="2" style="5" bestFit="1" customWidth="1"/>
    <col min="8460" max="8460" width="24.140625" style="5" customWidth="1"/>
    <col min="8461" max="8461" width="16.28515625" style="5" bestFit="1" customWidth="1"/>
    <col min="8462" max="8462" width="11.42578125" style="5"/>
    <col min="8463" max="8463" width="14.7109375" style="5" bestFit="1" customWidth="1"/>
    <col min="8464" max="8464" width="11.42578125" style="5"/>
    <col min="8465" max="8465" width="14.7109375" style="5" customWidth="1"/>
    <col min="8466" max="8705" width="11.42578125" style="5"/>
    <col min="8706" max="8706" width="63" style="5" customWidth="1"/>
    <col min="8707" max="8707" width="1.140625" style="5" customWidth="1"/>
    <col min="8708" max="8708" width="18" style="5" bestFit="1" customWidth="1"/>
    <col min="8709" max="8709" width="1" style="5" customWidth="1"/>
    <col min="8710" max="8710" width="18.28515625" style="5" bestFit="1" customWidth="1"/>
    <col min="8711" max="8711" width="1" style="5" customWidth="1"/>
    <col min="8712" max="8712" width="23.5703125" style="5" bestFit="1" customWidth="1"/>
    <col min="8713" max="8713" width="0.7109375" style="5" customWidth="1"/>
    <col min="8714" max="8714" width="26.7109375" style="5" bestFit="1" customWidth="1"/>
    <col min="8715" max="8715" width="2" style="5" bestFit="1" customWidth="1"/>
    <col min="8716" max="8716" width="24.140625" style="5" customWidth="1"/>
    <col min="8717" max="8717" width="16.28515625" style="5" bestFit="1" customWidth="1"/>
    <col min="8718" max="8718" width="11.42578125" style="5"/>
    <col min="8719" max="8719" width="14.7109375" style="5" bestFit="1" customWidth="1"/>
    <col min="8720" max="8720" width="11.42578125" style="5"/>
    <col min="8721" max="8721" width="14.7109375" style="5" customWidth="1"/>
    <col min="8722" max="8961" width="11.42578125" style="5"/>
    <col min="8962" max="8962" width="63" style="5" customWidth="1"/>
    <col min="8963" max="8963" width="1.140625" style="5" customWidth="1"/>
    <col min="8964" max="8964" width="18" style="5" bestFit="1" customWidth="1"/>
    <col min="8965" max="8965" width="1" style="5" customWidth="1"/>
    <col min="8966" max="8966" width="18.28515625" style="5" bestFit="1" customWidth="1"/>
    <col min="8967" max="8967" width="1" style="5" customWidth="1"/>
    <col min="8968" max="8968" width="23.5703125" style="5" bestFit="1" customWidth="1"/>
    <col min="8969" max="8969" width="0.7109375" style="5" customWidth="1"/>
    <col min="8970" max="8970" width="26.7109375" style="5" bestFit="1" customWidth="1"/>
    <col min="8971" max="8971" width="2" style="5" bestFit="1" customWidth="1"/>
    <col min="8972" max="8972" width="24.140625" style="5" customWidth="1"/>
    <col min="8973" max="8973" width="16.28515625" style="5" bestFit="1" customWidth="1"/>
    <col min="8974" max="8974" width="11.42578125" style="5"/>
    <col min="8975" max="8975" width="14.7109375" style="5" bestFit="1" customWidth="1"/>
    <col min="8976" max="8976" width="11.42578125" style="5"/>
    <col min="8977" max="8977" width="14.7109375" style="5" customWidth="1"/>
    <col min="8978" max="9217" width="11.42578125" style="5"/>
    <col min="9218" max="9218" width="63" style="5" customWidth="1"/>
    <col min="9219" max="9219" width="1.140625" style="5" customWidth="1"/>
    <col min="9220" max="9220" width="18" style="5" bestFit="1" customWidth="1"/>
    <col min="9221" max="9221" width="1" style="5" customWidth="1"/>
    <col min="9222" max="9222" width="18.28515625" style="5" bestFit="1" customWidth="1"/>
    <col min="9223" max="9223" width="1" style="5" customWidth="1"/>
    <col min="9224" max="9224" width="23.5703125" style="5" bestFit="1" customWidth="1"/>
    <col min="9225" max="9225" width="0.7109375" style="5" customWidth="1"/>
    <col min="9226" max="9226" width="26.7109375" style="5" bestFit="1" customWidth="1"/>
    <col min="9227" max="9227" width="2" style="5" bestFit="1" customWidth="1"/>
    <col min="9228" max="9228" width="24.140625" style="5" customWidth="1"/>
    <col min="9229" max="9229" width="16.28515625" style="5" bestFit="1" customWidth="1"/>
    <col min="9230" max="9230" width="11.42578125" style="5"/>
    <col min="9231" max="9231" width="14.7109375" style="5" bestFit="1" customWidth="1"/>
    <col min="9232" max="9232" width="11.42578125" style="5"/>
    <col min="9233" max="9233" width="14.7109375" style="5" customWidth="1"/>
    <col min="9234" max="9473" width="11.42578125" style="5"/>
    <col min="9474" max="9474" width="63" style="5" customWidth="1"/>
    <col min="9475" max="9475" width="1.140625" style="5" customWidth="1"/>
    <col min="9476" max="9476" width="18" style="5" bestFit="1" customWidth="1"/>
    <col min="9477" max="9477" width="1" style="5" customWidth="1"/>
    <col min="9478" max="9478" width="18.28515625" style="5" bestFit="1" customWidth="1"/>
    <col min="9479" max="9479" width="1" style="5" customWidth="1"/>
    <col min="9480" max="9480" width="23.5703125" style="5" bestFit="1" customWidth="1"/>
    <col min="9481" max="9481" width="0.7109375" style="5" customWidth="1"/>
    <col min="9482" max="9482" width="26.7109375" style="5" bestFit="1" customWidth="1"/>
    <col min="9483" max="9483" width="2" style="5" bestFit="1" customWidth="1"/>
    <col min="9484" max="9484" width="24.140625" style="5" customWidth="1"/>
    <col min="9485" max="9485" width="16.28515625" style="5" bestFit="1" customWidth="1"/>
    <col min="9486" max="9486" width="11.42578125" style="5"/>
    <col min="9487" max="9487" width="14.7109375" style="5" bestFit="1" customWidth="1"/>
    <col min="9488" max="9488" width="11.42578125" style="5"/>
    <col min="9489" max="9489" width="14.7109375" style="5" customWidth="1"/>
    <col min="9490" max="9729" width="11.42578125" style="5"/>
    <col min="9730" max="9730" width="63" style="5" customWidth="1"/>
    <col min="9731" max="9731" width="1.140625" style="5" customWidth="1"/>
    <col min="9732" max="9732" width="18" style="5" bestFit="1" customWidth="1"/>
    <col min="9733" max="9733" width="1" style="5" customWidth="1"/>
    <col min="9734" max="9734" width="18.28515625" style="5" bestFit="1" customWidth="1"/>
    <col min="9735" max="9735" width="1" style="5" customWidth="1"/>
    <col min="9736" max="9736" width="23.5703125" style="5" bestFit="1" customWidth="1"/>
    <col min="9737" max="9737" width="0.7109375" style="5" customWidth="1"/>
    <col min="9738" max="9738" width="26.7109375" style="5" bestFit="1" customWidth="1"/>
    <col min="9739" max="9739" width="2" style="5" bestFit="1" customWidth="1"/>
    <col min="9740" max="9740" width="24.140625" style="5" customWidth="1"/>
    <col min="9741" max="9741" width="16.28515625" style="5" bestFit="1" customWidth="1"/>
    <col min="9742" max="9742" width="11.42578125" style="5"/>
    <col min="9743" max="9743" width="14.7109375" style="5" bestFit="1" customWidth="1"/>
    <col min="9744" max="9744" width="11.42578125" style="5"/>
    <col min="9745" max="9745" width="14.7109375" style="5" customWidth="1"/>
    <col min="9746" max="9985" width="11.42578125" style="5"/>
    <col min="9986" max="9986" width="63" style="5" customWidth="1"/>
    <col min="9987" max="9987" width="1.140625" style="5" customWidth="1"/>
    <col min="9988" max="9988" width="18" style="5" bestFit="1" customWidth="1"/>
    <col min="9989" max="9989" width="1" style="5" customWidth="1"/>
    <col min="9990" max="9990" width="18.28515625" style="5" bestFit="1" customWidth="1"/>
    <col min="9991" max="9991" width="1" style="5" customWidth="1"/>
    <col min="9992" max="9992" width="23.5703125" style="5" bestFit="1" customWidth="1"/>
    <col min="9993" max="9993" width="0.7109375" style="5" customWidth="1"/>
    <col min="9994" max="9994" width="26.7109375" style="5" bestFit="1" customWidth="1"/>
    <col min="9995" max="9995" width="2" style="5" bestFit="1" customWidth="1"/>
    <col min="9996" max="9996" width="24.140625" style="5" customWidth="1"/>
    <col min="9997" max="9997" width="16.28515625" style="5" bestFit="1" customWidth="1"/>
    <col min="9998" max="9998" width="11.42578125" style="5"/>
    <col min="9999" max="9999" width="14.7109375" style="5" bestFit="1" customWidth="1"/>
    <col min="10000" max="10000" width="11.42578125" style="5"/>
    <col min="10001" max="10001" width="14.7109375" style="5" customWidth="1"/>
    <col min="10002" max="10241" width="11.42578125" style="5"/>
    <col min="10242" max="10242" width="63" style="5" customWidth="1"/>
    <col min="10243" max="10243" width="1.140625" style="5" customWidth="1"/>
    <col min="10244" max="10244" width="18" style="5" bestFit="1" customWidth="1"/>
    <col min="10245" max="10245" width="1" style="5" customWidth="1"/>
    <col min="10246" max="10246" width="18.28515625" style="5" bestFit="1" customWidth="1"/>
    <col min="10247" max="10247" width="1" style="5" customWidth="1"/>
    <col min="10248" max="10248" width="23.5703125" style="5" bestFit="1" customWidth="1"/>
    <col min="10249" max="10249" width="0.7109375" style="5" customWidth="1"/>
    <col min="10250" max="10250" width="26.7109375" style="5" bestFit="1" customWidth="1"/>
    <col min="10251" max="10251" width="2" style="5" bestFit="1" customWidth="1"/>
    <col min="10252" max="10252" width="24.140625" style="5" customWidth="1"/>
    <col min="10253" max="10253" width="16.28515625" style="5" bestFit="1" customWidth="1"/>
    <col min="10254" max="10254" width="11.42578125" style="5"/>
    <col min="10255" max="10255" width="14.7109375" style="5" bestFit="1" customWidth="1"/>
    <col min="10256" max="10256" width="11.42578125" style="5"/>
    <col min="10257" max="10257" width="14.7109375" style="5" customWidth="1"/>
    <col min="10258" max="10497" width="11.42578125" style="5"/>
    <col min="10498" max="10498" width="63" style="5" customWidth="1"/>
    <col min="10499" max="10499" width="1.140625" style="5" customWidth="1"/>
    <col min="10500" max="10500" width="18" style="5" bestFit="1" customWidth="1"/>
    <col min="10501" max="10501" width="1" style="5" customWidth="1"/>
    <col min="10502" max="10502" width="18.28515625" style="5" bestFit="1" customWidth="1"/>
    <col min="10503" max="10503" width="1" style="5" customWidth="1"/>
    <col min="10504" max="10504" width="23.5703125" style="5" bestFit="1" customWidth="1"/>
    <col min="10505" max="10505" width="0.7109375" style="5" customWidth="1"/>
    <col min="10506" max="10506" width="26.7109375" style="5" bestFit="1" customWidth="1"/>
    <col min="10507" max="10507" width="2" style="5" bestFit="1" customWidth="1"/>
    <col min="10508" max="10508" width="24.140625" style="5" customWidth="1"/>
    <col min="10509" max="10509" width="16.28515625" style="5" bestFit="1" customWidth="1"/>
    <col min="10510" max="10510" width="11.42578125" style="5"/>
    <col min="10511" max="10511" width="14.7109375" style="5" bestFit="1" customWidth="1"/>
    <col min="10512" max="10512" width="11.42578125" style="5"/>
    <col min="10513" max="10513" width="14.7109375" style="5" customWidth="1"/>
    <col min="10514" max="10753" width="11.42578125" style="5"/>
    <col min="10754" max="10754" width="63" style="5" customWidth="1"/>
    <col min="10755" max="10755" width="1.140625" style="5" customWidth="1"/>
    <col min="10756" max="10756" width="18" style="5" bestFit="1" customWidth="1"/>
    <col min="10757" max="10757" width="1" style="5" customWidth="1"/>
    <col min="10758" max="10758" width="18.28515625" style="5" bestFit="1" customWidth="1"/>
    <col min="10759" max="10759" width="1" style="5" customWidth="1"/>
    <col min="10760" max="10760" width="23.5703125" style="5" bestFit="1" customWidth="1"/>
    <col min="10761" max="10761" width="0.7109375" style="5" customWidth="1"/>
    <col min="10762" max="10762" width="26.7109375" style="5" bestFit="1" customWidth="1"/>
    <col min="10763" max="10763" width="2" style="5" bestFit="1" customWidth="1"/>
    <col min="10764" max="10764" width="24.140625" style="5" customWidth="1"/>
    <col min="10765" max="10765" width="16.28515625" style="5" bestFit="1" customWidth="1"/>
    <col min="10766" max="10766" width="11.42578125" style="5"/>
    <col min="10767" max="10767" width="14.7109375" style="5" bestFit="1" customWidth="1"/>
    <col min="10768" max="10768" width="11.42578125" style="5"/>
    <col min="10769" max="10769" width="14.7109375" style="5" customWidth="1"/>
    <col min="10770" max="11009" width="11.42578125" style="5"/>
    <col min="11010" max="11010" width="63" style="5" customWidth="1"/>
    <col min="11011" max="11011" width="1.140625" style="5" customWidth="1"/>
    <col min="11012" max="11012" width="18" style="5" bestFit="1" customWidth="1"/>
    <col min="11013" max="11013" width="1" style="5" customWidth="1"/>
    <col min="11014" max="11014" width="18.28515625" style="5" bestFit="1" customWidth="1"/>
    <col min="11015" max="11015" width="1" style="5" customWidth="1"/>
    <col min="11016" max="11016" width="23.5703125" style="5" bestFit="1" customWidth="1"/>
    <col min="11017" max="11017" width="0.7109375" style="5" customWidth="1"/>
    <col min="11018" max="11018" width="26.7109375" style="5" bestFit="1" customWidth="1"/>
    <col min="11019" max="11019" width="2" style="5" bestFit="1" customWidth="1"/>
    <col min="11020" max="11020" width="24.140625" style="5" customWidth="1"/>
    <col min="11021" max="11021" width="16.28515625" style="5" bestFit="1" customWidth="1"/>
    <col min="11022" max="11022" width="11.42578125" style="5"/>
    <col min="11023" max="11023" width="14.7109375" style="5" bestFit="1" customWidth="1"/>
    <col min="11024" max="11024" width="11.42578125" style="5"/>
    <col min="11025" max="11025" width="14.7109375" style="5" customWidth="1"/>
    <col min="11026" max="11265" width="11.42578125" style="5"/>
    <col min="11266" max="11266" width="63" style="5" customWidth="1"/>
    <col min="11267" max="11267" width="1.140625" style="5" customWidth="1"/>
    <col min="11268" max="11268" width="18" style="5" bestFit="1" customWidth="1"/>
    <col min="11269" max="11269" width="1" style="5" customWidth="1"/>
    <col min="11270" max="11270" width="18.28515625" style="5" bestFit="1" customWidth="1"/>
    <col min="11271" max="11271" width="1" style="5" customWidth="1"/>
    <col min="11272" max="11272" width="23.5703125" style="5" bestFit="1" customWidth="1"/>
    <col min="11273" max="11273" width="0.7109375" style="5" customWidth="1"/>
    <col min="11274" max="11274" width="26.7109375" style="5" bestFit="1" customWidth="1"/>
    <col min="11275" max="11275" width="2" style="5" bestFit="1" customWidth="1"/>
    <col min="11276" max="11276" width="24.140625" style="5" customWidth="1"/>
    <col min="11277" max="11277" width="16.28515625" style="5" bestFit="1" customWidth="1"/>
    <col min="11278" max="11278" width="11.42578125" style="5"/>
    <col min="11279" max="11279" width="14.7109375" style="5" bestFit="1" customWidth="1"/>
    <col min="11280" max="11280" width="11.42578125" style="5"/>
    <col min="11281" max="11281" width="14.7109375" style="5" customWidth="1"/>
    <col min="11282" max="11521" width="11.42578125" style="5"/>
    <col min="11522" max="11522" width="63" style="5" customWidth="1"/>
    <col min="11523" max="11523" width="1.140625" style="5" customWidth="1"/>
    <col min="11524" max="11524" width="18" style="5" bestFit="1" customWidth="1"/>
    <col min="11525" max="11525" width="1" style="5" customWidth="1"/>
    <col min="11526" max="11526" width="18.28515625" style="5" bestFit="1" customWidth="1"/>
    <col min="11527" max="11527" width="1" style="5" customWidth="1"/>
    <col min="11528" max="11528" width="23.5703125" style="5" bestFit="1" customWidth="1"/>
    <col min="11529" max="11529" width="0.7109375" style="5" customWidth="1"/>
    <col min="11530" max="11530" width="26.7109375" style="5" bestFit="1" customWidth="1"/>
    <col min="11531" max="11531" width="2" style="5" bestFit="1" customWidth="1"/>
    <col min="11532" max="11532" width="24.140625" style="5" customWidth="1"/>
    <col min="11533" max="11533" width="16.28515625" style="5" bestFit="1" customWidth="1"/>
    <col min="11534" max="11534" width="11.42578125" style="5"/>
    <col min="11535" max="11535" width="14.7109375" style="5" bestFit="1" customWidth="1"/>
    <col min="11536" max="11536" width="11.42578125" style="5"/>
    <col min="11537" max="11537" width="14.7109375" style="5" customWidth="1"/>
    <col min="11538" max="11777" width="11.42578125" style="5"/>
    <col min="11778" max="11778" width="63" style="5" customWidth="1"/>
    <col min="11779" max="11779" width="1.140625" style="5" customWidth="1"/>
    <col min="11780" max="11780" width="18" style="5" bestFit="1" customWidth="1"/>
    <col min="11781" max="11781" width="1" style="5" customWidth="1"/>
    <col min="11782" max="11782" width="18.28515625" style="5" bestFit="1" customWidth="1"/>
    <col min="11783" max="11783" width="1" style="5" customWidth="1"/>
    <col min="11784" max="11784" width="23.5703125" style="5" bestFit="1" customWidth="1"/>
    <col min="11785" max="11785" width="0.7109375" style="5" customWidth="1"/>
    <col min="11786" max="11786" width="26.7109375" style="5" bestFit="1" customWidth="1"/>
    <col min="11787" max="11787" width="2" style="5" bestFit="1" customWidth="1"/>
    <col min="11788" max="11788" width="24.140625" style="5" customWidth="1"/>
    <col min="11789" max="11789" width="16.28515625" style="5" bestFit="1" customWidth="1"/>
    <col min="11790" max="11790" width="11.42578125" style="5"/>
    <col min="11791" max="11791" width="14.7109375" style="5" bestFit="1" customWidth="1"/>
    <col min="11792" max="11792" width="11.42578125" style="5"/>
    <col min="11793" max="11793" width="14.7109375" style="5" customWidth="1"/>
    <col min="11794" max="12033" width="11.42578125" style="5"/>
    <col min="12034" max="12034" width="63" style="5" customWidth="1"/>
    <col min="12035" max="12035" width="1.140625" style="5" customWidth="1"/>
    <col min="12036" max="12036" width="18" style="5" bestFit="1" customWidth="1"/>
    <col min="12037" max="12037" width="1" style="5" customWidth="1"/>
    <col min="12038" max="12038" width="18.28515625" style="5" bestFit="1" customWidth="1"/>
    <col min="12039" max="12039" width="1" style="5" customWidth="1"/>
    <col min="12040" max="12040" width="23.5703125" style="5" bestFit="1" customWidth="1"/>
    <col min="12041" max="12041" width="0.7109375" style="5" customWidth="1"/>
    <col min="12042" max="12042" width="26.7109375" style="5" bestFit="1" customWidth="1"/>
    <col min="12043" max="12043" width="2" style="5" bestFit="1" customWidth="1"/>
    <col min="12044" max="12044" width="24.140625" style="5" customWidth="1"/>
    <col min="12045" max="12045" width="16.28515625" style="5" bestFit="1" customWidth="1"/>
    <col min="12046" max="12046" width="11.42578125" style="5"/>
    <col min="12047" max="12047" width="14.7109375" style="5" bestFit="1" customWidth="1"/>
    <col min="12048" max="12048" width="11.42578125" style="5"/>
    <col min="12049" max="12049" width="14.7109375" style="5" customWidth="1"/>
    <col min="12050" max="12289" width="11.42578125" style="5"/>
    <col min="12290" max="12290" width="63" style="5" customWidth="1"/>
    <col min="12291" max="12291" width="1.140625" style="5" customWidth="1"/>
    <col min="12292" max="12292" width="18" style="5" bestFit="1" customWidth="1"/>
    <col min="12293" max="12293" width="1" style="5" customWidth="1"/>
    <col min="12294" max="12294" width="18.28515625" style="5" bestFit="1" customWidth="1"/>
    <col min="12295" max="12295" width="1" style="5" customWidth="1"/>
    <col min="12296" max="12296" width="23.5703125" style="5" bestFit="1" customWidth="1"/>
    <col min="12297" max="12297" width="0.7109375" style="5" customWidth="1"/>
    <col min="12298" max="12298" width="26.7109375" style="5" bestFit="1" customWidth="1"/>
    <col min="12299" max="12299" width="2" style="5" bestFit="1" customWidth="1"/>
    <col min="12300" max="12300" width="24.140625" style="5" customWidth="1"/>
    <col min="12301" max="12301" width="16.28515625" style="5" bestFit="1" customWidth="1"/>
    <col min="12302" max="12302" width="11.42578125" style="5"/>
    <col min="12303" max="12303" width="14.7109375" style="5" bestFit="1" customWidth="1"/>
    <col min="12304" max="12304" width="11.42578125" style="5"/>
    <col min="12305" max="12305" width="14.7109375" style="5" customWidth="1"/>
    <col min="12306" max="12545" width="11.42578125" style="5"/>
    <col min="12546" max="12546" width="63" style="5" customWidth="1"/>
    <col min="12547" max="12547" width="1.140625" style="5" customWidth="1"/>
    <col min="12548" max="12548" width="18" style="5" bestFit="1" customWidth="1"/>
    <col min="12549" max="12549" width="1" style="5" customWidth="1"/>
    <col min="12550" max="12550" width="18.28515625" style="5" bestFit="1" customWidth="1"/>
    <col min="12551" max="12551" width="1" style="5" customWidth="1"/>
    <col min="12552" max="12552" width="23.5703125" style="5" bestFit="1" customWidth="1"/>
    <col min="12553" max="12553" width="0.7109375" style="5" customWidth="1"/>
    <col min="12554" max="12554" width="26.7109375" style="5" bestFit="1" customWidth="1"/>
    <col min="12555" max="12555" width="2" style="5" bestFit="1" customWidth="1"/>
    <col min="12556" max="12556" width="24.140625" style="5" customWidth="1"/>
    <col min="12557" max="12557" width="16.28515625" style="5" bestFit="1" customWidth="1"/>
    <col min="12558" max="12558" width="11.42578125" style="5"/>
    <col min="12559" max="12559" width="14.7109375" style="5" bestFit="1" customWidth="1"/>
    <col min="12560" max="12560" width="11.42578125" style="5"/>
    <col min="12561" max="12561" width="14.7109375" style="5" customWidth="1"/>
    <col min="12562" max="12801" width="11.42578125" style="5"/>
    <col min="12802" max="12802" width="63" style="5" customWidth="1"/>
    <col min="12803" max="12803" width="1.140625" style="5" customWidth="1"/>
    <col min="12804" max="12804" width="18" style="5" bestFit="1" customWidth="1"/>
    <col min="12805" max="12805" width="1" style="5" customWidth="1"/>
    <col min="12806" max="12806" width="18.28515625" style="5" bestFit="1" customWidth="1"/>
    <col min="12807" max="12807" width="1" style="5" customWidth="1"/>
    <col min="12808" max="12808" width="23.5703125" style="5" bestFit="1" customWidth="1"/>
    <col min="12809" max="12809" width="0.7109375" style="5" customWidth="1"/>
    <col min="12810" max="12810" width="26.7109375" style="5" bestFit="1" customWidth="1"/>
    <col min="12811" max="12811" width="2" style="5" bestFit="1" customWidth="1"/>
    <col min="12812" max="12812" width="24.140625" style="5" customWidth="1"/>
    <col min="12813" max="12813" width="16.28515625" style="5" bestFit="1" customWidth="1"/>
    <col min="12814" max="12814" width="11.42578125" style="5"/>
    <col min="12815" max="12815" width="14.7109375" style="5" bestFit="1" customWidth="1"/>
    <col min="12816" max="12816" width="11.42578125" style="5"/>
    <col min="12817" max="12817" width="14.7109375" style="5" customWidth="1"/>
    <col min="12818" max="13057" width="11.42578125" style="5"/>
    <col min="13058" max="13058" width="63" style="5" customWidth="1"/>
    <col min="13059" max="13059" width="1.140625" style="5" customWidth="1"/>
    <col min="13060" max="13060" width="18" style="5" bestFit="1" customWidth="1"/>
    <col min="13061" max="13061" width="1" style="5" customWidth="1"/>
    <col min="13062" max="13062" width="18.28515625" style="5" bestFit="1" customWidth="1"/>
    <col min="13063" max="13063" width="1" style="5" customWidth="1"/>
    <col min="13064" max="13064" width="23.5703125" style="5" bestFit="1" customWidth="1"/>
    <col min="13065" max="13065" width="0.7109375" style="5" customWidth="1"/>
    <col min="13066" max="13066" width="26.7109375" style="5" bestFit="1" customWidth="1"/>
    <col min="13067" max="13067" width="2" style="5" bestFit="1" customWidth="1"/>
    <col min="13068" max="13068" width="24.140625" style="5" customWidth="1"/>
    <col min="13069" max="13069" width="16.28515625" style="5" bestFit="1" customWidth="1"/>
    <col min="13070" max="13070" width="11.42578125" style="5"/>
    <col min="13071" max="13071" width="14.7109375" style="5" bestFit="1" customWidth="1"/>
    <col min="13072" max="13072" width="11.42578125" style="5"/>
    <col min="13073" max="13073" width="14.7109375" style="5" customWidth="1"/>
    <col min="13074" max="13313" width="11.42578125" style="5"/>
    <col min="13314" max="13314" width="63" style="5" customWidth="1"/>
    <col min="13315" max="13315" width="1.140625" style="5" customWidth="1"/>
    <col min="13316" max="13316" width="18" style="5" bestFit="1" customWidth="1"/>
    <col min="13317" max="13317" width="1" style="5" customWidth="1"/>
    <col min="13318" max="13318" width="18.28515625" style="5" bestFit="1" customWidth="1"/>
    <col min="13319" max="13319" width="1" style="5" customWidth="1"/>
    <col min="13320" max="13320" width="23.5703125" style="5" bestFit="1" customWidth="1"/>
    <col min="13321" max="13321" width="0.7109375" style="5" customWidth="1"/>
    <col min="13322" max="13322" width="26.7109375" style="5" bestFit="1" customWidth="1"/>
    <col min="13323" max="13323" width="2" style="5" bestFit="1" customWidth="1"/>
    <col min="13324" max="13324" width="24.140625" style="5" customWidth="1"/>
    <col min="13325" max="13325" width="16.28515625" style="5" bestFit="1" customWidth="1"/>
    <col min="13326" max="13326" width="11.42578125" style="5"/>
    <col min="13327" max="13327" width="14.7109375" style="5" bestFit="1" customWidth="1"/>
    <col min="13328" max="13328" width="11.42578125" style="5"/>
    <col min="13329" max="13329" width="14.7109375" style="5" customWidth="1"/>
    <col min="13330" max="13569" width="11.42578125" style="5"/>
    <col min="13570" max="13570" width="63" style="5" customWidth="1"/>
    <col min="13571" max="13571" width="1.140625" style="5" customWidth="1"/>
    <col min="13572" max="13572" width="18" style="5" bestFit="1" customWidth="1"/>
    <col min="13573" max="13573" width="1" style="5" customWidth="1"/>
    <col min="13574" max="13574" width="18.28515625" style="5" bestFit="1" customWidth="1"/>
    <col min="13575" max="13575" width="1" style="5" customWidth="1"/>
    <col min="13576" max="13576" width="23.5703125" style="5" bestFit="1" customWidth="1"/>
    <col min="13577" max="13577" width="0.7109375" style="5" customWidth="1"/>
    <col min="13578" max="13578" width="26.7109375" style="5" bestFit="1" customWidth="1"/>
    <col min="13579" max="13579" width="2" style="5" bestFit="1" customWidth="1"/>
    <col min="13580" max="13580" width="24.140625" style="5" customWidth="1"/>
    <col min="13581" max="13581" width="16.28515625" style="5" bestFit="1" customWidth="1"/>
    <col min="13582" max="13582" width="11.42578125" style="5"/>
    <col min="13583" max="13583" width="14.7109375" style="5" bestFit="1" customWidth="1"/>
    <col min="13584" max="13584" width="11.42578125" style="5"/>
    <col min="13585" max="13585" width="14.7109375" style="5" customWidth="1"/>
    <col min="13586" max="13825" width="11.42578125" style="5"/>
    <col min="13826" max="13826" width="63" style="5" customWidth="1"/>
    <col min="13827" max="13827" width="1.140625" style="5" customWidth="1"/>
    <col min="13828" max="13828" width="18" style="5" bestFit="1" customWidth="1"/>
    <col min="13829" max="13829" width="1" style="5" customWidth="1"/>
    <col min="13830" max="13830" width="18.28515625" style="5" bestFit="1" customWidth="1"/>
    <col min="13831" max="13831" width="1" style="5" customWidth="1"/>
    <col min="13832" max="13832" width="23.5703125" style="5" bestFit="1" customWidth="1"/>
    <col min="13833" max="13833" width="0.7109375" style="5" customWidth="1"/>
    <col min="13834" max="13834" width="26.7109375" style="5" bestFit="1" customWidth="1"/>
    <col min="13835" max="13835" width="2" style="5" bestFit="1" customWidth="1"/>
    <col min="13836" max="13836" width="24.140625" style="5" customWidth="1"/>
    <col min="13837" max="13837" width="16.28515625" style="5" bestFit="1" customWidth="1"/>
    <col min="13838" max="13838" width="11.42578125" style="5"/>
    <col min="13839" max="13839" width="14.7109375" style="5" bestFit="1" customWidth="1"/>
    <col min="13840" max="13840" width="11.42578125" style="5"/>
    <col min="13841" max="13841" width="14.7109375" style="5" customWidth="1"/>
    <col min="13842" max="14081" width="11.42578125" style="5"/>
    <col min="14082" max="14082" width="63" style="5" customWidth="1"/>
    <col min="14083" max="14083" width="1.140625" style="5" customWidth="1"/>
    <col min="14084" max="14084" width="18" style="5" bestFit="1" customWidth="1"/>
    <col min="14085" max="14085" width="1" style="5" customWidth="1"/>
    <col min="14086" max="14086" width="18.28515625" style="5" bestFit="1" customWidth="1"/>
    <col min="14087" max="14087" width="1" style="5" customWidth="1"/>
    <col min="14088" max="14088" width="23.5703125" style="5" bestFit="1" customWidth="1"/>
    <col min="14089" max="14089" width="0.7109375" style="5" customWidth="1"/>
    <col min="14090" max="14090" width="26.7109375" style="5" bestFit="1" customWidth="1"/>
    <col min="14091" max="14091" width="2" style="5" bestFit="1" customWidth="1"/>
    <col min="14092" max="14092" width="24.140625" style="5" customWidth="1"/>
    <col min="14093" max="14093" width="16.28515625" style="5" bestFit="1" customWidth="1"/>
    <col min="14094" max="14094" width="11.42578125" style="5"/>
    <col min="14095" max="14095" width="14.7109375" style="5" bestFit="1" customWidth="1"/>
    <col min="14096" max="14096" width="11.42578125" style="5"/>
    <col min="14097" max="14097" width="14.7109375" style="5" customWidth="1"/>
    <col min="14098" max="14337" width="11.42578125" style="5"/>
    <col min="14338" max="14338" width="63" style="5" customWidth="1"/>
    <col min="14339" max="14339" width="1.140625" style="5" customWidth="1"/>
    <col min="14340" max="14340" width="18" style="5" bestFit="1" customWidth="1"/>
    <col min="14341" max="14341" width="1" style="5" customWidth="1"/>
    <col min="14342" max="14342" width="18.28515625" style="5" bestFit="1" customWidth="1"/>
    <col min="14343" max="14343" width="1" style="5" customWidth="1"/>
    <col min="14344" max="14344" width="23.5703125" style="5" bestFit="1" customWidth="1"/>
    <col min="14345" max="14345" width="0.7109375" style="5" customWidth="1"/>
    <col min="14346" max="14346" width="26.7109375" style="5" bestFit="1" customWidth="1"/>
    <col min="14347" max="14347" width="2" style="5" bestFit="1" customWidth="1"/>
    <col min="14348" max="14348" width="24.140625" style="5" customWidth="1"/>
    <col min="14349" max="14349" width="16.28515625" style="5" bestFit="1" customWidth="1"/>
    <col min="14350" max="14350" width="11.42578125" style="5"/>
    <col min="14351" max="14351" width="14.7109375" style="5" bestFit="1" customWidth="1"/>
    <col min="14352" max="14352" width="11.42578125" style="5"/>
    <col min="14353" max="14353" width="14.7109375" style="5" customWidth="1"/>
    <col min="14354" max="14593" width="11.42578125" style="5"/>
    <col min="14594" max="14594" width="63" style="5" customWidth="1"/>
    <col min="14595" max="14595" width="1.140625" style="5" customWidth="1"/>
    <col min="14596" max="14596" width="18" style="5" bestFit="1" customWidth="1"/>
    <col min="14597" max="14597" width="1" style="5" customWidth="1"/>
    <col min="14598" max="14598" width="18.28515625" style="5" bestFit="1" customWidth="1"/>
    <col min="14599" max="14599" width="1" style="5" customWidth="1"/>
    <col min="14600" max="14600" width="23.5703125" style="5" bestFit="1" customWidth="1"/>
    <col min="14601" max="14601" width="0.7109375" style="5" customWidth="1"/>
    <col min="14602" max="14602" width="26.7109375" style="5" bestFit="1" customWidth="1"/>
    <col min="14603" max="14603" width="2" style="5" bestFit="1" customWidth="1"/>
    <col min="14604" max="14604" width="24.140625" style="5" customWidth="1"/>
    <col min="14605" max="14605" width="16.28515625" style="5" bestFit="1" customWidth="1"/>
    <col min="14606" max="14606" width="11.42578125" style="5"/>
    <col min="14607" max="14607" width="14.7109375" style="5" bestFit="1" customWidth="1"/>
    <col min="14608" max="14608" width="11.42578125" style="5"/>
    <col min="14609" max="14609" width="14.7109375" style="5" customWidth="1"/>
    <col min="14610" max="14849" width="11.42578125" style="5"/>
    <col min="14850" max="14850" width="63" style="5" customWidth="1"/>
    <col min="14851" max="14851" width="1.140625" style="5" customWidth="1"/>
    <col min="14852" max="14852" width="18" style="5" bestFit="1" customWidth="1"/>
    <col min="14853" max="14853" width="1" style="5" customWidth="1"/>
    <col min="14854" max="14854" width="18.28515625" style="5" bestFit="1" customWidth="1"/>
    <col min="14855" max="14855" width="1" style="5" customWidth="1"/>
    <col min="14856" max="14856" width="23.5703125" style="5" bestFit="1" customWidth="1"/>
    <col min="14857" max="14857" width="0.7109375" style="5" customWidth="1"/>
    <col min="14858" max="14858" width="26.7109375" style="5" bestFit="1" customWidth="1"/>
    <col min="14859" max="14859" width="2" style="5" bestFit="1" customWidth="1"/>
    <col min="14860" max="14860" width="24.140625" style="5" customWidth="1"/>
    <col min="14861" max="14861" width="16.28515625" style="5" bestFit="1" customWidth="1"/>
    <col min="14862" max="14862" width="11.42578125" style="5"/>
    <col min="14863" max="14863" width="14.7109375" style="5" bestFit="1" customWidth="1"/>
    <col min="14864" max="14864" width="11.42578125" style="5"/>
    <col min="14865" max="14865" width="14.7109375" style="5" customWidth="1"/>
    <col min="14866" max="15105" width="11.42578125" style="5"/>
    <col min="15106" max="15106" width="63" style="5" customWidth="1"/>
    <col min="15107" max="15107" width="1.140625" style="5" customWidth="1"/>
    <col min="15108" max="15108" width="18" style="5" bestFit="1" customWidth="1"/>
    <col min="15109" max="15109" width="1" style="5" customWidth="1"/>
    <col min="15110" max="15110" width="18.28515625" style="5" bestFit="1" customWidth="1"/>
    <col min="15111" max="15111" width="1" style="5" customWidth="1"/>
    <col min="15112" max="15112" width="23.5703125" style="5" bestFit="1" customWidth="1"/>
    <col min="15113" max="15113" width="0.7109375" style="5" customWidth="1"/>
    <col min="15114" max="15114" width="26.7109375" style="5" bestFit="1" customWidth="1"/>
    <col min="15115" max="15115" width="2" style="5" bestFit="1" customWidth="1"/>
    <col min="15116" max="15116" width="24.140625" style="5" customWidth="1"/>
    <col min="15117" max="15117" width="16.28515625" style="5" bestFit="1" customWidth="1"/>
    <col min="15118" max="15118" width="11.42578125" style="5"/>
    <col min="15119" max="15119" width="14.7109375" style="5" bestFit="1" customWidth="1"/>
    <col min="15120" max="15120" width="11.42578125" style="5"/>
    <col min="15121" max="15121" width="14.7109375" style="5" customWidth="1"/>
    <col min="15122" max="15361" width="11.42578125" style="5"/>
    <col min="15362" max="15362" width="63" style="5" customWidth="1"/>
    <col min="15363" max="15363" width="1.140625" style="5" customWidth="1"/>
    <col min="15364" max="15364" width="18" style="5" bestFit="1" customWidth="1"/>
    <col min="15365" max="15365" width="1" style="5" customWidth="1"/>
    <col min="15366" max="15366" width="18.28515625" style="5" bestFit="1" customWidth="1"/>
    <col min="15367" max="15367" width="1" style="5" customWidth="1"/>
    <col min="15368" max="15368" width="23.5703125" style="5" bestFit="1" customWidth="1"/>
    <col min="15369" max="15369" width="0.7109375" style="5" customWidth="1"/>
    <col min="15370" max="15370" width="26.7109375" style="5" bestFit="1" customWidth="1"/>
    <col min="15371" max="15371" width="2" style="5" bestFit="1" customWidth="1"/>
    <col min="15372" max="15372" width="24.140625" style="5" customWidth="1"/>
    <col min="15373" max="15373" width="16.28515625" style="5" bestFit="1" customWidth="1"/>
    <col min="15374" max="15374" width="11.42578125" style="5"/>
    <col min="15375" max="15375" width="14.7109375" style="5" bestFit="1" customWidth="1"/>
    <col min="15376" max="15376" width="11.42578125" style="5"/>
    <col min="15377" max="15377" width="14.7109375" style="5" customWidth="1"/>
    <col min="15378" max="15617" width="11.42578125" style="5"/>
    <col min="15618" max="15618" width="63" style="5" customWidth="1"/>
    <col min="15619" max="15619" width="1.140625" style="5" customWidth="1"/>
    <col min="15620" max="15620" width="18" style="5" bestFit="1" customWidth="1"/>
    <col min="15621" max="15621" width="1" style="5" customWidth="1"/>
    <col min="15622" max="15622" width="18.28515625" style="5" bestFit="1" customWidth="1"/>
    <col min="15623" max="15623" width="1" style="5" customWidth="1"/>
    <col min="15624" max="15624" width="23.5703125" style="5" bestFit="1" customWidth="1"/>
    <col min="15625" max="15625" width="0.7109375" style="5" customWidth="1"/>
    <col min="15626" max="15626" width="26.7109375" style="5" bestFit="1" customWidth="1"/>
    <col min="15627" max="15627" width="2" style="5" bestFit="1" customWidth="1"/>
    <col min="15628" max="15628" width="24.140625" style="5" customWidth="1"/>
    <col min="15629" max="15629" width="16.28515625" style="5" bestFit="1" customWidth="1"/>
    <col min="15630" max="15630" width="11.42578125" style="5"/>
    <col min="15631" max="15631" width="14.7109375" style="5" bestFit="1" customWidth="1"/>
    <col min="15632" max="15632" width="11.42578125" style="5"/>
    <col min="15633" max="15633" width="14.7109375" style="5" customWidth="1"/>
    <col min="15634" max="15873" width="11.42578125" style="5"/>
    <col min="15874" max="15874" width="63" style="5" customWidth="1"/>
    <col min="15875" max="15875" width="1.140625" style="5" customWidth="1"/>
    <col min="15876" max="15876" width="18" style="5" bestFit="1" customWidth="1"/>
    <col min="15877" max="15877" width="1" style="5" customWidth="1"/>
    <col min="15878" max="15878" width="18.28515625" style="5" bestFit="1" customWidth="1"/>
    <col min="15879" max="15879" width="1" style="5" customWidth="1"/>
    <col min="15880" max="15880" width="23.5703125" style="5" bestFit="1" customWidth="1"/>
    <col min="15881" max="15881" width="0.7109375" style="5" customWidth="1"/>
    <col min="15882" max="15882" width="26.7109375" style="5" bestFit="1" customWidth="1"/>
    <col min="15883" max="15883" width="2" style="5" bestFit="1" customWidth="1"/>
    <col min="15884" max="15884" width="24.140625" style="5" customWidth="1"/>
    <col min="15885" max="15885" width="16.28515625" style="5" bestFit="1" customWidth="1"/>
    <col min="15886" max="15886" width="11.42578125" style="5"/>
    <col min="15887" max="15887" width="14.7109375" style="5" bestFit="1" customWidth="1"/>
    <col min="15888" max="15888" width="11.42578125" style="5"/>
    <col min="15889" max="15889" width="14.7109375" style="5" customWidth="1"/>
    <col min="15890" max="16129" width="11.42578125" style="5"/>
    <col min="16130" max="16130" width="63" style="5" customWidth="1"/>
    <col min="16131" max="16131" width="1.140625" style="5" customWidth="1"/>
    <col min="16132" max="16132" width="18" style="5" bestFit="1" customWidth="1"/>
    <col min="16133" max="16133" width="1" style="5" customWidth="1"/>
    <col min="16134" max="16134" width="18.28515625" style="5" bestFit="1" customWidth="1"/>
    <col min="16135" max="16135" width="1" style="5" customWidth="1"/>
    <col min="16136" max="16136" width="23.5703125" style="5" bestFit="1" customWidth="1"/>
    <col min="16137" max="16137" width="0.7109375" style="5" customWidth="1"/>
    <col min="16138" max="16138" width="26.7109375" style="5" bestFit="1" customWidth="1"/>
    <col min="16139" max="16139" width="2" style="5" bestFit="1" customWidth="1"/>
    <col min="16140" max="16140" width="24.140625" style="5" customWidth="1"/>
    <col min="16141" max="16141" width="16.28515625" style="5" bestFit="1" customWidth="1"/>
    <col min="16142" max="16142" width="11.42578125" style="5"/>
    <col min="16143" max="16143" width="14.7109375" style="5" bestFit="1" customWidth="1"/>
    <col min="16144" max="16144" width="11.42578125" style="5"/>
    <col min="16145" max="16145" width="14.7109375" style="5" customWidth="1"/>
    <col min="16146" max="16384" width="11.42578125" style="5"/>
  </cols>
  <sheetData>
    <row r="1" spans="1:14" ht="20.25" thickTop="1" x14ac:dyDescent="0.25">
      <c r="B1" s="164" t="s">
        <v>0</v>
      </c>
      <c r="C1" s="165"/>
      <c r="D1" s="165"/>
      <c r="E1" s="165"/>
      <c r="F1" s="165"/>
      <c r="G1" s="165"/>
      <c r="H1" s="165"/>
      <c r="I1" s="165"/>
      <c r="J1" s="166"/>
      <c r="K1" s="167"/>
    </row>
    <row r="2" spans="1:14" ht="18.399999999999999" customHeight="1" thickBot="1" x14ac:dyDescent="0.3">
      <c r="B2" s="168" t="s">
        <v>85</v>
      </c>
      <c r="C2" s="169"/>
      <c r="D2" s="169"/>
      <c r="E2" s="169"/>
      <c r="F2" s="169"/>
      <c r="G2" s="169"/>
      <c r="H2" s="169"/>
      <c r="I2" s="169"/>
      <c r="J2" s="170"/>
      <c r="K2" s="171"/>
      <c r="L2" s="171"/>
    </row>
    <row r="3" spans="1:14" thickTop="1" thickBot="1" x14ac:dyDescent="0.3">
      <c r="B3" s="168" t="s">
        <v>86</v>
      </c>
      <c r="C3" s="169"/>
      <c r="D3" s="169"/>
      <c r="E3" s="169"/>
      <c r="F3" s="169"/>
      <c r="G3" s="169"/>
      <c r="H3" s="169"/>
      <c r="I3" s="169"/>
      <c r="J3" s="170"/>
      <c r="K3" s="171"/>
      <c r="L3" s="171"/>
    </row>
    <row r="4" spans="1:14" thickTop="1" thickBot="1" x14ac:dyDescent="0.3">
      <c r="B4" s="168" t="s">
        <v>2</v>
      </c>
      <c r="C4" s="169"/>
      <c r="D4" s="169"/>
      <c r="E4" s="169"/>
      <c r="F4" s="169"/>
      <c r="G4" s="169"/>
      <c r="H4" s="169"/>
      <c r="I4" s="169"/>
      <c r="J4" s="170"/>
      <c r="K4" s="171"/>
      <c r="L4" s="171"/>
    </row>
    <row r="5" spans="1:14" ht="20.25" hidden="1" thickTop="1" x14ac:dyDescent="0.25">
      <c r="B5" s="17"/>
      <c r="C5" s="18"/>
      <c r="D5" s="18"/>
      <c r="E5" s="18"/>
      <c r="F5" s="18"/>
      <c r="G5" s="18"/>
      <c r="H5" s="18"/>
      <c r="I5" s="18"/>
      <c r="J5" s="19"/>
      <c r="K5" s="171"/>
      <c r="L5" s="171"/>
    </row>
    <row r="6" spans="1:14" ht="20.25" thickTop="1" x14ac:dyDescent="0.25">
      <c r="B6" s="20"/>
      <c r="D6" s="22" t="s">
        <v>3</v>
      </c>
      <c r="E6" s="22"/>
      <c r="F6" s="22" t="s">
        <v>3</v>
      </c>
      <c r="G6" s="23"/>
      <c r="H6" s="24" t="s">
        <v>4</v>
      </c>
      <c r="I6" s="23"/>
      <c r="J6" s="25"/>
      <c r="K6" s="171"/>
      <c r="L6" s="171"/>
    </row>
    <row r="7" spans="1:14" x14ac:dyDescent="0.25">
      <c r="B7" s="26" t="s">
        <v>5</v>
      </c>
      <c r="C7" s="27"/>
      <c r="D7" s="28" t="s">
        <v>87</v>
      </c>
      <c r="E7" s="29"/>
      <c r="F7" s="28" t="s">
        <v>88</v>
      </c>
      <c r="G7" s="29"/>
      <c r="H7" s="30" t="s">
        <v>6</v>
      </c>
      <c r="I7" s="31"/>
      <c r="J7" s="32" t="s">
        <v>7</v>
      </c>
    </row>
    <row r="8" spans="1:14" ht="9" customHeight="1" x14ac:dyDescent="0.25">
      <c r="B8" s="26"/>
      <c r="C8" s="27"/>
      <c r="D8" s="33"/>
      <c r="E8" s="33"/>
      <c r="F8" s="33"/>
      <c r="G8" s="33"/>
      <c r="H8" s="27"/>
      <c r="I8" s="27"/>
      <c r="J8" s="34"/>
    </row>
    <row r="9" spans="1:14" x14ac:dyDescent="0.25">
      <c r="B9" s="35" t="s">
        <v>8</v>
      </c>
      <c r="C9" s="36"/>
      <c r="D9" s="37">
        <f>D10+D11+D12+D13+D30</f>
        <v>563763.09118999995</v>
      </c>
      <c r="E9" s="38"/>
      <c r="F9" s="37">
        <f>F10+F11+F12+F13+F30</f>
        <v>567967.58550999989</v>
      </c>
      <c r="G9" s="38"/>
      <c r="H9" s="37">
        <f t="shared" ref="H9:H14" si="0">D9-F9</f>
        <v>-4204.4943199999398</v>
      </c>
      <c r="I9" s="38"/>
      <c r="J9" s="39">
        <f t="shared" ref="J9:J14" si="1">H9/F9*100</f>
        <v>-0.74027011879992466</v>
      </c>
      <c r="L9" s="40"/>
      <c r="M9" s="41"/>
    </row>
    <row r="10" spans="1:14" x14ac:dyDescent="0.25">
      <c r="A10" s="1">
        <v>111</v>
      </c>
      <c r="B10" s="42" t="s">
        <v>9</v>
      </c>
      <c r="C10" s="43"/>
      <c r="D10" s="44">
        <f>IFERROR(IF(VLOOKUP($A10,'[1]Escoja el formato de Salida'!$A$5:$D$900,4,FALSE)&lt;0,(VLOOKUP($A10,'[1]Escoja el formato de Salida'!$A$5:$D$900,4,FALSE))*-1,VLOOKUP($A10,'[1]Escoja el formato de Salida'!$A$5:$D$900,4,FALSE)),0)/1000</f>
        <v>51210.921820000003</v>
      </c>
      <c r="E10" s="44"/>
      <c r="F10" s="44">
        <f>IFERROR(IF(VLOOKUP($A10,'[5]Escoja el formato de Salida'!$A$5:$D$900,4,FALSE)&lt;0,(VLOOKUP($A10,'[5]Escoja el formato de Salida'!$A$5:$D$900,4,FALSE))*-1,VLOOKUP($A10,'[5]Escoja el formato de Salida'!$A$5:$D$900,4,FALSE)),0)/1000</f>
        <v>62328.697540000001</v>
      </c>
      <c r="G10" s="44"/>
      <c r="H10" s="44">
        <f t="shared" si="0"/>
        <v>-11117.775719999998</v>
      </c>
      <c r="I10" s="44"/>
      <c r="J10" s="45">
        <f t="shared" si="1"/>
        <v>-17.837330409263032</v>
      </c>
    </row>
    <row r="11" spans="1:14" ht="18.75" hidden="1" customHeight="1" x14ac:dyDescent="0.25">
      <c r="A11" s="1">
        <v>112</v>
      </c>
      <c r="B11" s="42" t="s">
        <v>10</v>
      </c>
      <c r="C11" s="43"/>
      <c r="D11" s="44">
        <f>IFERROR(IF(VLOOKUP($A11,'[1]Escoja el formato de Salida'!$A$5:$D$900,4,FALSE)&lt;0,(VLOOKUP($A11,'[1]Escoja el formato de Salida'!$A$5:$D$900,4,FALSE))*-1,VLOOKUP($A11,'[1]Escoja el formato de Salida'!$A$5:$D$900,4,FALSE)),0)/1000</f>
        <v>5000</v>
      </c>
      <c r="E11" s="44"/>
      <c r="F11" s="44">
        <f>IFERROR(IF(VLOOKUP($A11,'[5]Escoja el formato de Salida'!$A$5:$D$900,4,FALSE)&lt;0,(VLOOKUP($A11,'[5]Escoja el formato de Salida'!$A$5:$D$900,4,FALSE))*-1,VLOOKUP($A11,'[5]Escoja el formato de Salida'!$A$5:$D$900,4,FALSE)),0)/1000</f>
        <v>0</v>
      </c>
      <c r="G11" s="44"/>
      <c r="H11" s="44">
        <f t="shared" si="0"/>
        <v>5000</v>
      </c>
      <c r="I11" s="44"/>
      <c r="J11" s="45">
        <v>0</v>
      </c>
    </row>
    <row r="12" spans="1:14" x14ac:dyDescent="0.25">
      <c r="A12" s="1">
        <v>113</v>
      </c>
      <c r="B12" s="42" t="s">
        <v>11</v>
      </c>
      <c r="C12" s="43"/>
      <c r="D12" s="44">
        <f>IFERROR(IF(VLOOKUP($A12,'[1]Escoja el formato de Salida'!$A$5:$D$900,4,FALSE)&lt;0,(VLOOKUP($A12,'[1]Escoja el formato de Salida'!$A$5:$D$900,4,FALSE))*-1,VLOOKUP($A12,'[1]Escoja el formato de Salida'!$A$5:$D$900,4,FALSE)),0)/1000</f>
        <v>122303.26895999999</v>
      </c>
      <c r="E12" s="44"/>
      <c r="F12" s="44">
        <f>IFERROR(IF(VLOOKUP($A12,'[5]Escoja el formato de Salida'!$A$5:$D$900,4,FALSE)&lt;0,(VLOOKUP($A12,'[5]Escoja el formato de Salida'!$A$5:$D$900,4,FALSE))*-1,VLOOKUP($A12,'[5]Escoja el formato de Salida'!$A$5:$D$900,4,FALSE)),0)/1000</f>
        <v>122226.05320000001</v>
      </c>
      <c r="G12" s="44"/>
      <c r="H12" s="44">
        <f t="shared" si="0"/>
        <v>77.215759999977308</v>
      </c>
      <c r="I12" s="44"/>
      <c r="J12" s="45">
        <f t="shared" si="1"/>
        <v>6.3174550742981284E-2</v>
      </c>
    </row>
    <row r="13" spans="1:14" x14ac:dyDescent="0.25">
      <c r="B13" s="26" t="s">
        <v>12</v>
      </c>
      <c r="C13" s="27"/>
      <c r="D13" s="46">
        <f>D14+D24</f>
        <v>389158.61151999998</v>
      </c>
      <c r="E13" s="47"/>
      <c r="F13" s="46">
        <f>F14+F24</f>
        <v>387285.69168999995</v>
      </c>
      <c r="G13" s="47"/>
      <c r="H13" s="46">
        <f t="shared" si="0"/>
        <v>1872.919830000028</v>
      </c>
      <c r="I13" s="47"/>
      <c r="J13" s="48">
        <f t="shared" si="1"/>
        <v>0.48360160733725044</v>
      </c>
      <c r="N13" s="49"/>
    </row>
    <row r="14" spans="1:14" ht="18" customHeight="1" x14ac:dyDescent="0.25">
      <c r="B14" s="42" t="s">
        <v>13</v>
      </c>
      <c r="C14" s="43"/>
      <c r="D14" s="44">
        <f>SUM(D15:D23)</f>
        <v>388085.81208</v>
      </c>
      <c r="E14" s="44"/>
      <c r="F14" s="44">
        <f>SUM(F15:F23)</f>
        <v>386140.19049999997</v>
      </c>
      <c r="G14" s="44"/>
      <c r="H14" s="44">
        <f t="shared" si="0"/>
        <v>1945.6215800000355</v>
      </c>
      <c r="I14" s="44"/>
      <c r="J14" s="45">
        <f t="shared" si="1"/>
        <v>0.5038640441650778</v>
      </c>
    </row>
    <row r="15" spans="1:14" ht="18" hidden="1" customHeight="1" x14ac:dyDescent="0.25">
      <c r="A15" s="1">
        <v>1141040101</v>
      </c>
      <c r="B15" s="42"/>
      <c r="C15" s="43"/>
      <c r="D15" s="44">
        <f>IFERROR(IF(VLOOKUP($A15,'[1]Escoja el formato de Salida'!$A$5:$D$900,4,FALSE)&lt;0,(VLOOKUP($A15,'[1]Escoja el formato de Salida'!$A$5:$D$900,4,FALSE))*-1,VLOOKUP($A15,'[1]Escoja el formato de Salida'!$A$5:$D$900,4,FALSE)),0)/1000</f>
        <v>18.667960000000001</v>
      </c>
      <c r="E15" s="44"/>
      <c r="F15" s="44">
        <f>IFERROR(IF(VLOOKUP($A15,'[5]Escoja el formato de Salida'!$A$5:$D$900,4,FALSE)&lt;0,(VLOOKUP($A15,'[5]Escoja el formato de Salida'!$A$5:$D$900,4,FALSE))*-1,VLOOKUP($A15,'[5]Escoja el formato de Salida'!$A$5:$D$900,4,FALSE)),0)/1000</f>
        <v>16</v>
      </c>
      <c r="G15" s="44"/>
      <c r="H15" s="44"/>
      <c r="I15" s="44"/>
      <c r="J15" s="45"/>
    </row>
    <row r="16" spans="1:14" ht="18" hidden="1" customHeight="1" x14ac:dyDescent="0.25">
      <c r="A16" s="1">
        <v>1141060101</v>
      </c>
      <c r="B16" s="42"/>
      <c r="C16" s="43"/>
      <c r="D16" s="44">
        <f>IFERROR(IF(VLOOKUP($A16,'[1]Escoja el formato de Salida'!$A$5:$D$900,4,FALSE)&lt;0,(VLOOKUP($A16,'[1]Escoja el formato de Salida'!$A$5:$D$900,4,FALSE))*1,VLOOKUP($A16,'[1]Escoja el formato de Salida'!$A$5:$D$900,4,FALSE)),0)/1000</f>
        <v>0</v>
      </c>
      <c r="E16" s="44"/>
      <c r="F16" s="44">
        <f>IFERROR(IF(VLOOKUP($A16,'[5]Escoja el formato de Salida'!$A$5:$D$900,4,FALSE)&lt;0,(VLOOKUP($A16,'[5]Escoja el formato de Salida'!$A$5:$D$900,4,FALSE))*1,VLOOKUP($A16,'[5]Escoja el formato de Salida'!$A$5:$D$900,4,FALSE)),0)/1000</f>
        <v>0</v>
      </c>
      <c r="G16" s="44"/>
      <c r="H16" s="44"/>
      <c r="I16" s="44"/>
      <c r="J16" s="45"/>
    </row>
    <row r="17" spans="1:15" ht="18" hidden="1" customHeight="1" x14ac:dyDescent="0.25">
      <c r="A17" s="1">
        <v>114106020101</v>
      </c>
      <c r="B17" s="42"/>
      <c r="C17" s="43"/>
      <c r="D17" s="44">
        <f>IFERROR(IF(VLOOKUP($A17,'[1]Escoja el formato de Salida'!$A$5:$D$900,4,FALSE)&lt;0,(VLOOKUP($A17,'[1]Escoja el formato de Salida'!$A$5:$D$900,4,FALSE))*-1,VLOOKUP($A17,'[1]Escoja el formato de Salida'!$A$5:$D$900,4,FALSE)),0)/1000</f>
        <v>6943.9783099999995</v>
      </c>
      <c r="E17" s="44"/>
      <c r="F17" s="44">
        <f>IFERROR(IF(VLOOKUP($A17,'[5]Escoja el formato de Salida'!$A$5:$D$900,4,FALSE)&lt;0,(VLOOKUP($A17,'[5]Escoja el formato de Salida'!$A$5:$D$900,4,FALSE))*-1,VLOOKUP($A17,'[5]Escoja el formato de Salida'!$A$5:$D$900,4,FALSE)),0)/1000</f>
        <v>7950.4697000000006</v>
      </c>
      <c r="G17" s="44"/>
      <c r="H17" s="44"/>
      <c r="I17" s="44"/>
      <c r="J17" s="45"/>
    </row>
    <row r="18" spans="1:15" ht="18" hidden="1" customHeight="1" x14ac:dyDescent="0.25">
      <c r="A18" s="1">
        <v>1141990201</v>
      </c>
      <c r="B18" s="42"/>
      <c r="C18" s="43"/>
      <c r="D18" s="44">
        <f>IFERROR(IF(VLOOKUP($A18,'[1]Escoja el formato de Salida'!$A$5:$D$900,4,FALSE)&lt;0,(VLOOKUP($A18,'[1]Escoja el formato de Salida'!$A$5:$D$900,4,FALSE))*-1,VLOOKUP($A18,'[1]Escoja el formato de Salida'!$A$5:$D$900,4,FALSE)),0)/1000</f>
        <v>0</v>
      </c>
      <c r="E18" s="44"/>
      <c r="F18" s="44">
        <f>IFERROR(IF(VLOOKUP($A18,'[5]Escoja el formato de Salida'!$A$5:$D$900,4,FALSE)&lt;0,(VLOOKUP($A18,'[5]Escoja el formato de Salida'!$A$5:$D$900,4,FALSE))*-1,VLOOKUP($A18,'[5]Escoja el formato de Salida'!$A$5:$D$900,4,FALSE)),0)/1000</f>
        <v>0</v>
      </c>
      <c r="G18" s="44"/>
      <c r="H18" s="44"/>
      <c r="I18" s="44"/>
      <c r="J18" s="45"/>
    </row>
    <row r="19" spans="1:15" ht="18" hidden="1" customHeight="1" x14ac:dyDescent="0.25">
      <c r="A19" s="1">
        <v>1142040101</v>
      </c>
      <c r="B19" s="42"/>
      <c r="C19" s="43"/>
      <c r="D19" s="44">
        <f>IFERROR(IF(VLOOKUP($A19,'[1]Escoja el formato de Salida'!$A$5:$D$900,4,FALSE)&lt;0,(VLOOKUP($A19,'[1]Escoja el formato de Salida'!$A$5:$D$900,4,FALSE))*-1,VLOOKUP($A19,'[1]Escoja el formato de Salida'!$A$5:$D$900,4,FALSE)),0)/1000</f>
        <v>526.60501999999997</v>
      </c>
      <c r="E19" s="44"/>
      <c r="F19" s="44">
        <f>IFERROR(IF(VLOOKUP($A19,'[5]Escoja el formato de Salida'!$A$5:$D$900,4,FALSE)&lt;0,(VLOOKUP($A19,'[5]Escoja el formato de Salida'!$A$5:$D$900,4,FALSE))*-1,VLOOKUP($A19,'[5]Escoja el formato de Salida'!$A$5:$D$900,4,FALSE)),0)/1000</f>
        <v>600.29494</v>
      </c>
      <c r="G19" s="44"/>
      <c r="H19" s="44"/>
      <c r="I19" s="44"/>
      <c r="J19" s="45"/>
    </row>
    <row r="20" spans="1:15" ht="18" hidden="1" customHeight="1" x14ac:dyDescent="0.25">
      <c r="A20" s="1">
        <v>1142040701</v>
      </c>
      <c r="B20" s="42"/>
      <c r="C20" s="43"/>
      <c r="D20" s="44">
        <f>IFERROR(IF(VLOOKUP($A20,'[1]Escoja el formato de Salida'!$A$5:$D$900,4,FALSE)&lt;0,(VLOOKUP($A20,'[1]Escoja el formato de Salida'!$A$5:$D$900,4,FALSE))*-1,VLOOKUP($A20,'[1]Escoja el formato de Salida'!$A$5:$D$900,4,FALSE)),0)/1000</f>
        <v>3767.1660299999999</v>
      </c>
      <c r="E20" s="44"/>
      <c r="F20" s="44">
        <f>IFERROR(IF(VLOOKUP($A20,'[5]Escoja el formato de Salida'!$A$5:$D$900,4,FALSE)&lt;0,(VLOOKUP($A20,'[5]Escoja el formato de Salida'!$A$5:$D$900,4,FALSE))*-1,VLOOKUP($A20,'[5]Escoja el formato de Salida'!$A$5:$D$900,4,FALSE)),0)/1000</f>
        <v>3577.38661</v>
      </c>
      <c r="G20" s="44"/>
      <c r="H20" s="44"/>
      <c r="I20" s="44"/>
      <c r="J20" s="45"/>
    </row>
    <row r="21" spans="1:15" ht="18" hidden="1" customHeight="1" x14ac:dyDescent="0.25">
      <c r="A21" s="1">
        <v>114206010101</v>
      </c>
      <c r="B21" s="42"/>
      <c r="C21" s="43"/>
      <c r="D21" s="44">
        <f>IFERROR(IF(VLOOKUP($A21,'[1]Escoja el formato de Salida'!$A$5:$D$900,4,FALSE)&lt;0,(VLOOKUP($A21,'[1]Escoja el formato de Salida'!$A$5:$D$900,4,FALSE))*-1,VLOOKUP($A21,'[1]Escoja el formato de Salida'!$A$5:$D$900,4,FALSE)),0)/1000</f>
        <v>376829.39476</v>
      </c>
      <c r="E21" s="44"/>
      <c r="F21" s="44">
        <f>IFERROR(IF(VLOOKUP($A21,'[5]Escoja el formato de Salida'!$A$5:$D$900,4,FALSE)&lt;0,(VLOOKUP($A21,'[5]Escoja el formato de Salida'!$A$5:$D$900,4,FALSE))*-1,VLOOKUP($A21,'[5]Escoja el formato de Salida'!$A$5:$D$900,4,FALSE)),0)/1000</f>
        <v>373996.03924999997</v>
      </c>
      <c r="G21" s="44"/>
      <c r="H21" s="44"/>
      <c r="I21" s="44"/>
      <c r="J21" s="45"/>
    </row>
    <row r="22" spans="1:15" ht="18" hidden="1" customHeight="1" x14ac:dyDescent="0.25">
      <c r="A22" s="1">
        <v>1148</v>
      </c>
      <c r="B22" s="42"/>
      <c r="C22" s="43"/>
      <c r="D22" s="44">
        <f>IFERROR(IF(VLOOKUP($A22,'[1]Escoja el formato de Salida'!$A$5:$D$900,4,FALSE)&lt;0,(VLOOKUP($A22,'[1]Escoja el formato de Salida'!$A$5:$D$900,4,FALSE))*-1,VLOOKUP($A22,'[1]Escoja el formato de Salida'!$A$5:$D$900,4,FALSE)),0)/1000</f>
        <v>0</v>
      </c>
      <c r="E22" s="44"/>
      <c r="F22" s="44">
        <f>IFERROR(IF(VLOOKUP($A22,'[5]Escoja el formato de Salida'!$A$5:$D$900,4,FALSE)&lt;0,(VLOOKUP($A22,'[5]Escoja el formato de Salida'!$A$5:$D$900,4,FALSE))*-1,VLOOKUP($A22,'[5]Escoja el formato de Salida'!$A$5:$D$900,4,FALSE)),0)/1000</f>
        <v>0</v>
      </c>
      <c r="G22" s="44"/>
      <c r="H22" s="44"/>
      <c r="I22" s="44"/>
      <c r="J22" s="45"/>
    </row>
    <row r="23" spans="1:15" ht="18" hidden="1" customHeight="1" x14ac:dyDescent="0.25">
      <c r="A23" s="1">
        <v>1142060201</v>
      </c>
      <c r="B23" s="42"/>
      <c r="C23" s="43"/>
      <c r="D23" s="44">
        <f>IFERROR(IF(VLOOKUP($A23,'[1]Escoja el formato de Salida'!$A$5:$D$900,4,FALSE)&lt;0,(VLOOKUP($A23,'[1]Escoja el formato de Salida'!$A$5:$D$900,4,FALSE))*-1,VLOOKUP($A23,'[1]Escoja el formato de Salida'!$A$5:$D$900,4,FALSE)),0)/1000</f>
        <v>0</v>
      </c>
      <c r="E23" s="44"/>
      <c r="F23" s="44">
        <f>IFERROR(IF(VLOOKUP($A23,'[5]Escoja el formato de Salida'!$A$5:$D$900,4,FALSE)&lt;0,(VLOOKUP($A23,'[5]Escoja el formato de Salida'!$A$5:$D$900,4,FALSE))*-1,VLOOKUP($A23,'[5]Escoja el formato de Salida'!$A$5:$D$900,4,FALSE)),0)/1000</f>
        <v>0</v>
      </c>
      <c r="G23" s="44"/>
      <c r="H23" s="44"/>
      <c r="I23" s="44"/>
      <c r="J23" s="45"/>
    </row>
    <row r="24" spans="1:15" x14ac:dyDescent="0.25">
      <c r="B24" s="42" t="s">
        <v>14</v>
      </c>
      <c r="C24" s="43"/>
      <c r="D24" s="44">
        <f>SUM(D25:D28)</f>
        <v>1072.79944</v>
      </c>
      <c r="E24" s="44"/>
      <c r="F24" s="44">
        <f>SUM(F25:F28)</f>
        <v>1145.50119</v>
      </c>
      <c r="G24" s="44"/>
      <c r="H24" s="44">
        <f>D24-F24</f>
        <v>-72.701749999999947</v>
      </c>
      <c r="I24" s="44"/>
      <c r="J24" s="45">
        <f>H24/F24*100</f>
        <v>-6.3467197271091402</v>
      </c>
    </row>
    <row r="25" spans="1:15" hidden="1" x14ac:dyDescent="0.25">
      <c r="A25" s="1">
        <v>1141049901</v>
      </c>
      <c r="B25" s="42"/>
      <c r="C25" s="43"/>
      <c r="D25" s="44">
        <f>IFERROR(IF(VLOOKUP($A25,'[1]Escoja el formato de Salida'!$A$5:$D$900,4,FALSE)&lt;0,(VLOOKUP($A25,'[1]Escoja el formato de Salida'!$A$5:$D$900,4,FALSE))*-1,VLOOKUP($A25,'[1]Escoja el formato de Salida'!$A$5:$D$900,4,FALSE)),0)/1000</f>
        <v>0.35927999999999999</v>
      </c>
      <c r="E25" s="44"/>
      <c r="F25" s="44">
        <f>IFERROR(IF(VLOOKUP($A25,'[5]Escoja el formato de Salida'!$A$5:$D$900,4,FALSE)&lt;0,(VLOOKUP($A25,'[5]Escoja el formato de Salida'!$A$5:$D$900,4,FALSE))*-1,VLOOKUP($A25,'[5]Escoja el formato de Salida'!$A$5:$D$900,4,FALSE)),0)/1000</f>
        <v>0.27494000000000002</v>
      </c>
      <c r="G25" s="44"/>
      <c r="H25" s="44"/>
      <c r="I25" s="44"/>
      <c r="J25" s="45"/>
    </row>
    <row r="26" spans="1:15" hidden="1" x14ac:dyDescent="0.25">
      <c r="A26" s="1">
        <v>1141069901</v>
      </c>
      <c r="B26" s="42"/>
      <c r="C26" s="43"/>
      <c r="D26" s="44">
        <f>IFERROR(IF(VLOOKUP($A26,'[1]Escoja el formato de Salida'!$A$5:$D$900,4,FALSE)&lt;0,(VLOOKUP($A26,'[1]Escoja el formato de Salida'!$A$5:$D$900,4,FALSE))*-1,VLOOKUP($A26,'[1]Escoja el formato de Salida'!$A$5:$D$900,4,FALSE)),0)/1000</f>
        <v>16.428759999999997</v>
      </c>
      <c r="E26" s="44"/>
      <c r="F26" s="44">
        <f>IFERROR(IF(VLOOKUP($A26,'[5]Escoja el formato de Salida'!$A$5:$D$900,4,FALSE)&lt;0,(VLOOKUP($A26,'[5]Escoja el formato de Salida'!$A$5:$D$900,4,FALSE))*-1,VLOOKUP($A26,'[5]Escoja el formato de Salida'!$A$5:$D$900,4,FALSE)),0)/1000</f>
        <v>20.04796</v>
      </c>
      <c r="G26" s="44"/>
      <c r="H26" s="44"/>
      <c r="I26" s="44"/>
      <c r="J26" s="45"/>
    </row>
    <row r="27" spans="1:15" hidden="1" x14ac:dyDescent="0.25">
      <c r="A27" s="1">
        <v>1142049901</v>
      </c>
      <c r="B27" s="42"/>
      <c r="C27" s="43"/>
      <c r="D27" s="44">
        <f>IFERROR(IF(VLOOKUP($A27,'[1]Escoja el formato de Salida'!$A$5:$D$900,4,FALSE)&lt;0,(VLOOKUP($A27,'[1]Escoja el formato de Salida'!$A$5:$D$900,4,FALSE))*-1,VLOOKUP($A27,'[1]Escoja el formato de Salida'!$A$5:$D$900,4,FALSE)),0)/1000</f>
        <v>2.9589999999999998E-2</v>
      </c>
      <c r="E27" s="44"/>
      <c r="F27" s="44">
        <f>IFERROR(IF(VLOOKUP($A27,'[5]Escoja el formato de Salida'!$A$5:$D$900,4,FALSE)&lt;0,(VLOOKUP($A27,'[5]Escoja el formato de Salida'!$A$5:$D$900,4,FALSE))*-1,VLOOKUP($A27,'[5]Escoja el formato de Salida'!$A$5:$D$900,4,FALSE)),0)/1000</f>
        <v>0.66098000000000001</v>
      </c>
      <c r="G27" s="44"/>
      <c r="H27" s="44"/>
      <c r="I27" s="44"/>
      <c r="J27" s="45"/>
    </row>
    <row r="28" spans="1:15" hidden="1" x14ac:dyDescent="0.25">
      <c r="A28" s="1">
        <v>1142069901</v>
      </c>
      <c r="B28" s="42"/>
      <c r="C28" s="43"/>
      <c r="D28" s="44">
        <f>IFERROR(IF(VLOOKUP($A28,'[1]Escoja el formato de Salida'!$A$5:$D$900,4,FALSE)&lt;0,(VLOOKUP($A28,'[1]Escoja el formato de Salida'!$A$5:$D$900,4,FALSE))*-1,VLOOKUP($A28,'[1]Escoja el formato de Salida'!$A$5:$D$900,4,FALSE)),0)/1000</f>
        <v>1055.98181</v>
      </c>
      <c r="E28" s="44"/>
      <c r="F28" s="44">
        <f>IFERROR(IF(VLOOKUP($A28,'[5]Escoja el formato de Salida'!$A$5:$D$900,4,FALSE)&lt;0,(VLOOKUP($A28,'[5]Escoja el formato de Salida'!$A$5:$D$900,4,FALSE))*-1,VLOOKUP($A28,'[5]Escoja el formato de Salida'!$A$5:$D$900,4,FALSE)),0)/1000</f>
        <v>1124.51731</v>
      </c>
      <c r="G28" s="44"/>
      <c r="H28" s="44"/>
      <c r="I28" s="44"/>
      <c r="J28" s="45"/>
    </row>
    <row r="29" spans="1:15" hidden="1" x14ac:dyDescent="0.25">
      <c r="B29" s="42"/>
      <c r="C29" s="43"/>
      <c r="D29" s="44"/>
      <c r="E29" s="44"/>
      <c r="F29" s="44"/>
      <c r="G29" s="44"/>
      <c r="H29" s="44"/>
      <c r="I29" s="44"/>
      <c r="J29" s="45"/>
    </row>
    <row r="30" spans="1:15" x14ac:dyDescent="0.25">
      <c r="A30" s="1">
        <v>1149</v>
      </c>
      <c r="B30" s="50" t="s">
        <v>15</v>
      </c>
      <c r="C30" s="43"/>
      <c r="D30" s="51">
        <f>IFERROR(IF(VLOOKUP($A30,'[1]Escoja el formato de Salida'!$A$5:$D$900,4,FALSE)&lt;0,(VLOOKUP($A30,'[1]Escoja el formato de Salida'!$A$5:$D$900,4,FALSE))*-1,VLOOKUP($A30,'[1]Escoja el formato de Salida'!$A$5:$D$900,4,FALSE)),0)/1000*-1</f>
        <v>-3909.7111099999997</v>
      </c>
      <c r="E30" s="51"/>
      <c r="F30" s="51">
        <f>IFERROR(IF(VLOOKUP($A30,'[5]Escoja el formato de Salida'!$A$5:$D$900,4,FALSE)&lt;0,(VLOOKUP($A30,'[5]Escoja el formato de Salida'!$A$5:$D$900,4,FALSE))*-1,VLOOKUP($A30,'[5]Escoja el formato de Salida'!$A$5:$D$900,4,FALSE)),0)/1000*-1</f>
        <v>-3872.8569199999997</v>
      </c>
      <c r="G30" s="51"/>
      <c r="H30" s="51">
        <f>D30-F30</f>
        <v>-36.854190000000017</v>
      </c>
      <c r="I30" s="51"/>
      <c r="J30" s="52">
        <f>H30/F30*100</f>
        <v>0.95160215730355513</v>
      </c>
    </row>
    <row r="31" spans="1:15" ht="9.75" hidden="1" customHeight="1" x14ac:dyDescent="0.25">
      <c r="B31" s="42"/>
      <c r="C31" s="43"/>
      <c r="D31" s="21" t="s">
        <v>3</v>
      </c>
      <c r="F31" s="21" t="s">
        <v>3</v>
      </c>
      <c r="J31" s="53"/>
    </row>
    <row r="32" spans="1:15" ht="24.75" customHeight="1" x14ac:dyDescent="0.25">
      <c r="A32" s="1">
        <v>12</v>
      </c>
      <c r="B32" s="42" t="s">
        <v>16</v>
      </c>
      <c r="C32" s="43"/>
      <c r="D32" s="172">
        <f>IFERROR(IF(VLOOKUP($A32,'[1]Escoja el formato de Salida'!$A$5:$D$900,4,FALSE)&lt;0,(VLOOKUP($A32,'[1]Escoja el formato de Salida'!$A$5:$D$900,4,FALSE))*-1,VLOOKUP($A32,'[1]Escoja el formato de Salida'!$A$5:$D$900,4,FALSE)),0)/1000-IFERROR(IF(VLOOKUP($A33,'[1]Escoja el formato de Salida'!$A$5:$D$900,4,FALSE)&lt;0,(VLOOKUP($A33,'[1]Escoja el formato de Salida'!$A$5:$D$900,4,FALSE))*-1,VLOOKUP($A33,'[1]Escoja el formato de Salida'!$A$5:$D$900,4,FALSE)),0)/1000</f>
        <v>24157.75891</v>
      </c>
      <c r="E32" s="44"/>
      <c r="F32" s="172">
        <f>IFERROR(IF(VLOOKUP($A32,'[5]Escoja el formato de Salida'!$A$5:$D$900,4,FALSE)&lt;0,(VLOOKUP($A32,'[5]Escoja el formato de Salida'!$A$5:$D$900,4,FALSE))*-1,VLOOKUP($A32,'[5]Escoja el formato de Salida'!$A$5:$D$900,4,FALSE)),0)/1000-IFERROR(IF(VLOOKUP($A33,'[5]Escoja el formato de Salida'!$A$5:$D$900,4,FALSE)&lt;0,(VLOOKUP($A33,'[5]Escoja el formato de Salida'!$A$5:$D$900,4,FALSE))*-1,VLOOKUP($A33,'[5]Escoja el formato de Salida'!$A$5:$D$900,4,FALSE)),0)/1000</f>
        <v>23572.881959999999</v>
      </c>
      <c r="G32" s="44"/>
      <c r="H32" s="44">
        <f>D32-F32</f>
        <v>584.87695000000167</v>
      </c>
      <c r="I32" s="44"/>
      <c r="J32" s="45">
        <f>H32/F32*100</f>
        <v>2.4811431669341872</v>
      </c>
      <c r="O32" s="54"/>
    </row>
    <row r="33" spans="1:17" ht="24.75" customHeight="1" x14ac:dyDescent="0.25">
      <c r="A33" s="1">
        <v>126</v>
      </c>
      <c r="B33" s="42" t="s">
        <v>17</v>
      </c>
      <c r="C33" s="43"/>
      <c r="D33" s="44">
        <f>IFERROR(IF(VLOOKUP($A33,'[1]Escoja el formato de Salida'!$A$5:$D$900,4,FALSE)&lt;0,(VLOOKUP($A33,'[1]Escoja el formato de Salida'!$A$5:$D$900,4,FALSE))*-1,VLOOKUP($A33,'[1]Escoja el formato de Salida'!$A$5:$D$900,4,FALSE)),0)/1000</f>
        <v>4326.2017599999999</v>
      </c>
      <c r="E33" s="44"/>
      <c r="F33" s="44">
        <f>IFERROR(IF(VLOOKUP($A33,'[5]Escoja el formato de Salida'!$A$5:$D$900,4,FALSE)&lt;0,(VLOOKUP($A33,'[5]Escoja el formato de Salida'!$A$5:$D$900,4,FALSE))*-1,VLOOKUP($A33,'[5]Escoja el formato de Salida'!$A$5:$D$900,4,FALSE)),0)/1000</f>
        <v>4326.2017599999999</v>
      </c>
      <c r="G33" s="44"/>
      <c r="H33" s="44">
        <f>D33-F33</f>
        <v>0</v>
      </c>
      <c r="I33" s="44"/>
      <c r="J33" s="45">
        <f>H33/F33*100</f>
        <v>0</v>
      </c>
      <c r="O33" s="54"/>
    </row>
    <row r="34" spans="1:17" x14ac:dyDescent="0.25">
      <c r="A34" s="1">
        <v>13</v>
      </c>
      <c r="B34" s="42" t="s">
        <v>18</v>
      </c>
      <c r="C34" s="43"/>
      <c r="D34" s="44">
        <f>IFERROR(IF(VLOOKUP($A34,'[1]Escoja el formato de Salida'!$A$5:$D$900,4,FALSE)&lt;0,(VLOOKUP($A34,'[1]Escoja el formato de Salida'!$A$5:$D$900,4,FALSE))*-1,VLOOKUP($A34,'[1]Escoja el formato de Salida'!$A$5:$D$900,4,FALSE)),0)/1000</f>
        <v>15785.131439999999</v>
      </c>
      <c r="E34" s="44"/>
      <c r="F34" s="44">
        <f>IFERROR(IF(VLOOKUP($A34,'[5]Escoja el formato de Salida'!$A$5:$D$900,4,FALSE)&lt;0,(VLOOKUP($A34,'[5]Escoja el formato de Salida'!$A$5:$D$900,4,FALSE))*-1,VLOOKUP($A34,'[5]Escoja el formato de Salida'!$A$5:$D$900,4,FALSE)),0)/1000</f>
        <v>15297.328740000001</v>
      </c>
      <c r="G34" s="44"/>
      <c r="H34" s="44">
        <f>D34-F34</f>
        <v>487.80269999999837</v>
      </c>
      <c r="I34" s="44"/>
      <c r="J34" s="45">
        <f>H34/F34*100</f>
        <v>3.188809682336724</v>
      </c>
      <c r="L34" s="55"/>
    </row>
    <row r="35" spans="1:17" ht="6.75" customHeight="1" x14ac:dyDescent="0.25">
      <c r="B35" s="42" t="s">
        <v>3</v>
      </c>
      <c r="C35" s="43"/>
      <c r="D35" s="46"/>
      <c r="E35" s="44"/>
      <c r="F35" s="46"/>
      <c r="G35" s="44"/>
      <c r="H35" s="46"/>
      <c r="I35" s="44"/>
      <c r="J35" s="48"/>
    </row>
    <row r="36" spans="1:17" ht="20.25" thickBot="1" x14ac:dyDescent="0.3">
      <c r="B36" s="56" t="s">
        <v>19</v>
      </c>
      <c r="C36" s="43"/>
      <c r="D36" s="57">
        <f>D9+D32+D33+D34</f>
        <v>608032.18329999992</v>
      </c>
      <c r="E36" s="51"/>
      <c r="F36" s="57">
        <f>F9+F32+F33+F34</f>
        <v>611163.99796999991</v>
      </c>
      <c r="G36" s="51"/>
      <c r="H36" s="57">
        <f>H9+H32+H33+H34</f>
        <v>-3131.8146699999397</v>
      </c>
      <c r="I36" s="51"/>
      <c r="J36" s="58">
        <f>H36/F36*100</f>
        <v>-0.51243441701447712</v>
      </c>
      <c r="L36" s="44"/>
      <c r="N36" s="54"/>
    </row>
    <row r="37" spans="1:17" ht="7.5" hidden="1" customHeight="1" thickTop="1" x14ac:dyDescent="0.25">
      <c r="B37" s="42"/>
      <c r="C37" s="43"/>
      <c r="D37" s="59"/>
      <c r="E37" s="59"/>
      <c r="F37" s="59"/>
      <c r="G37" s="59"/>
      <c r="H37" s="59"/>
      <c r="I37" s="59"/>
      <c r="J37" s="60"/>
    </row>
    <row r="38" spans="1:17" ht="7.5" hidden="1" customHeight="1" x14ac:dyDescent="0.25">
      <c r="B38" s="42"/>
      <c r="C38" s="43"/>
      <c r="D38" s="59"/>
      <c r="E38" s="59"/>
      <c r="F38" s="59"/>
      <c r="G38" s="59"/>
      <c r="H38" s="59"/>
      <c r="I38" s="59"/>
      <c r="J38" s="60"/>
    </row>
    <row r="39" spans="1:17" ht="13.15" hidden="1" customHeight="1" x14ac:dyDescent="0.25">
      <c r="B39" s="42" t="s">
        <v>3</v>
      </c>
      <c r="C39" s="43"/>
      <c r="G39" s="59"/>
      <c r="H39" s="59"/>
      <c r="I39" s="59"/>
      <c r="J39" s="60"/>
    </row>
    <row r="40" spans="1:17" ht="20.25" hidden="1" thickTop="1" x14ac:dyDescent="0.25">
      <c r="A40" s="1">
        <v>91</v>
      </c>
      <c r="B40" s="42" t="s">
        <v>20</v>
      </c>
      <c r="C40" s="43">
        <v>134513.5</v>
      </c>
      <c r="D40" s="44">
        <f>IFERROR(IF(VLOOKUP($A40,'[1]Escoja el formato de Salida'!$A$5:$D$900,4,FALSE)&lt;0,(VLOOKUP($A40,'[1]Escoja el formato de Salida'!$A$5:$D$900,4,FALSE))*-1,VLOOKUP($A40,'[1]Escoja el formato de Salida'!$A$5:$D$900,4,FALSE)),0)/1000</f>
        <v>167748.48922999998</v>
      </c>
      <c r="E40" s="44"/>
      <c r="F40" s="44">
        <f>IFERROR(IF(VLOOKUP($A40,'[5]Escoja el formato de Salida'!$A$5:$D$900,4,FALSE)&lt;0,(VLOOKUP($A40,'[5]Escoja el formato de Salida'!$A$5:$D$900,4,FALSE))*-1,VLOOKUP($A40,'[5]Escoja el formato de Salida'!$A$5:$D$900,4,FALSE)),0)/1000</f>
        <v>179973.27634000001</v>
      </c>
      <c r="G40" s="44"/>
      <c r="H40" s="44">
        <f>D40-F40</f>
        <v>-12224.787110000034</v>
      </c>
      <c r="I40" s="44"/>
      <c r="J40" s="45">
        <f>H40/F40*100</f>
        <v>-6.792556849887724</v>
      </c>
    </row>
    <row r="41" spans="1:17" ht="20.25" hidden="1" thickTop="1" x14ac:dyDescent="0.25">
      <c r="A41" s="1">
        <v>92</v>
      </c>
      <c r="B41" s="42" t="s">
        <v>21</v>
      </c>
      <c r="C41" s="43"/>
      <c r="D41" s="44">
        <f>IFERROR(IF(VLOOKUP($A41,'[1]Escoja el formato de Salida'!$A$5:$D$900,4,FALSE)&lt;0,(VLOOKUP($A41,'[1]Escoja el formato de Salida'!$A$5:$D$900,4,FALSE))*-1,VLOOKUP($A41,'[1]Escoja el formato de Salida'!$A$5:$D$900,4,FALSE)),0)/1000</f>
        <v>0</v>
      </c>
      <c r="E41" s="44"/>
      <c r="F41" s="44">
        <f>IFERROR(IF(VLOOKUP($A41,'[5]Escoja el formato de Salida'!$A$5:$D$900,4,FALSE)&lt;0,(VLOOKUP($A41,'[5]Escoja el formato de Salida'!$A$5:$D$900,4,FALSE))*-1,VLOOKUP($A41,'[5]Escoja el formato de Salida'!$A$5:$D$900,4,FALSE)),0)/1000</f>
        <v>0</v>
      </c>
      <c r="G41" s="44"/>
      <c r="H41" s="44">
        <f>D41-F41</f>
        <v>0</v>
      </c>
      <c r="I41" s="44"/>
      <c r="J41" s="45" t="e">
        <f>H41/F41*100</f>
        <v>#DIV/0!</v>
      </c>
      <c r="L41" s="54"/>
    </row>
    <row r="42" spans="1:17" ht="10.5" hidden="1" customHeight="1" x14ac:dyDescent="0.25">
      <c r="B42" s="42"/>
      <c r="C42" s="43"/>
      <c r="D42" s="44"/>
      <c r="E42" s="44"/>
      <c r="F42" s="44"/>
      <c r="G42" s="44"/>
      <c r="H42" s="44"/>
      <c r="I42" s="44"/>
      <c r="J42" s="61"/>
    </row>
    <row r="43" spans="1:17" ht="21" hidden="1" thickTop="1" thickBot="1" x14ac:dyDescent="0.3">
      <c r="B43" s="42" t="s">
        <v>22</v>
      </c>
      <c r="C43" s="43"/>
      <c r="D43" s="62">
        <f>SUM(D40:D41)</f>
        <v>167748.48922999998</v>
      </c>
      <c r="E43" s="44"/>
      <c r="F43" s="62">
        <f>SUM(F40:F41)</f>
        <v>179973.27634000001</v>
      </c>
      <c r="G43" s="44"/>
      <c r="H43" s="62">
        <f>SUM(H40:H41)</f>
        <v>-12224.787110000034</v>
      </c>
      <c r="I43" s="44"/>
      <c r="J43" s="63">
        <f>H43/F43*100</f>
        <v>-6.792556849887724</v>
      </c>
      <c r="L43" s="44"/>
    </row>
    <row r="44" spans="1:17" ht="6.75" hidden="1" customHeight="1" thickTop="1" x14ac:dyDescent="0.25">
      <c r="B44" s="42" t="s">
        <v>3</v>
      </c>
      <c r="C44" s="43"/>
      <c r="D44" s="59"/>
      <c r="E44" s="59"/>
      <c r="F44" s="59"/>
      <c r="G44" s="59"/>
      <c r="H44" s="59"/>
      <c r="I44" s="59"/>
      <c r="J44" s="60"/>
    </row>
    <row r="45" spans="1:17" ht="20.25" thickTop="1" x14ac:dyDescent="0.25">
      <c r="B45" s="42"/>
      <c r="C45" s="43"/>
      <c r="D45" s="59"/>
      <c r="E45" s="59"/>
      <c r="F45" s="59"/>
      <c r="G45" s="59"/>
      <c r="H45" s="59"/>
      <c r="I45" s="59"/>
      <c r="J45" s="64" t="s">
        <v>3</v>
      </c>
      <c r="Q45" s="5" t="s">
        <v>23</v>
      </c>
    </row>
    <row r="46" spans="1:17" x14ac:dyDescent="0.25">
      <c r="B46" s="26" t="s">
        <v>24</v>
      </c>
      <c r="C46" s="27"/>
      <c r="J46" s="65" t="s">
        <v>3</v>
      </c>
    </row>
    <row r="47" spans="1:17" ht="8.4499999999999993" customHeight="1" x14ac:dyDescent="0.25">
      <c r="B47" s="26"/>
      <c r="C47" s="27"/>
      <c r="J47" s="65"/>
    </row>
    <row r="48" spans="1:17" x14ac:dyDescent="0.25">
      <c r="B48" s="66" t="s">
        <v>25</v>
      </c>
      <c r="C48" s="27"/>
      <c r="D48" s="46">
        <f>SUM(D49:D54)</f>
        <v>174630.98776000002</v>
      </c>
      <c r="E48" s="47"/>
      <c r="F48" s="46">
        <f>SUM(F49:F54)</f>
        <v>181860.03908000002</v>
      </c>
      <c r="G48" s="47"/>
      <c r="H48" s="46">
        <f t="shared" ref="H48:H56" si="2">D48-F48</f>
        <v>-7229.0513199999987</v>
      </c>
      <c r="I48" s="47"/>
      <c r="J48" s="48">
        <f>H48/F48*100</f>
        <v>-3.9750631070853046</v>
      </c>
    </row>
    <row r="49" spans="1:12" ht="30.75" customHeight="1" x14ac:dyDescent="0.25">
      <c r="A49" s="1">
        <v>211</v>
      </c>
      <c r="B49" s="42" t="s">
        <v>26</v>
      </c>
      <c r="C49" s="27"/>
      <c r="D49" s="44">
        <f>IFERROR(IF(VLOOKUP($A49,'[1]Escoja el formato de Salida'!$A$5:$D$900,4,FALSE)&lt;0,(VLOOKUP($A49,'[1]Escoja el formato de Salida'!$A$5:$D$900,4,FALSE))*-1,VLOOKUP($A49,'[1]Escoja el formato de Salida'!$A$5:$D$900,4,FALSE)),0)/1000</f>
        <v>32468.211629999998</v>
      </c>
      <c r="E49" s="47"/>
      <c r="F49" s="44">
        <f>IFERROR(IF(VLOOKUP($A49,'[5]Escoja el formato de Salida'!$A$5:$D$900,4,FALSE)&lt;0,(VLOOKUP($A49,'[5]Escoja el formato de Salida'!$A$5:$D$900,4,FALSE))*-1,VLOOKUP($A49,'[5]Escoja el formato de Salida'!$A$5:$D$900,4,FALSE)),0)/1000</f>
        <v>36721.961189999995</v>
      </c>
      <c r="G49" s="47"/>
      <c r="H49" s="44">
        <f t="shared" si="2"/>
        <v>-4253.7495599999966</v>
      </c>
      <c r="I49" s="44"/>
      <c r="J49" s="45">
        <f>H49/F49*100</f>
        <v>-11.583666618433124</v>
      </c>
    </row>
    <row r="50" spans="1:12" ht="18.75" customHeight="1" x14ac:dyDescent="0.25">
      <c r="A50" s="1">
        <v>212</v>
      </c>
      <c r="B50" s="42" t="s">
        <v>12</v>
      </c>
      <c r="C50" s="43"/>
      <c r="D50" s="44">
        <f>IFERROR(IF(VLOOKUP($A50,'[1]Escoja el formato de Salida'!$A$5:$D$900,4,FALSE)&lt;0,(VLOOKUP($A50,'[1]Escoja el formato de Salida'!$A$5:$D$900,4,FALSE))*-1,VLOOKUP($A50,'[1]Escoja el formato de Salida'!$A$5:$D$900,4,FALSE)),0)/1000</f>
        <v>142157.10753000001</v>
      </c>
      <c r="E50" s="44"/>
      <c r="F50" s="44">
        <f>IFERROR(IF(VLOOKUP($A50,'[5]Escoja el formato de Salida'!$A$5:$D$900,4,FALSE)&lt;0,(VLOOKUP($A50,'[5]Escoja el formato de Salida'!$A$5:$D$900,4,FALSE))*-1,VLOOKUP($A50,'[5]Escoja el formato de Salida'!$A$5:$D$900,4,FALSE)),0)/1000</f>
        <v>145132.45177000001</v>
      </c>
      <c r="G50" s="44"/>
      <c r="H50" s="44">
        <f t="shared" si="2"/>
        <v>-2975.3442400000058</v>
      </c>
      <c r="I50" s="44"/>
      <c r="J50" s="45">
        <f>H50/F50*100</f>
        <v>-2.0500888696590129</v>
      </c>
    </row>
    <row r="51" spans="1:12" ht="18.75" customHeight="1" x14ac:dyDescent="0.25">
      <c r="A51" s="1">
        <v>213</v>
      </c>
      <c r="B51" s="42" t="s">
        <v>27</v>
      </c>
      <c r="C51" s="43"/>
      <c r="D51" s="44">
        <f>IFERROR(IF(VLOOKUP($A51,'[1]Escoja el formato de Salida'!$A$5:$D$900,4,FALSE)&lt;0,(VLOOKUP($A51,'[1]Escoja el formato de Salida'!$A$5:$D$900,4,FALSE))*-1,VLOOKUP($A51,'[1]Escoja el formato de Salida'!$A$5:$D$900,4,FALSE)),0)/1000</f>
        <v>5.6686000000000005</v>
      </c>
      <c r="E51" s="44"/>
      <c r="F51" s="44">
        <f>IFERROR(IF(VLOOKUP($A51,'[5]Escoja el formato de Salida'!$A$5:$D$900,4,FALSE)&lt;0,(VLOOKUP($A51,'[5]Escoja el formato de Salida'!$A$5:$D$900,4,FALSE))*-1,VLOOKUP($A51,'[5]Escoja el formato de Salida'!$A$5:$D$900,4,FALSE)),0)/1000</f>
        <v>5.6261200000000002</v>
      </c>
      <c r="G51" s="44"/>
      <c r="H51" s="44">
        <f t="shared" si="2"/>
        <v>4.2480000000000295E-2</v>
      </c>
      <c r="I51" s="44"/>
      <c r="J51" s="45">
        <f>H51/F51*100</f>
        <v>0.75504966122301509</v>
      </c>
    </row>
    <row r="52" spans="1:12" x14ac:dyDescent="0.25">
      <c r="A52" s="1">
        <v>214</v>
      </c>
      <c r="B52" s="42" t="s">
        <v>28</v>
      </c>
      <c r="C52" s="43"/>
      <c r="D52" s="44">
        <f>IFERROR(IF(VLOOKUP($A52,'[1]Escoja el formato de Salida'!$A$5:$D$900,4,FALSE)&lt;0,(VLOOKUP($A52,'[1]Escoja el formato de Salida'!$A$5:$D$900,4,FALSE))*-1,VLOOKUP($A52,'[1]Escoja el formato de Salida'!$A$5:$D$900,4,FALSE)),0)/1000</f>
        <v>0</v>
      </c>
      <c r="E52" s="44"/>
      <c r="F52" s="44">
        <f>IFERROR(IF(VLOOKUP($A52,'[5]Escoja el formato de Salida'!$A$5:$D$900,4,FALSE)&lt;0,(VLOOKUP($A52,'[5]Escoja el formato de Salida'!$A$5:$D$900,4,FALSE))*-1,VLOOKUP($A52,'[5]Escoja el formato de Salida'!$A$5:$D$900,4,FALSE)),0)/1000</f>
        <v>0</v>
      </c>
      <c r="G52" s="44"/>
      <c r="H52" s="44">
        <f t="shared" si="2"/>
        <v>0</v>
      </c>
      <c r="I52" s="44"/>
      <c r="J52" s="45">
        <f>IFERROR(H52/F52*100,0)</f>
        <v>0</v>
      </c>
    </row>
    <row r="53" spans="1:12" x14ac:dyDescent="0.25">
      <c r="A53" s="1">
        <v>215</v>
      </c>
      <c r="B53" s="42" t="s">
        <v>29</v>
      </c>
      <c r="C53" s="43"/>
      <c r="D53" s="44">
        <f>IFERROR(IF(VLOOKUP($A53,'[1]Escoja el formato de Salida'!$A$5:$D$900,4,FALSE)&lt;0,(VLOOKUP($A53,'[1]Escoja el formato de Salida'!$A$5:$D$900,4,FALSE))*-1,VLOOKUP($A53,'[1]Escoja el formato de Salida'!$A$5:$D$900,4,FALSE)),0)/1000</f>
        <v>0</v>
      </c>
      <c r="E53" s="44"/>
      <c r="F53" s="44">
        <f>IFERROR(IF(VLOOKUP($A53,'[5]Escoja el formato de Salida'!$A$5:$D$900,4,FALSE)&lt;0,(VLOOKUP($A53,'[5]Escoja el formato de Salida'!$A$5:$D$900,4,FALSE))*-1,VLOOKUP($A53,'[5]Escoja el formato de Salida'!$A$5:$D$900,4,FALSE)),0)/1000</f>
        <v>0</v>
      </c>
      <c r="G53" s="44"/>
      <c r="H53" s="44">
        <f t="shared" si="2"/>
        <v>0</v>
      </c>
      <c r="I53" s="44"/>
      <c r="J53" s="45">
        <f t="shared" ref="J53:J57" si="3">IFERROR(H53/F53*100,0)</f>
        <v>0</v>
      </c>
    </row>
    <row r="54" spans="1:12" x14ac:dyDescent="0.25">
      <c r="A54" s="1">
        <v>216</v>
      </c>
      <c r="B54" s="42" t="s">
        <v>30</v>
      </c>
      <c r="C54" s="43"/>
      <c r="D54" s="44">
        <f>IFERROR(IF(VLOOKUP($A54,'[1]Escoja el formato de Salida'!$A$5:$D$900,4,FALSE)&lt;0,(VLOOKUP($A54,'[1]Escoja el formato de Salida'!$A$5:$D$900,4,FALSE))*-1,VLOOKUP($A54,'[1]Escoja el formato de Salida'!$A$5:$D$900,4,FALSE)),0)/1000</f>
        <v>0</v>
      </c>
      <c r="E54" s="44"/>
      <c r="F54" s="44">
        <f>IFERROR(IF(VLOOKUP($A54,'[5]Escoja el formato de Salida'!$A$5:$D$900,4,FALSE)&lt;0,(VLOOKUP($A54,'[5]Escoja el formato de Salida'!$A$5:$D$900,4,FALSE))*-1,VLOOKUP($A54,'[5]Escoja el formato de Salida'!$A$5:$D$900,4,FALSE)),0)/1000</f>
        <v>0</v>
      </c>
      <c r="G54" s="44"/>
      <c r="H54" s="44">
        <f t="shared" si="2"/>
        <v>0</v>
      </c>
      <c r="I54" s="44"/>
      <c r="J54" s="45">
        <f t="shared" si="3"/>
        <v>0</v>
      </c>
    </row>
    <row r="55" spans="1:12" ht="21" customHeight="1" x14ac:dyDescent="0.25">
      <c r="A55" s="1">
        <v>22</v>
      </c>
      <c r="B55" s="42" t="s">
        <v>31</v>
      </c>
      <c r="C55" s="43"/>
      <c r="D55" s="44">
        <f>IFERROR(IF(VLOOKUP($A55,'[1]Escoja el formato de Salida'!$A$5:$D$900,4,FALSE)&lt;0,(VLOOKUP($A55,'[1]Escoja el formato de Salida'!$A$5:$D$900,4,FALSE))*-1,VLOOKUP($A55,'[1]Escoja el formato de Salida'!$A$5:$D$900,4,FALSE)),0)/1000</f>
        <v>274956.57242000004</v>
      </c>
      <c r="E55" s="44"/>
      <c r="F55" s="44">
        <f>IFERROR(IF(VLOOKUP($A55,'[5]Escoja el formato de Salida'!$A$5:$D$900,4,FALSE)&lt;0,(VLOOKUP($A55,'[5]Escoja el formato de Salida'!$A$5:$D$900,4,FALSE))*-1,VLOOKUP($A55,'[5]Escoja el formato de Salida'!$A$5:$D$900,4,FALSE)),0)/1000</f>
        <v>272814.77739</v>
      </c>
      <c r="G55" s="44"/>
      <c r="H55" s="44">
        <f t="shared" si="2"/>
        <v>2141.7950300000375</v>
      </c>
      <c r="I55" s="44"/>
      <c r="J55" s="45">
        <f t="shared" si="3"/>
        <v>0.78507295333868699</v>
      </c>
    </row>
    <row r="56" spans="1:12" hidden="1" x14ac:dyDescent="0.25">
      <c r="A56" s="1">
        <v>24</v>
      </c>
      <c r="B56" s="42" t="s">
        <v>32</v>
      </c>
      <c r="C56" s="43"/>
      <c r="D56" s="44">
        <f>IFERROR(IF(VLOOKUP($A56,'[1]Escoja el formato de Salida'!$A$5:$D$900,4,FALSE)&lt;0,(VLOOKUP($A56,'[1]Escoja el formato de Salida'!$A$5:$D$900,4,FALSE))*-1,VLOOKUP($A56,'[1]Escoja el formato de Salida'!$A$5:$D$900,4,FALSE)),0)/1000</f>
        <v>0</v>
      </c>
      <c r="E56" s="44"/>
      <c r="F56" s="44">
        <f>IFERROR(IF(VLOOKUP($A56,'[5]Escoja el formato de Salida'!$A$5:$D$900,4,FALSE)&lt;0,(VLOOKUP($A56,'[5]Escoja el formato de Salida'!$A$5:$D$900,4,FALSE))*-1,VLOOKUP($A56,'[5]Escoja el formato de Salida'!$A$5:$D$900,4,FALSE)),0)/1000</f>
        <v>0</v>
      </c>
      <c r="G56" s="44"/>
      <c r="H56" s="44">
        <f t="shared" si="2"/>
        <v>0</v>
      </c>
      <c r="I56" s="44"/>
      <c r="J56" s="45">
        <f t="shared" si="3"/>
        <v>0</v>
      </c>
    </row>
    <row r="57" spans="1:12" hidden="1" x14ac:dyDescent="0.25">
      <c r="B57" s="42"/>
      <c r="C57" s="43"/>
      <c r="D57" s="44"/>
      <c r="E57" s="44"/>
      <c r="F57" s="44"/>
      <c r="G57" s="44"/>
      <c r="H57" s="44"/>
      <c r="I57" s="44"/>
      <c r="J57" s="45">
        <f t="shared" si="3"/>
        <v>0</v>
      </c>
    </row>
    <row r="58" spans="1:12" ht="17.25" customHeight="1" thickBot="1" x14ac:dyDescent="0.3">
      <c r="B58" s="56" t="s">
        <v>33</v>
      </c>
      <c r="C58" s="43"/>
      <c r="D58" s="57">
        <f>SUM(D48,D55,D56)</f>
        <v>449587.56018000003</v>
      </c>
      <c r="E58" s="51"/>
      <c r="F58" s="57">
        <f>SUM(F48,F55,F56)</f>
        <v>454674.81647000002</v>
      </c>
      <c r="G58" s="51"/>
      <c r="H58" s="57">
        <f t="shared" ref="H58" si="4">D58-F58</f>
        <v>-5087.2562899999903</v>
      </c>
      <c r="I58" s="51"/>
      <c r="J58" s="58">
        <f>H58/F58*100</f>
        <v>-1.1188779553476003</v>
      </c>
      <c r="L58" s="44"/>
    </row>
    <row r="59" spans="1:12" ht="8.25" customHeight="1" thickTop="1" x14ac:dyDescent="0.35">
      <c r="B59" s="42" t="s">
        <v>3</v>
      </c>
      <c r="C59" s="43"/>
      <c r="D59" s="59"/>
      <c r="E59" s="59"/>
      <c r="F59" s="59"/>
      <c r="G59" s="59"/>
      <c r="H59" s="59"/>
      <c r="I59" s="59"/>
      <c r="J59" s="60"/>
      <c r="K59" s="67"/>
    </row>
    <row r="60" spans="1:12" ht="12" customHeight="1" x14ac:dyDescent="0.25">
      <c r="B60" s="42"/>
      <c r="C60" s="43"/>
      <c r="D60" s="59"/>
      <c r="E60" s="59"/>
      <c r="F60" s="59"/>
      <c r="G60" s="59"/>
      <c r="H60" s="59"/>
      <c r="I60" s="59"/>
      <c r="J60" s="60"/>
    </row>
    <row r="61" spans="1:12" ht="21.75" x14ac:dyDescent="0.4">
      <c r="B61" s="26" t="s">
        <v>34</v>
      </c>
      <c r="C61" s="27"/>
      <c r="D61" s="68"/>
      <c r="E61" s="68"/>
      <c r="F61" s="68"/>
      <c r="J61" s="53"/>
    </row>
    <row r="62" spans="1:12" ht="7.15" customHeight="1" x14ac:dyDescent="0.25">
      <c r="B62" s="42" t="s">
        <v>3</v>
      </c>
      <c r="C62" s="43"/>
      <c r="D62" s="69" t="s">
        <v>3</v>
      </c>
      <c r="E62" s="69"/>
      <c r="F62" s="69" t="s">
        <v>3</v>
      </c>
      <c r="G62" s="69"/>
      <c r="H62" s="43" t="s">
        <v>3</v>
      </c>
      <c r="I62" s="43"/>
      <c r="J62" s="65" t="s">
        <v>3</v>
      </c>
    </row>
    <row r="63" spans="1:12" x14ac:dyDescent="0.25">
      <c r="B63" s="66" t="s">
        <v>35</v>
      </c>
      <c r="C63" s="27"/>
      <c r="D63" s="37">
        <f>SUM(D64:D66)</f>
        <v>102689.8</v>
      </c>
      <c r="E63" s="38"/>
      <c r="F63" s="37">
        <f>SUM(F64:F66)</f>
        <v>102529.1</v>
      </c>
      <c r="G63" s="38"/>
      <c r="H63" s="37">
        <f>D63-F63</f>
        <v>160.69999999999709</v>
      </c>
      <c r="I63" s="38"/>
      <c r="J63" s="39">
        <f t="shared" ref="J63:J64" si="5">H63/F63*100</f>
        <v>0.15673599007501002</v>
      </c>
      <c r="L63" s="44"/>
    </row>
    <row r="64" spans="1:12" x14ac:dyDescent="0.25">
      <c r="A64" s="1">
        <v>311001</v>
      </c>
      <c r="B64" s="42" t="s">
        <v>36</v>
      </c>
      <c r="C64" s="43"/>
      <c r="D64" s="44">
        <f>IFERROR(IF(VLOOKUP($A64,'[1]Escoja el formato de Salida'!$A$5:$D$900,4,FALSE)&lt;0,(VLOOKUP($A64,'[1]Escoja el formato de Salida'!$A$5:$D$900,4,FALSE))*-1,VLOOKUP($A64,'[1]Escoja el formato de Salida'!$A$5:$D$900,4,FALSE)),0)/1000+IFERROR(IF(VLOOKUP($A65,'[1]Escoja el formato de Salida'!$A$5:$D$900,4,FALSE)&lt;0,(VLOOKUP($A65,'[1]Escoja el formato de Salida'!$A$5:$D$900,4,FALSE))*-1,VLOOKUP($A65,'[1]Escoja el formato de Salida'!$A$5:$D$900,4,FALSE)),0)/1000</f>
        <v>103170.8</v>
      </c>
      <c r="E64" s="44"/>
      <c r="F64" s="44">
        <f>IFERROR(IF(VLOOKUP($A64,'[5]Escoja el formato de Salida'!$A$5:$D$900,4,FALSE)&lt;0,(VLOOKUP($A64,'[5]Escoja el formato de Salida'!$A$5:$D$900,4,FALSE))*-1,VLOOKUP($A64,'[5]Escoja el formato de Salida'!$A$5:$D$900,4,FALSE)),0)/1000+IFERROR(IF(VLOOKUP($A65,'[5]Escoja el formato de Salida'!$A$5:$D$900,4,FALSE)&lt;0,(VLOOKUP($A65,'[5]Escoja el formato de Salida'!$A$5:$D$900,4,FALSE))*-1,VLOOKUP($A65,'[5]Escoja el formato de Salida'!$A$5:$D$900,4,FALSE)),0)/1000</f>
        <v>103170.8</v>
      </c>
      <c r="G64" s="44"/>
      <c r="H64" s="44">
        <f>D64-F64</f>
        <v>0</v>
      </c>
      <c r="I64" s="44"/>
      <c r="J64" s="45">
        <f t="shared" si="5"/>
        <v>0</v>
      </c>
    </row>
    <row r="65" spans="1:12" ht="0.75" customHeight="1" x14ac:dyDescent="0.25">
      <c r="A65" s="1">
        <v>311101</v>
      </c>
      <c r="B65" s="42"/>
      <c r="C65" s="43"/>
      <c r="D65" s="44"/>
      <c r="E65" s="44"/>
      <c r="F65" s="44"/>
      <c r="G65" s="44"/>
      <c r="H65" s="44"/>
      <c r="I65" s="44"/>
      <c r="J65" s="45"/>
    </row>
    <row r="66" spans="1:12" x14ac:dyDescent="0.25">
      <c r="A66" s="1">
        <v>311102</v>
      </c>
      <c r="B66" s="42" t="s">
        <v>37</v>
      </c>
      <c r="C66" s="43"/>
      <c r="D66" s="44">
        <f>-IFERROR(IF(VLOOKUP($A66,'[1]Escoja el formato de Salida'!$A$5:$D$900,4,FALSE)&lt;0,(VLOOKUP($A66,'[1]Escoja el formato de Salida'!$A$5:$D$900,4,FALSE))*-1,VLOOKUP($A66,'[1]Escoja el formato de Salida'!$A$5:$D$900,4,FALSE)),0)/1000</f>
        <v>-481</v>
      </c>
      <c r="E66" s="44"/>
      <c r="F66" s="44">
        <f>-IFERROR(IF(VLOOKUP($A66,'[5]Escoja el formato de Salida'!$A$5:$D$900,4,FALSE)&lt;0,(VLOOKUP($A66,'[5]Escoja el formato de Salida'!$A$5:$D$900,4,FALSE))*-1,VLOOKUP($A66,'[5]Escoja el formato de Salida'!$A$5:$D$900,4,FALSE)),0)/1000</f>
        <v>-641.70000000000005</v>
      </c>
      <c r="G66" s="44"/>
      <c r="H66" s="44">
        <f t="shared" ref="H66:H71" si="6">D66-F66</f>
        <v>160.70000000000005</v>
      </c>
      <c r="I66" s="44"/>
      <c r="J66" s="45">
        <v>0</v>
      </c>
    </row>
    <row r="67" spans="1:12" x14ac:dyDescent="0.25">
      <c r="A67" s="1">
        <v>313</v>
      </c>
      <c r="B67" s="42" t="s">
        <v>38</v>
      </c>
      <c r="C67" s="43"/>
      <c r="D67" s="44">
        <f>IFERROR(IF(VLOOKUP($A67,'[1]Escoja el formato de Salida'!$A$5:$D$900,4,FALSE)&lt;0,(VLOOKUP($A67,'[1]Escoja el formato de Salida'!$A$5:$D$900,4,FALSE))*-1,VLOOKUP($A67,'[1]Escoja el formato de Salida'!$A$5:$D$900,4,FALSE)),0)/1000</f>
        <v>33845.80287</v>
      </c>
      <c r="E67" s="44"/>
      <c r="F67" s="44">
        <f>IFERROR(IF(VLOOKUP($A67,'[5]Escoja el formato de Salida'!$A$5:$D$900,4,FALSE)&lt;0,(VLOOKUP($A67,'[5]Escoja el formato de Salida'!$A$5:$D$900,4,FALSE))*-1,VLOOKUP($A67,'[5]Escoja el formato de Salida'!$A$5:$D$900,4,FALSE)),0)/1000</f>
        <v>33845.80287</v>
      </c>
      <c r="G67" s="44"/>
      <c r="H67" s="44">
        <f t="shared" si="6"/>
        <v>0</v>
      </c>
      <c r="I67" s="44"/>
      <c r="J67" s="45">
        <f>H67/F67*100</f>
        <v>0</v>
      </c>
    </row>
    <row r="68" spans="1:12" x14ac:dyDescent="0.25">
      <c r="A68" s="1">
        <v>321</v>
      </c>
      <c r="B68" s="70" t="s">
        <v>39</v>
      </c>
      <c r="C68" s="43"/>
      <c r="D68" s="44">
        <f>IFERROR(IF(VLOOKUP($A68,'[1]Escoja el formato de Salida'!$A$5:$D$900,4,FALSE)&lt;0,(VLOOKUP($A68,'[1]Escoja el formato de Salida'!$A$5:$D$900,4,FALSE))*-1,VLOOKUP($A68,'[1]Escoja el formato de Salida'!$A$5:$D$900,4,FALSE)),0)/1000</f>
        <v>1174.4136000000001</v>
      </c>
      <c r="E68" s="44"/>
      <c r="F68" s="44">
        <f>IFERROR(IF(VLOOKUP($A68,'[5]Escoja el formato de Salida'!$A$5:$D$900,4,FALSE)&lt;0,(VLOOKUP($A68,'[5]Escoja el formato de Salida'!$A$5:$D$900,4,FALSE))*-1,VLOOKUP($A68,'[5]Escoja el formato de Salida'!$A$5:$D$900,4,FALSE)),0)/1000</f>
        <v>1174.4136000000001</v>
      </c>
      <c r="G68" s="44"/>
      <c r="H68" s="44">
        <f t="shared" si="6"/>
        <v>0</v>
      </c>
      <c r="I68" s="44"/>
      <c r="J68" s="45">
        <f>H68/F68*100</f>
        <v>0</v>
      </c>
    </row>
    <row r="69" spans="1:12" x14ac:dyDescent="0.25">
      <c r="A69" s="1">
        <v>322</v>
      </c>
      <c r="B69" s="42" t="s">
        <v>40</v>
      </c>
      <c r="C69" s="43"/>
      <c r="D69" s="44">
        <f>IFERROR(IF(VLOOKUP($A69,'[1]Escoja el formato de Salida'!$A$5:$D$900,4,FALSE)&lt;0,(VLOOKUP($A69,'[1]Escoja el formato de Salida'!$A$5:$D$900,4,FALSE))*-1,VLOOKUP($A69,'[1]Escoja el formato de Salida'!$A$5:$D$900,4,FALSE)),0)/1000</f>
        <v>3283.5466800000004</v>
      </c>
      <c r="E69" s="44"/>
      <c r="F69" s="44">
        <f>IFERROR(IF(VLOOKUP($A69,'[5]Escoja el formato de Salida'!$A$5:$D$900,4,FALSE)&lt;0,(VLOOKUP($A69,'[5]Escoja el formato de Salida'!$A$5:$D$900,4,FALSE))*-1,VLOOKUP($A69,'[5]Escoja el formato de Salida'!$A$5:$D$900,4,FALSE)),0)/1000</f>
        <v>3283.5466800000004</v>
      </c>
      <c r="G69" s="44"/>
      <c r="H69" s="44">
        <f t="shared" si="6"/>
        <v>0</v>
      </c>
      <c r="I69" s="44"/>
      <c r="J69" s="45">
        <f>H69/F69*100</f>
        <v>0</v>
      </c>
    </row>
    <row r="70" spans="1:12" x14ac:dyDescent="0.25">
      <c r="A70" s="1">
        <v>324</v>
      </c>
      <c r="B70" s="42" t="s">
        <v>41</v>
      </c>
      <c r="C70" s="43"/>
      <c r="D70" s="44">
        <f>IFERROR(IF(VLOOKUP($A70,'[1]Escoja el formato de Salida'!$A$5:$D$900,4,FALSE)&lt;0,(VLOOKUP($A70,'[1]Escoja el formato de Salida'!$A$5:$D$900,4,FALSE))*-1,VLOOKUP($A70,'[1]Escoja el formato de Salida'!$A$5:$D$900,4,FALSE)),0)/1000</f>
        <v>0.87935000000000008</v>
      </c>
      <c r="E70" s="44"/>
      <c r="F70" s="44">
        <f>IFERROR(IF(VLOOKUP($A70,'[5]Escoja el formato de Salida'!$A$5:$D$900,4,FALSE)&lt;0,(VLOOKUP($A70,'[5]Escoja el formato de Salida'!$A$5:$D$900,4,FALSE))*-1,VLOOKUP($A70,'[5]Escoja el formato de Salida'!$A$5:$D$900,4,FALSE)),0)/1000</f>
        <v>0.87935000000000008</v>
      </c>
      <c r="G70" s="44"/>
      <c r="H70" s="44">
        <f t="shared" si="6"/>
        <v>0</v>
      </c>
      <c r="I70" s="44"/>
      <c r="J70" s="45">
        <v>0</v>
      </c>
      <c r="L70" s="54"/>
    </row>
    <row r="71" spans="1:12" hidden="1" x14ac:dyDescent="0.25">
      <c r="A71" s="1">
        <v>325</v>
      </c>
      <c r="B71" s="42" t="s">
        <v>42</v>
      </c>
      <c r="C71" s="43"/>
      <c r="D71" s="44">
        <f>IFERROR(IF(VLOOKUP($A71,'[1]Escoja el formato de Salida'!$A$5:$D$900,4,FALSE)&lt;0,(VLOOKUP($A71,'[1]Escoja el formato de Salida'!$A$5:$D$900,4,FALSE))*-1,VLOOKUP($A71,'[1]Escoja el formato de Salida'!$A$5:$D$900,4,FALSE)),0)/1000</f>
        <v>0</v>
      </c>
      <c r="E71" s="44"/>
      <c r="F71" s="44">
        <f>IFERROR(IF(VLOOKUP($A71,'[5]Escoja el formato de Salida'!$A$5:$D$900,4,FALSE)&lt;0,(VLOOKUP($A71,'[5]Escoja el formato de Salida'!$A$5:$D$900,4,FALSE))*-1,VLOOKUP($A71,'[5]Escoja el formato de Salida'!$A$5:$D$900,4,FALSE)),0)/1000</f>
        <v>0</v>
      </c>
      <c r="G71" s="44"/>
      <c r="H71" s="44">
        <f t="shared" si="6"/>
        <v>0</v>
      </c>
      <c r="I71" s="44"/>
      <c r="J71" s="45">
        <v>0</v>
      </c>
    </row>
    <row r="72" spans="1:12" hidden="1" x14ac:dyDescent="0.25">
      <c r="B72" s="56" t="s">
        <v>43</v>
      </c>
      <c r="C72" s="23"/>
      <c r="D72" s="37">
        <f>SUM(D73:D76)</f>
        <v>34900.361239999998</v>
      </c>
      <c r="E72" s="51"/>
      <c r="F72" s="37">
        <f>SUM(F73:F76)</f>
        <v>31310.877999999993</v>
      </c>
      <c r="G72" s="51"/>
      <c r="H72" s="37">
        <f>SUM(H73:H76)</f>
        <v>3589.483240000005</v>
      </c>
      <c r="I72" s="51"/>
      <c r="J72" s="39">
        <f>SUM(J73:J76)</f>
        <v>22.928026738822243</v>
      </c>
    </row>
    <row r="73" spans="1:12" hidden="1" x14ac:dyDescent="0.25">
      <c r="B73" s="42" t="s">
        <v>44</v>
      </c>
      <c r="D73" s="44">
        <v>0</v>
      </c>
      <c r="E73" s="44"/>
      <c r="F73" s="44">
        <v>0</v>
      </c>
      <c r="G73" s="44"/>
      <c r="H73" s="44">
        <f t="shared" ref="H73" si="7">D73-F73</f>
        <v>0</v>
      </c>
      <c r="I73" s="44"/>
      <c r="J73" s="45">
        <v>0</v>
      </c>
    </row>
    <row r="74" spans="1:12" x14ac:dyDescent="0.25">
      <c r="B74" s="56" t="s">
        <v>43</v>
      </c>
      <c r="D74" s="51">
        <f>+D75+D76</f>
        <v>17450.180619999999</v>
      </c>
      <c r="E74" s="44"/>
      <c r="F74" s="51">
        <f>+F75+F76</f>
        <v>15655.438999999997</v>
      </c>
      <c r="G74" s="44"/>
      <c r="H74" s="51">
        <f>D74-F74</f>
        <v>1794.7416200000025</v>
      </c>
      <c r="I74" s="51"/>
      <c r="J74" s="52">
        <f t="shared" ref="J74" si="8">H74/F74*100</f>
        <v>11.464013369411122</v>
      </c>
      <c r="L74" s="54"/>
    </row>
    <row r="75" spans="1:12" x14ac:dyDescent="0.25">
      <c r="A75" s="1">
        <v>314</v>
      </c>
      <c r="B75" s="42" t="s">
        <v>45</v>
      </c>
      <c r="D75" s="44">
        <f>IFERROR(IF(VLOOKUP($A75,'[1]Escoja el formato de Salida'!$A$5:$D$900,4,FALSE)&lt;0,(VLOOKUP($A75,'[1]Escoja el formato de Salida'!$A$5:$D$900,4,FALSE))*-1,VLOOKUP($A75,'[1]Escoja el formato de Salida'!$A$5:$D$900,4,FALSE)),0)/1000</f>
        <v>0</v>
      </c>
      <c r="E75" s="44"/>
      <c r="F75" s="44">
        <f>IFERROR(IF(VLOOKUP($A75,'[5]Escoja el formato de Salida'!$A$5:$D$900,4,FALSE)&lt;0,(VLOOKUP($A75,'[5]Escoja el formato de Salida'!$A$5:$D$900,4,FALSE))*-1,VLOOKUP($A75,'[5]Escoja el formato de Salida'!$A$5:$D$900,4,FALSE)),0)/1000</f>
        <v>0</v>
      </c>
      <c r="G75" s="44"/>
      <c r="H75" s="44">
        <f>D75-F75</f>
        <v>0</v>
      </c>
      <c r="I75" s="44"/>
      <c r="J75" s="45">
        <v>0</v>
      </c>
    </row>
    <row r="76" spans="1:12" x14ac:dyDescent="0.25">
      <c r="B76" s="20" t="s">
        <v>46</v>
      </c>
      <c r="D76" s="44">
        <f>+'[4]ESTAD.RESULT. SEP 2023-2022'!C54</f>
        <v>17450.180619999999</v>
      </c>
      <c r="E76" s="71"/>
      <c r="F76" s="44">
        <f>+'[4]EST RESUL SEP Y AGO 2023'!E54</f>
        <v>15655.438999999997</v>
      </c>
      <c r="G76" s="51"/>
      <c r="H76" s="44">
        <f>D76-F76</f>
        <v>1794.7416200000025</v>
      </c>
      <c r="I76" s="44"/>
      <c r="J76" s="45">
        <f>H76/F76*100</f>
        <v>11.464013369411122</v>
      </c>
    </row>
    <row r="77" spans="1:12" ht="20.25" thickBot="1" x14ac:dyDescent="0.3">
      <c r="B77" s="56" t="s">
        <v>47</v>
      </c>
      <c r="C77" s="43"/>
      <c r="D77" s="57">
        <f>D63+D67+D68+D69+D70+D71+D76+D75</f>
        <v>158444.62312</v>
      </c>
      <c r="E77" s="51"/>
      <c r="F77" s="57">
        <f>F63+F67+F68+F69+F70+F71+F76+F75</f>
        <v>156489.18149999998</v>
      </c>
      <c r="G77" s="51"/>
      <c r="H77" s="57">
        <f>H63+H67+H68+H69+H70+H71+H72+H73</f>
        <v>3750.1832400000021</v>
      </c>
      <c r="I77" s="51"/>
      <c r="J77" s="58">
        <f>H77/F77*100</f>
        <v>2.3964488816755698</v>
      </c>
      <c r="L77" s="44"/>
    </row>
    <row r="78" spans="1:12" ht="20.25" thickTop="1" x14ac:dyDescent="0.25">
      <c r="B78" s="42"/>
      <c r="C78" s="43"/>
      <c r="D78" s="73"/>
      <c r="E78" s="73"/>
      <c r="F78" s="73"/>
      <c r="G78" s="73"/>
      <c r="H78" s="73"/>
      <c r="I78" s="73"/>
      <c r="J78" s="74"/>
    </row>
    <row r="79" spans="1:12" ht="21.75" customHeight="1" thickBot="1" x14ac:dyDescent="0.3">
      <c r="B79" s="42" t="s">
        <v>48</v>
      </c>
      <c r="C79" s="43"/>
      <c r="D79" s="75">
        <f>D58+D77</f>
        <v>608032.18330000003</v>
      </c>
      <c r="E79" s="51"/>
      <c r="F79" s="75">
        <f>F58+F77</f>
        <v>611163.99797000003</v>
      </c>
      <c r="G79" s="51"/>
      <c r="H79" s="75">
        <f>D79-F79</f>
        <v>-3131.8146699999925</v>
      </c>
      <c r="I79" s="51"/>
      <c r="J79" s="76">
        <f>H79/F79*100</f>
        <v>-0.51243441701448555</v>
      </c>
      <c r="K79" s="5" t="s">
        <v>3</v>
      </c>
      <c r="L79" s="44"/>
    </row>
    <row r="80" spans="1:12" ht="8.4499999999999993" customHeight="1" thickTop="1" x14ac:dyDescent="0.25">
      <c r="B80" s="42" t="s">
        <v>3</v>
      </c>
      <c r="C80" s="43"/>
      <c r="D80" s="59"/>
      <c r="E80" s="59"/>
      <c r="F80" s="59"/>
      <c r="G80" s="59"/>
      <c r="H80" s="59"/>
      <c r="I80" s="59"/>
      <c r="J80" s="60"/>
    </row>
    <row r="81" spans="1:12" ht="7.15" customHeight="1" x14ac:dyDescent="0.25">
      <c r="B81" s="42"/>
      <c r="C81" s="43"/>
      <c r="D81" s="59"/>
      <c r="E81" s="59"/>
      <c r="F81" s="59"/>
      <c r="G81" s="59"/>
      <c r="H81" s="59"/>
      <c r="I81" s="59"/>
      <c r="J81" s="60"/>
    </row>
    <row r="82" spans="1:12" ht="6.75" customHeight="1" x14ac:dyDescent="0.25">
      <c r="B82" s="42"/>
      <c r="C82" s="43"/>
      <c r="D82" s="77" t="s">
        <v>3</v>
      </c>
      <c r="E82" s="77"/>
      <c r="F82" s="77" t="s">
        <v>3</v>
      </c>
      <c r="G82" s="59"/>
      <c r="H82" s="59"/>
      <c r="I82" s="59"/>
      <c r="J82" s="60"/>
    </row>
    <row r="83" spans="1:12" ht="20.25" hidden="1" thickBot="1" x14ac:dyDescent="0.3">
      <c r="A83" s="1">
        <v>93</v>
      </c>
      <c r="B83" s="42" t="s">
        <v>49</v>
      </c>
      <c r="C83" s="43"/>
      <c r="D83" s="78">
        <f>+D43</f>
        <v>167748.48922999998</v>
      </c>
      <c r="E83" s="44"/>
      <c r="F83" s="78">
        <f>+F43</f>
        <v>179973.27634000001</v>
      </c>
      <c r="G83" s="44"/>
      <c r="H83" s="78">
        <f>D83-F83</f>
        <v>-12224.787110000034</v>
      </c>
      <c r="I83" s="44"/>
      <c r="J83" s="79">
        <f>H83/F83*100</f>
        <v>-6.792556849887724</v>
      </c>
      <c r="L83" s="44"/>
    </row>
    <row r="84" spans="1:12" ht="16.5" hidden="1" customHeight="1" thickTop="1" x14ac:dyDescent="0.25">
      <c r="B84" s="20" t="s">
        <v>3</v>
      </c>
      <c r="D84" s="59"/>
      <c r="E84" s="59"/>
      <c r="F84" s="59"/>
      <c r="G84" s="59"/>
      <c r="H84" s="59"/>
      <c r="I84" s="59"/>
      <c r="J84" s="60"/>
    </row>
    <row r="85" spans="1:12" hidden="1" x14ac:dyDescent="0.25">
      <c r="B85" s="20"/>
      <c r="D85" s="59"/>
      <c r="E85" s="59"/>
      <c r="F85" s="59"/>
      <c r="G85" s="59"/>
      <c r="H85" s="59"/>
      <c r="I85" s="59"/>
      <c r="J85" s="60"/>
    </row>
    <row r="86" spans="1:12" ht="27" hidden="1" customHeight="1" x14ac:dyDescent="0.25">
      <c r="B86" s="80" t="s">
        <v>50</v>
      </c>
      <c r="C86" s="81"/>
      <c r="D86" s="59"/>
      <c r="E86" s="59"/>
      <c r="F86" s="59"/>
      <c r="G86" s="59"/>
      <c r="H86" s="59"/>
      <c r="I86" s="59"/>
      <c r="J86" s="60"/>
    </row>
    <row r="87" spans="1:12" ht="4.1500000000000004" customHeight="1" thickBot="1" x14ac:dyDescent="0.3">
      <c r="B87" s="82"/>
      <c r="C87" s="83"/>
      <c r="D87" s="84"/>
      <c r="E87" s="84"/>
      <c r="F87" s="84"/>
      <c r="G87" s="83"/>
      <c r="H87" s="83"/>
      <c r="I87" s="83"/>
      <c r="J87" s="85"/>
    </row>
    <row r="88" spans="1:12" ht="20.25" hidden="1" thickTop="1" x14ac:dyDescent="0.25">
      <c r="B88" s="20"/>
      <c r="D88" s="44"/>
      <c r="F88" s="44"/>
      <c r="J88" s="53"/>
    </row>
    <row r="89" spans="1:12" ht="21" hidden="1" thickTop="1" thickBot="1" x14ac:dyDescent="0.3">
      <c r="B89" s="82"/>
      <c r="C89" s="83"/>
      <c r="D89" s="83"/>
      <c r="E89" s="83"/>
      <c r="F89" s="83"/>
      <c r="G89" s="83"/>
      <c r="H89" s="83"/>
      <c r="I89" s="83"/>
      <c r="J89" s="85"/>
    </row>
    <row r="90" spans="1:12" ht="20.25" thickTop="1" x14ac:dyDescent="0.25"/>
    <row r="91" spans="1:12" x14ac:dyDescent="0.25">
      <c r="D91" s="44">
        <f>+D36-D79</f>
        <v>0</v>
      </c>
      <c r="F91" s="86">
        <f>+F36-F79</f>
        <v>0</v>
      </c>
    </row>
  </sheetData>
  <mergeCells count="5">
    <mergeCell ref="B1:J1"/>
    <mergeCell ref="B2:J2"/>
    <mergeCell ref="B3:J3"/>
    <mergeCell ref="B4:J4"/>
    <mergeCell ref="B5:J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B4FA-2C71-42B4-8B80-04E0573FD170}">
  <sheetPr>
    <pageSetUpPr fitToPage="1"/>
  </sheetPr>
  <dimension ref="A1:DY62"/>
  <sheetViews>
    <sheetView showGridLines="0" topLeftCell="B1" zoomScale="80" zoomScaleNormal="80" zoomScaleSheetLayoutView="90" workbookViewId="0">
      <selection activeCell="N29" sqref="N29"/>
    </sheetView>
  </sheetViews>
  <sheetFormatPr baseColWidth="10" defaultColWidth="10" defaultRowHeight="12.75" x14ac:dyDescent="0.2"/>
  <cols>
    <col min="1" max="1" width="23.7109375" style="88" customWidth="1"/>
    <col min="2" max="2" width="53.140625" style="163" customWidth="1"/>
    <col min="3" max="3" width="13.5703125" style="116" bestFit="1" customWidth="1"/>
    <col min="4" max="4" width="1.5703125" style="116" customWidth="1"/>
    <col min="5" max="5" width="11.28515625" style="116" customWidth="1"/>
    <col min="6" max="6" width="1.5703125" style="116" customWidth="1"/>
    <col min="7" max="7" width="13.7109375" style="116" customWidth="1"/>
    <col min="8" max="8" width="1.5703125" style="116" customWidth="1"/>
    <col min="9" max="9" width="10.7109375" style="116" customWidth="1"/>
    <col min="10" max="43" width="12.5703125" style="92" customWidth="1"/>
    <col min="44" max="68" width="10" style="92" customWidth="1"/>
    <col min="69" max="69" width="9.5703125" style="92" customWidth="1"/>
    <col min="70" max="70" width="0.28515625" style="92" hidden="1" customWidth="1"/>
    <col min="71" max="87" width="10" style="92" hidden="1" customWidth="1"/>
    <col min="88" max="88" width="1.140625" style="92" customWidth="1"/>
    <col min="89" max="96" width="10" style="92" hidden="1" customWidth="1"/>
    <col min="97" max="97" width="2.28515625" style="92" customWidth="1"/>
    <col min="98" max="105" width="10" style="92" hidden="1" customWidth="1"/>
    <col min="106" max="106" width="0.28515625" style="92" hidden="1" customWidth="1"/>
    <col min="107" max="121" width="10" style="92" hidden="1" customWidth="1"/>
    <col min="122" max="122" width="0.28515625" style="92" customWidth="1"/>
    <col min="123" max="129" width="10" style="92" hidden="1" customWidth="1"/>
    <col min="130" max="257" width="10" style="92"/>
    <col min="258" max="258" width="53.140625" style="92" customWidth="1"/>
    <col min="259" max="259" width="10.5703125" style="92" bestFit="1" customWidth="1"/>
    <col min="260" max="260" width="1.5703125" style="92" customWidth="1"/>
    <col min="261" max="261" width="9.85546875" style="92" bestFit="1" customWidth="1"/>
    <col min="262" max="262" width="1.5703125" style="92" customWidth="1"/>
    <col min="263" max="263" width="13.7109375" style="92" customWidth="1"/>
    <col min="264" max="264" width="1.5703125" style="92" customWidth="1"/>
    <col min="265" max="265" width="10.7109375" style="92" customWidth="1"/>
    <col min="266" max="299" width="12.5703125" style="92" customWidth="1"/>
    <col min="300" max="324" width="10" style="92" customWidth="1"/>
    <col min="325" max="325" width="9.5703125" style="92" customWidth="1"/>
    <col min="326" max="343" width="0" style="92" hidden="1" customWidth="1"/>
    <col min="344" max="344" width="1.140625" style="92" customWidth="1"/>
    <col min="345" max="352" width="0" style="92" hidden="1" customWidth="1"/>
    <col min="353" max="353" width="2.28515625" style="92" customWidth="1"/>
    <col min="354" max="377" width="0" style="92" hidden="1" customWidth="1"/>
    <col min="378" max="378" width="0.28515625" style="92" customWidth="1"/>
    <col min="379" max="385" width="0" style="92" hidden="1" customWidth="1"/>
    <col min="386" max="513" width="10" style="92"/>
    <col min="514" max="514" width="53.140625" style="92" customWidth="1"/>
    <col min="515" max="515" width="10.5703125" style="92" bestFit="1" customWidth="1"/>
    <col min="516" max="516" width="1.5703125" style="92" customWidth="1"/>
    <col min="517" max="517" width="9.85546875" style="92" bestFit="1" customWidth="1"/>
    <col min="518" max="518" width="1.5703125" style="92" customWidth="1"/>
    <col min="519" max="519" width="13.7109375" style="92" customWidth="1"/>
    <col min="520" max="520" width="1.5703125" style="92" customWidth="1"/>
    <col min="521" max="521" width="10.7109375" style="92" customWidth="1"/>
    <col min="522" max="555" width="12.5703125" style="92" customWidth="1"/>
    <col min="556" max="580" width="10" style="92" customWidth="1"/>
    <col min="581" max="581" width="9.5703125" style="92" customWidth="1"/>
    <col min="582" max="599" width="0" style="92" hidden="1" customWidth="1"/>
    <col min="600" max="600" width="1.140625" style="92" customWidth="1"/>
    <col min="601" max="608" width="0" style="92" hidden="1" customWidth="1"/>
    <col min="609" max="609" width="2.28515625" style="92" customWidth="1"/>
    <col min="610" max="633" width="0" style="92" hidden="1" customWidth="1"/>
    <col min="634" max="634" width="0.28515625" style="92" customWidth="1"/>
    <col min="635" max="641" width="0" style="92" hidden="1" customWidth="1"/>
    <col min="642" max="769" width="10" style="92"/>
    <col min="770" max="770" width="53.140625" style="92" customWidth="1"/>
    <col min="771" max="771" width="10.5703125" style="92" bestFit="1" customWidth="1"/>
    <col min="772" max="772" width="1.5703125" style="92" customWidth="1"/>
    <col min="773" max="773" width="9.85546875" style="92" bestFit="1" customWidth="1"/>
    <col min="774" max="774" width="1.5703125" style="92" customWidth="1"/>
    <col min="775" max="775" width="13.7109375" style="92" customWidth="1"/>
    <col min="776" max="776" width="1.5703125" style="92" customWidth="1"/>
    <col min="777" max="777" width="10.7109375" style="92" customWidth="1"/>
    <col min="778" max="811" width="12.5703125" style="92" customWidth="1"/>
    <col min="812" max="836" width="10" style="92" customWidth="1"/>
    <col min="837" max="837" width="9.5703125" style="92" customWidth="1"/>
    <col min="838" max="855" width="0" style="92" hidden="1" customWidth="1"/>
    <col min="856" max="856" width="1.140625" style="92" customWidth="1"/>
    <col min="857" max="864" width="0" style="92" hidden="1" customWidth="1"/>
    <col min="865" max="865" width="2.28515625" style="92" customWidth="1"/>
    <col min="866" max="889" width="0" style="92" hidden="1" customWidth="1"/>
    <col min="890" max="890" width="0.28515625" style="92" customWidth="1"/>
    <col min="891" max="897" width="0" style="92" hidden="1" customWidth="1"/>
    <col min="898" max="1025" width="10" style="92"/>
    <col min="1026" max="1026" width="53.140625" style="92" customWidth="1"/>
    <col min="1027" max="1027" width="10.5703125" style="92" bestFit="1" customWidth="1"/>
    <col min="1028" max="1028" width="1.5703125" style="92" customWidth="1"/>
    <col min="1029" max="1029" width="9.85546875" style="92" bestFit="1" customWidth="1"/>
    <col min="1030" max="1030" width="1.5703125" style="92" customWidth="1"/>
    <col min="1031" max="1031" width="13.7109375" style="92" customWidth="1"/>
    <col min="1032" max="1032" width="1.5703125" style="92" customWidth="1"/>
    <col min="1033" max="1033" width="10.7109375" style="92" customWidth="1"/>
    <col min="1034" max="1067" width="12.5703125" style="92" customWidth="1"/>
    <col min="1068" max="1092" width="10" style="92" customWidth="1"/>
    <col min="1093" max="1093" width="9.5703125" style="92" customWidth="1"/>
    <col min="1094" max="1111" width="0" style="92" hidden="1" customWidth="1"/>
    <col min="1112" max="1112" width="1.140625" style="92" customWidth="1"/>
    <col min="1113" max="1120" width="0" style="92" hidden="1" customWidth="1"/>
    <col min="1121" max="1121" width="2.28515625" style="92" customWidth="1"/>
    <col min="1122" max="1145" width="0" style="92" hidden="1" customWidth="1"/>
    <col min="1146" max="1146" width="0.28515625" style="92" customWidth="1"/>
    <col min="1147" max="1153" width="0" style="92" hidden="1" customWidth="1"/>
    <col min="1154" max="1281" width="10" style="92"/>
    <col min="1282" max="1282" width="53.140625" style="92" customWidth="1"/>
    <col min="1283" max="1283" width="10.5703125" style="92" bestFit="1" customWidth="1"/>
    <col min="1284" max="1284" width="1.5703125" style="92" customWidth="1"/>
    <col min="1285" max="1285" width="9.85546875" style="92" bestFit="1" customWidth="1"/>
    <col min="1286" max="1286" width="1.5703125" style="92" customWidth="1"/>
    <col min="1287" max="1287" width="13.7109375" style="92" customWidth="1"/>
    <col min="1288" max="1288" width="1.5703125" style="92" customWidth="1"/>
    <col min="1289" max="1289" width="10.7109375" style="92" customWidth="1"/>
    <col min="1290" max="1323" width="12.5703125" style="92" customWidth="1"/>
    <col min="1324" max="1348" width="10" style="92" customWidth="1"/>
    <col min="1349" max="1349" width="9.5703125" style="92" customWidth="1"/>
    <col min="1350" max="1367" width="0" style="92" hidden="1" customWidth="1"/>
    <col min="1368" max="1368" width="1.140625" style="92" customWidth="1"/>
    <col min="1369" max="1376" width="0" style="92" hidden="1" customWidth="1"/>
    <col min="1377" max="1377" width="2.28515625" style="92" customWidth="1"/>
    <col min="1378" max="1401" width="0" style="92" hidden="1" customWidth="1"/>
    <col min="1402" max="1402" width="0.28515625" style="92" customWidth="1"/>
    <col min="1403" max="1409" width="0" style="92" hidden="1" customWidth="1"/>
    <col min="1410" max="1537" width="10" style="92"/>
    <col min="1538" max="1538" width="53.140625" style="92" customWidth="1"/>
    <col min="1539" max="1539" width="10.5703125" style="92" bestFit="1" customWidth="1"/>
    <col min="1540" max="1540" width="1.5703125" style="92" customWidth="1"/>
    <col min="1541" max="1541" width="9.85546875" style="92" bestFit="1" customWidth="1"/>
    <col min="1542" max="1542" width="1.5703125" style="92" customWidth="1"/>
    <col min="1543" max="1543" width="13.7109375" style="92" customWidth="1"/>
    <col min="1544" max="1544" width="1.5703125" style="92" customWidth="1"/>
    <col min="1545" max="1545" width="10.7109375" style="92" customWidth="1"/>
    <col min="1546" max="1579" width="12.5703125" style="92" customWidth="1"/>
    <col min="1580" max="1604" width="10" style="92" customWidth="1"/>
    <col min="1605" max="1605" width="9.5703125" style="92" customWidth="1"/>
    <col min="1606" max="1623" width="0" style="92" hidden="1" customWidth="1"/>
    <col min="1624" max="1624" width="1.140625" style="92" customWidth="1"/>
    <col min="1625" max="1632" width="0" style="92" hidden="1" customWidth="1"/>
    <col min="1633" max="1633" width="2.28515625" style="92" customWidth="1"/>
    <col min="1634" max="1657" width="0" style="92" hidden="1" customWidth="1"/>
    <col min="1658" max="1658" width="0.28515625" style="92" customWidth="1"/>
    <col min="1659" max="1665" width="0" style="92" hidden="1" customWidth="1"/>
    <col min="1666" max="1793" width="10" style="92"/>
    <col min="1794" max="1794" width="53.140625" style="92" customWidth="1"/>
    <col min="1795" max="1795" width="10.5703125" style="92" bestFit="1" customWidth="1"/>
    <col min="1796" max="1796" width="1.5703125" style="92" customWidth="1"/>
    <col min="1797" max="1797" width="9.85546875" style="92" bestFit="1" customWidth="1"/>
    <col min="1798" max="1798" width="1.5703125" style="92" customWidth="1"/>
    <col min="1799" max="1799" width="13.7109375" style="92" customWidth="1"/>
    <col min="1800" max="1800" width="1.5703125" style="92" customWidth="1"/>
    <col min="1801" max="1801" width="10.7109375" style="92" customWidth="1"/>
    <col min="1802" max="1835" width="12.5703125" style="92" customWidth="1"/>
    <col min="1836" max="1860" width="10" style="92" customWidth="1"/>
    <col min="1861" max="1861" width="9.5703125" style="92" customWidth="1"/>
    <col min="1862" max="1879" width="0" style="92" hidden="1" customWidth="1"/>
    <col min="1880" max="1880" width="1.140625" style="92" customWidth="1"/>
    <col min="1881" max="1888" width="0" style="92" hidden="1" customWidth="1"/>
    <col min="1889" max="1889" width="2.28515625" style="92" customWidth="1"/>
    <col min="1890" max="1913" width="0" style="92" hidden="1" customWidth="1"/>
    <col min="1914" max="1914" width="0.28515625" style="92" customWidth="1"/>
    <col min="1915" max="1921" width="0" style="92" hidden="1" customWidth="1"/>
    <col min="1922" max="2049" width="10" style="92"/>
    <col min="2050" max="2050" width="53.140625" style="92" customWidth="1"/>
    <col min="2051" max="2051" width="10.5703125" style="92" bestFit="1" customWidth="1"/>
    <col min="2052" max="2052" width="1.5703125" style="92" customWidth="1"/>
    <col min="2053" max="2053" width="9.85546875" style="92" bestFit="1" customWidth="1"/>
    <col min="2054" max="2054" width="1.5703125" style="92" customWidth="1"/>
    <col min="2055" max="2055" width="13.7109375" style="92" customWidth="1"/>
    <col min="2056" max="2056" width="1.5703125" style="92" customWidth="1"/>
    <col min="2057" max="2057" width="10.7109375" style="92" customWidth="1"/>
    <col min="2058" max="2091" width="12.5703125" style="92" customWidth="1"/>
    <col min="2092" max="2116" width="10" style="92" customWidth="1"/>
    <col min="2117" max="2117" width="9.5703125" style="92" customWidth="1"/>
    <col min="2118" max="2135" width="0" style="92" hidden="1" customWidth="1"/>
    <col min="2136" max="2136" width="1.140625" style="92" customWidth="1"/>
    <col min="2137" max="2144" width="0" style="92" hidden="1" customWidth="1"/>
    <col min="2145" max="2145" width="2.28515625" style="92" customWidth="1"/>
    <col min="2146" max="2169" width="0" style="92" hidden="1" customWidth="1"/>
    <col min="2170" max="2170" width="0.28515625" style="92" customWidth="1"/>
    <col min="2171" max="2177" width="0" style="92" hidden="1" customWidth="1"/>
    <col min="2178" max="2305" width="10" style="92"/>
    <col min="2306" max="2306" width="53.140625" style="92" customWidth="1"/>
    <col min="2307" max="2307" width="10.5703125" style="92" bestFit="1" customWidth="1"/>
    <col min="2308" max="2308" width="1.5703125" style="92" customWidth="1"/>
    <col min="2309" max="2309" width="9.85546875" style="92" bestFit="1" customWidth="1"/>
    <col min="2310" max="2310" width="1.5703125" style="92" customWidth="1"/>
    <col min="2311" max="2311" width="13.7109375" style="92" customWidth="1"/>
    <col min="2312" max="2312" width="1.5703125" style="92" customWidth="1"/>
    <col min="2313" max="2313" width="10.7109375" style="92" customWidth="1"/>
    <col min="2314" max="2347" width="12.5703125" style="92" customWidth="1"/>
    <col min="2348" max="2372" width="10" style="92" customWidth="1"/>
    <col min="2373" max="2373" width="9.5703125" style="92" customWidth="1"/>
    <col min="2374" max="2391" width="0" style="92" hidden="1" customWidth="1"/>
    <col min="2392" max="2392" width="1.140625" style="92" customWidth="1"/>
    <col min="2393" max="2400" width="0" style="92" hidden="1" customWidth="1"/>
    <col min="2401" max="2401" width="2.28515625" style="92" customWidth="1"/>
    <col min="2402" max="2425" width="0" style="92" hidden="1" customWidth="1"/>
    <col min="2426" max="2426" width="0.28515625" style="92" customWidth="1"/>
    <col min="2427" max="2433" width="0" style="92" hidden="1" customWidth="1"/>
    <col min="2434" max="2561" width="10" style="92"/>
    <col min="2562" max="2562" width="53.140625" style="92" customWidth="1"/>
    <col min="2563" max="2563" width="10.5703125" style="92" bestFit="1" customWidth="1"/>
    <col min="2564" max="2564" width="1.5703125" style="92" customWidth="1"/>
    <col min="2565" max="2565" width="9.85546875" style="92" bestFit="1" customWidth="1"/>
    <col min="2566" max="2566" width="1.5703125" style="92" customWidth="1"/>
    <col min="2567" max="2567" width="13.7109375" style="92" customWidth="1"/>
    <col min="2568" max="2568" width="1.5703125" style="92" customWidth="1"/>
    <col min="2569" max="2569" width="10.7109375" style="92" customWidth="1"/>
    <col min="2570" max="2603" width="12.5703125" style="92" customWidth="1"/>
    <col min="2604" max="2628" width="10" style="92" customWidth="1"/>
    <col min="2629" max="2629" width="9.5703125" style="92" customWidth="1"/>
    <col min="2630" max="2647" width="0" style="92" hidden="1" customWidth="1"/>
    <col min="2648" max="2648" width="1.140625" style="92" customWidth="1"/>
    <col min="2649" max="2656" width="0" style="92" hidden="1" customWidth="1"/>
    <col min="2657" max="2657" width="2.28515625" style="92" customWidth="1"/>
    <col min="2658" max="2681" width="0" style="92" hidden="1" customWidth="1"/>
    <col min="2682" max="2682" width="0.28515625" style="92" customWidth="1"/>
    <col min="2683" max="2689" width="0" style="92" hidden="1" customWidth="1"/>
    <col min="2690" max="2817" width="10" style="92"/>
    <col min="2818" max="2818" width="53.140625" style="92" customWidth="1"/>
    <col min="2819" max="2819" width="10.5703125" style="92" bestFit="1" customWidth="1"/>
    <col min="2820" max="2820" width="1.5703125" style="92" customWidth="1"/>
    <col min="2821" max="2821" width="9.85546875" style="92" bestFit="1" customWidth="1"/>
    <col min="2822" max="2822" width="1.5703125" style="92" customWidth="1"/>
    <col min="2823" max="2823" width="13.7109375" style="92" customWidth="1"/>
    <col min="2824" max="2824" width="1.5703125" style="92" customWidth="1"/>
    <col min="2825" max="2825" width="10.7109375" style="92" customWidth="1"/>
    <col min="2826" max="2859" width="12.5703125" style="92" customWidth="1"/>
    <col min="2860" max="2884" width="10" style="92" customWidth="1"/>
    <col min="2885" max="2885" width="9.5703125" style="92" customWidth="1"/>
    <col min="2886" max="2903" width="0" style="92" hidden="1" customWidth="1"/>
    <col min="2904" max="2904" width="1.140625" style="92" customWidth="1"/>
    <col min="2905" max="2912" width="0" style="92" hidden="1" customWidth="1"/>
    <col min="2913" max="2913" width="2.28515625" style="92" customWidth="1"/>
    <col min="2914" max="2937" width="0" style="92" hidden="1" customWidth="1"/>
    <col min="2938" max="2938" width="0.28515625" style="92" customWidth="1"/>
    <col min="2939" max="2945" width="0" style="92" hidden="1" customWidth="1"/>
    <col min="2946" max="3073" width="10" style="92"/>
    <col min="3074" max="3074" width="53.140625" style="92" customWidth="1"/>
    <col min="3075" max="3075" width="10.5703125" style="92" bestFit="1" customWidth="1"/>
    <col min="3076" max="3076" width="1.5703125" style="92" customWidth="1"/>
    <col min="3077" max="3077" width="9.85546875" style="92" bestFit="1" customWidth="1"/>
    <col min="3078" max="3078" width="1.5703125" style="92" customWidth="1"/>
    <col min="3079" max="3079" width="13.7109375" style="92" customWidth="1"/>
    <col min="3080" max="3080" width="1.5703125" style="92" customWidth="1"/>
    <col min="3081" max="3081" width="10.7109375" style="92" customWidth="1"/>
    <col min="3082" max="3115" width="12.5703125" style="92" customWidth="1"/>
    <col min="3116" max="3140" width="10" style="92" customWidth="1"/>
    <col min="3141" max="3141" width="9.5703125" style="92" customWidth="1"/>
    <col min="3142" max="3159" width="0" style="92" hidden="1" customWidth="1"/>
    <col min="3160" max="3160" width="1.140625" style="92" customWidth="1"/>
    <col min="3161" max="3168" width="0" style="92" hidden="1" customWidth="1"/>
    <col min="3169" max="3169" width="2.28515625" style="92" customWidth="1"/>
    <col min="3170" max="3193" width="0" style="92" hidden="1" customWidth="1"/>
    <col min="3194" max="3194" width="0.28515625" style="92" customWidth="1"/>
    <col min="3195" max="3201" width="0" style="92" hidden="1" customWidth="1"/>
    <col min="3202" max="3329" width="10" style="92"/>
    <col min="3330" max="3330" width="53.140625" style="92" customWidth="1"/>
    <col min="3331" max="3331" width="10.5703125" style="92" bestFit="1" customWidth="1"/>
    <col min="3332" max="3332" width="1.5703125" style="92" customWidth="1"/>
    <col min="3333" max="3333" width="9.85546875" style="92" bestFit="1" customWidth="1"/>
    <col min="3334" max="3334" width="1.5703125" style="92" customWidth="1"/>
    <col min="3335" max="3335" width="13.7109375" style="92" customWidth="1"/>
    <col min="3336" max="3336" width="1.5703125" style="92" customWidth="1"/>
    <col min="3337" max="3337" width="10.7109375" style="92" customWidth="1"/>
    <col min="3338" max="3371" width="12.5703125" style="92" customWidth="1"/>
    <col min="3372" max="3396" width="10" style="92" customWidth="1"/>
    <col min="3397" max="3397" width="9.5703125" style="92" customWidth="1"/>
    <col min="3398" max="3415" width="0" style="92" hidden="1" customWidth="1"/>
    <col min="3416" max="3416" width="1.140625" style="92" customWidth="1"/>
    <col min="3417" max="3424" width="0" style="92" hidden="1" customWidth="1"/>
    <col min="3425" max="3425" width="2.28515625" style="92" customWidth="1"/>
    <col min="3426" max="3449" width="0" style="92" hidden="1" customWidth="1"/>
    <col min="3450" max="3450" width="0.28515625" style="92" customWidth="1"/>
    <col min="3451" max="3457" width="0" style="92" hidden="1" customWidth="1"/>
    <col min="3458" max="3585" width="10" style="92"/>
    <col min="3586" max="3586" width="53.140625" style="92" customWidth="1"/>
    <col min="3587" max="3587" width="10.5703125" style="92" bestFit="1" customWidth="1"/>
    <col min="3588" max="3588" width="1.5703125" style="92" customWidth="1"/>
    <col min="3589" max="3589" width="9.85546875" style="92" bestFit="1" customWidth="1"/>
    <col min="3590" max="3590" width="1.5703125" style="92" customWidth="1"/>
    <col min="3591" max="3591" width="13.7109375" style="92" customWidth="1"/>
    <col min="3592" max="3592" width="1.5703125" style="92" customWidth="1"/>
    <col min="3593" max="3593" width="10.7109375" style="92" customWidth="1"/>
    <col min="3594" max="3627" width="12.5703125" style="92" customWidth="1"/>
    <col min="3628" max="3652" width="10" style="92" customWidth="1"/>
    <col min="3653" max="3653" width="9.5703125" style="92" customWidth="1"/>
    <col min="3654" max="3671" width="0" style="92" hidden="1" customWidth="1"/>
    <col min="3672" max="3672" width="1.140625" style="92" customWidth="1"/>
    <col min="3673" max="3680" width="0" style="92" hidden="1" customWidth="1"/>
    <col min="3681" max="3681" width="2.28515625" style="92" customWidth="1"/>
    <col min="3682" max="3705" width="0" style="92" hidden="1" customWidth="1"/>
    <col min="3706" max="3706" width="0.28515625" style="92" customWidth="1"/>
    <col min="3707" max="3713" width="0" style="92" hidden="1" customWidth="1"/>
    <col min="3714" max="3841" width="10" style="92"/>
    <col min="3842" max="3842" width="53.140625" style="92" customWidth="1"/>
    <col min="3843" max="3843" width="10.5703125" style="92" bestFit="1" customWidth="1"/>
    <col min="3844" max="3844" width="1.5703125" style="92" customWidth="1"/>
    <col min="3845" max="3845" width="9.85546875" style="92" bestFit="1" customWidth="1"/>
    <col min="3846" max="3846" width="1.5703125" style="92" customWidth="1"/>
    <col min="3847" max="3847" width="13.7109375" style="92" customWidth="1"/>
    <col min="3848" max="3848" width="1.5703125" style="92" customWidth="1"/>
    <col min="3849" max="3849" width="10.7109375" style="92" customWidth="1"/>
    <col min="3850" max="3883" width="12.5703125" style="92" customWidth="1"/>
    <col min="3884" max="3908" width="10" style="92" customWidth="1"/>
    <col min="3909" max="3909" width="9.5703125" style="92" customWidth="1"/>
    <col min="3910" max="3927" width="0" style="92" hidden="1" customWidth="1"/>
    <col min="3928" max="3928" width="1.140625" style="92" customWidth="1"/>
    <col min="3929" max="3936" width="0" style="92" hidden="1" customWidth="1"/>
    <col min="3937" max="3937" width="2.28515625" style="92" customWidth="1"/>
    <col min="3938" max="3961" width="0" style="92" hidden="1" customWidth="1"/>
    <col min="3962" max="3962" width="0.28515625" style="92" customWidth="1"/>
    <col min="3963" max="3969" width="0" style="92" hidden="1" customWidth="1"/>
    <col min="3970" max="4097" width="10" style="92"/>
    <col min="4098" max="4098" width="53.140625" style="92" customWidth="1"/>
    <col min="4099" max="4099" width="10.5703125" style="92" bestFit="1" customWidth="1"/>
    <col min="4100" max="4100" width="1.5703125" style="92" customWidth="1"/>
    <col min="4101" max="4101" width="9.85546875" style="92" bestFit="1" customWidth="1"/>
    <col min="4102" max="4102" width="1.5703125" style="92" customWidth="1"/>
    <col min="4103" max="4103" width="13.7109375" style="92" customWidth="1"/>
    <col min="4104" max="4104" width="1.5703125" style="92" customWidth="1"/>
    <col min="4105" max="4105" width="10.7109375" style="92" customWidth="1"/>
    <col min="4106" max="4139" width="12.5703125" style="92" customWidth="1"/>
    <col min="4140" max="4164" width="10" style="92" customWidth="1"/>
    <col min="4165" max="4165" width="9.5703125" style="92" customWidth="1"/>
    <col min="4166" max="4183" width="0" style="92" hidden="1" customWidth="1"/>
    <col min="4184" max="4184" width="1.140625" style="92" customWidth="1"/>
    <col min="4185" max="4192" width="0" style="92" hidden="1" customWidth="1"/>
    <col min="4193" max="4193" width="2.28515625" style="92" customWidth="1"/>
    <col min="4194" max="4217" width="0" style="92" hidden="1" customWidth="1"/>
    <col min="4218" max="4218" width="0.28515625" style="92" customWidth="1"/>
    <col min="4219" max="4225" width="0" style="92" hidden="1" customWidth="1"/>
    <col min="4226" max="4353" width="10" style="92"/>
    <col min="4354" max="4354" width="53.140625" style="92" customWidth="1"/>
    <col min="4355" max="4355" width="10.5703125" style="92" bestFit="1" customWidth="1"/>
    <col min="4356" max="4356" width="1.5703125" style="92" customWidth="1"/>
    <col min="4357" max="4357" width="9.85546875" style="92" bestFit="1" customWidth="1"/>
    <col min="4358" max="4358" width="1.5703125" style="92" customWidth="1"/>
    <col min="4359" max="4359" width="13.7109375" style="92" customWidth="1"/>
    <col min="4360" max="4360" width="1.5703125" style="92" customWidth="1"/>
    <col min="4361" max="4361" width="10.7109375" style="92" customWidth="1"/>
    <col min="4362" max="4395" width="12.5703125" style="92" customWidth="1"/>
    <col min="4396" max="4420" width="10" style="92" customWidth="1"/>
    <col min="4421" max="4421" width="9.5703125" style="92" customWidth="1"/>
    <col min="4422" max="4439" width="0" style="92" hidden="1" customWidth="1"/>
    <col min="4440" max="4440" width="1.140625" style="92" customWidth="1"/>
    <col min="4441" max="4448" width="0" style="92" hidden="1" customWidth="1"/>
    <col min="4449" max="4449" width="2.28515625" style="92" customWidth="1"/>
    <col min="4450" max="4473" width="0" style="92" hidden="1" customWidth="1"/>
    <col min="4474" max="4474" width="0.28515625" style="92" customWidth="1"/>
    <col min="4475" max="4481" width="0" style="92" hidden="1" customWidth="1"/>
    <col min="4482" max="4609" width="10" style="92"/>
    <col min="4610" max="4610" width="53.140625" style="92" customWidth="1"/>
    <col min="4611" max="4611" width="10.5703125" style="92" bestFit="1" customWidth="1"/>
    <col min="4612" max="4612" width="1.5703125" style="92" customWidth="1"/>
    <col min="4613" max="4613" width="9.85546875" style="92" bestFit="1" customWidth="1"/>
    <col min="4614" max="4614" width="1.5703125" style="92" customWidth="1"/>
    <col min="4615" max="4615" width="13.7109375" style="92" customWidth="1"/>
    <col min="4616" max="4616" width="1.5703125" style="92" customWidth="1"/>
    <col min="4617" max="4617" width="10.7109375" style="92" customWidth="1"/>
    <col min="4618" max="4651" width="12.5703125" style="92" customWidth="1"/>
    <col min="4652" max="4676" width="10" style="92" customWidth="1"/>
    <col min="4677" max="4677" width="9.5703125" style="92" customWidth="1"/>
    <col min="4678" max="4695" width="0" style="92" hidden="1" customWidth="1"/>
    <col min="4696" max="4696" width="1.140625" style="92" customWidth="1"/>
    <col min="4697" max="4704" width="0" style="92" hidden="1" customWidth="1"/>
    <col min="4705" max="4705" width="2.28515625" style="92" customWidth="1"/>
    <col min="4706" max="4729" width="0" style="92" hidden="1" customWidth="1"/>
    <col min="4730" max="4730" width="0.28515625" style="92" customWidth="1"/>
    <col min="4731" max="4737" width="0" style="92" hidden="1" customWidth="1"/>
    <col min="4738" max="4865" width="10" style="92"/>
    <col min="4866" max="4866" width="53.140625" style="92" customWidth="1"/>
    <col min="4867" max="4867" width="10.5703125" style="92" bestFit="1" customWidth="1"/>
    <col min="4868" max="4868" width="1.5703125" style="92" customWidth="1"/>
    <col min="4869" max="4869" width="9.85546875" style="92" bestFit="1" customWidth="1"/>
    <col min="4870" max="4870" width="1.5703125" style="92" customWidth="1"/>
    <col min="4871" max="4871" width="13.7109375" style="92" customWidth="1"/>
    <col min="4872" max="4872" width="1.5703125" style="92" customWidth="1"/>
    <col min="4873" max="4873" width="10.7109375" style="92" customWidth="1"/>
    <col min="4874" max="4907" width="12.5703125" style="92" customWidth="1"/>
    <col min="4908" max="4932" width="10" style="92" customWidth="1"/>
    <col min="4933" max="4933" width="9.5703125" style="92" customWidth="1"/>
    <col min="4934" max="4951" width="0" style="92" hidden="1" customWidth="1"/>
    <col min="4952" max="4952" width="1.140625" style="92" customWidth="1"/>
    <col min="4953" max="4960" width="0" style="92" hidden="1" customWidth="1"/>
    <col min="4961" max="4961" width="2.28515625" style="92" customWidth="1"/>
    <col min="4962" max="4985" width="0" style="92" hidden="1" customWidth="1"/>
    <col min="4986" max="4986" width="0.28515625" style="92" customWidth="1"/>
    <col min="4987" max="4993" width="0" style="92" hidden="1" customWidth="1"/>
    <col min="4994" max="5121" width="10" style="92"/>
    <col min="5122" max="5122" width="53.140625" style="92" customWidth="1"/>
    <col min="5123" max="5123" width="10.5703125" style="92" bestFit="1" customWidth="1"/>
    <col min="5124" max="5124" width="1.5703125" style="92" customWidth="1"/>
    <col min="5125" max="5125" width="9.85546875" style="92" bestFit="1" customWidth="1"/>
    <col min="5126" max="5126" width="1.5703125" style="92" customWidth="1"/>
    <col min="5127" max="5127" width="13.7109375" style="92" customWidth="1"/>
    <col min="5128" max="5128" width="1.5703125" style="92" customWidth="1"/>
    <col min="5129" max="5129" width="10.7109375" style="92" customWidth="1"/>
    <col min="5130" max="5163" width="12.5703125" style="92" customWidth="1"/>
    <col min="5164" max="5188" width="10" style="92" customWidth="1"/>
    <col min="5189" max="5189" width="9.5703125" style="92" customWidth="1"/>
    <col min="5190" max="5207" width="0" style="92" hidden="1" customWidth="1"/>
    <col min="5208" max="5208" width="1.140625" style="92" customWidth="1"/>
    <col min="5209" max="5216" width="0" style="92" hidden="1" customWidth="1"/>
    <col min="5217" max="5217" width="2.28515625" style="92" customWidth="1"/>
    <col min="5218" max="5241" width="0" style="92" hidden="1" customWidth="1"/>
    <col min="5242" max="5242" width="0.28515625" style="92" customWidth="1"/>
    <col min="5243" max="5249" width="0" style="92" hidden="1" customWidth="1"/>
    <col min="5250" max="5377" width="10" style="92"/>
    <col min="5378" max="5378" width="53.140625" style="92" customWidth="1"/>
    <col min="5379" max="5379" width="10.5703125" style="92" bestFit="1" customWidth="1"/>
    <col min="5380" max="5380" width="1.5703125" style="92" customWidth="1"/>
    <col min="5381" max="5381" width="9.85546875" style="92" bestFit="1" customWidth="1"/>
    <col min="5382" max="5382" width="1.5703125" style="92" customWidth="1"/>
    <col min="5383" max="5383" width="13.7109375" style="92" customWidth="1"/>
    <col min="5384" max="5384" width="1.5703125" style="92" customWidth="1"/>
    <col min="5385" max="5385" width="10.7109375" style="92" customWidth="1"/>
    <col min="5386" max="5419" width="12.5703125" style="92" customWidth="1"/>
    <col min="5420" max="5444" width="10" style="92" customWidth="1"/>
    <col min="5445" max="5445" width="9.5703125" style="92" customWidth="1"/>
    <col min="5446" max="5463" width="0" style="92" hidden="1" customWidth="1"/>
    <col min="5464" max="5464" width="1.140625" style="92" customWidth="1"/>
    <col min="5465" max="5472" width="0" style="92" hidden="1" customWidth="1"/>
    <col min="5473" max="5473" width="2.28515625" style="92" customWidth="1"/>
    <col min="5474" max="5497" width="0" style="92" hidden="1" customWidth="1"/>
    <col min="5498" max="5498" width="0.28515625" style="92" customWidth="1"/>
    <col min="5499" max="5505" width="0" style="92" hidden="1" customWidth="1"/>
    <col min="5506" max="5633" width="10" style="92"/>
    <col min="5634" max="5634" width="53.140625" style="92" customWidth="1"/>
    <col min="5635" max="5635" width="10.5703125" style="92" bestFit="1" customWidth="1"/>
    <col min="5636" max="5636" width="1.5703125" style="92" customWidth="1"/>
    <col min="5637" max="5637" width="9.85546875" style="92" bestFit="1" customWidth="1"/>
    <col min="5638" max="5638" width="1.5703125" style="92" customWidth="1"/>
    <col min="5639" max="5639" width="13.7109375" style="92" customWidth="1"/>
    <col min="5640" max="5640" width="1.5703125" style="92" customWidth="1"/>
    <col min="5641" max="5641" width="10.7109375" style="92" customWidth="1"/>
    <col min="5642" max="5675" width="12.5703125" style="92" customWidth="1"/>
    <col min="5676" max="5700" width="10" style="92" customWidth="1"/>
    <col min="5701" max="5701" width="9.5703125" style="92" customWidth="1"/>
    <col min="5702" max="5719" width="0" style="92" hidden="1" customWidth="1"/>
    <col min="5720" max="5720" width="1.140625" style="92" customWidth="1"/>
    <col min="5721" max="5728" width="0" style="92" hidden="1" customWidth="1"/>
    <col min="5729" max="5729" width="2.28515625" style="92" customWidth="1"/>
    <col min="5730" max="5753" width="0" style="92" hidden="1" customWidth="1"/>
    <col min="5754" max="5754" width="0.28515625" style="92" customWidth="1"/>
    <col min="5755" max="5761" width="0" style="92" hidden="1" customWidth="1"/>
    <col min="5762" max="5889" width="10" style="92"/>
    <col min="5890" max="5890" width="53.140625" style="92" customWidth="1"/>
    <col min="5891" max="5891" width="10.5703125" style="92" bestFit="1" customWidth="1"/>
    <col min="5892" max="5892" width="1.5703125" style="92" customWidth="1"/>
    <col min="5893" max="5893" width="9.85546875" style="92" bestFit="1" customWidth="1"/>
    <col min="5894" max="5894" width="1.5703125" style="92" customWidth="1"/>
    <col min="5895" max="5895" width="13.7109375" style="92" customWidth="1"/>
    <col min="5896" max="5896" width="1.5703125" style="92" customWidth="1"/>
    <col min="5897" max="5897" width="10.7109375" style="92" customWidth="1"/>
    <col min="5898" max="5931" width="12.5703125" style="92" customWidth="1"/>
    <col min="5932" max="5956" width="10" style="92" customWidth="1"/>
    <col min="5957" max="5957" width="9.5703125" style="92" customWidth="1"/>
    <col min="5958" max="5975" width="0" style="92" hidden="1" customWidth="1"/>
    <col min="5976" max="5976" width="1.140625" style="92" customWidth="1"/>
    <col min="5977" max="5984" width="0" style="92" hidden="1" customWidth="1"/>
    <col min="5985" max="5985" width="2.28515625" style="92" customWidth="1"/>
    <col min="5986" max="6009" width="0" style="92" hidden="1" customWidth="1"/>
    <col min="6010" max="6010" width="0.28515625" style="92" customWidth="1"/>
    <col min="6011" max="6017" width="0" style="92" hidden="1" customWidth="1"/>
    <col min="6018" max="6145" width="10" style="92"/>
    <col min="6146" max="6146" width="53.140625" style="92" customWidth="1"/>
    <col min="6147" max="6147" width="10.5703125" style="92" bestFit="1" customWidth="1"/>
    <col min="6148" max="6148" width="1.5703125" style="92" customWidth="1"/>
    <col min="6149" max="6149" width="9.85546875" style="92" bestFit="1" customWidth="1"/>
    <col min="6150" max="6150" width="1.5703125" style="92" customWidth="1"/>
    <col min="6151" max="6151" width="13.7109375" style="92" customWidth="1"/>
    <col min="6152" max="6152" width="1.5703125" style="92" customWidth="1"/>
    <col min="6153" max="6153" width="10.7109375" style="92" customWidth="1"/>
    <col min="6154" max="6187" width="12.5703125" style="92" customWidth="1"/>
    <col min="6188" max="6212" width="10" style="92" customWidth="1"/>
    <col min="6213" max="6213" width="9.5703125" style="92" customWidth="1"/>
    <col min="6214" max="6231" width="0" style="92" hidden="1" customWidth="1"/>
    <col min="6232" max="6232" width="1.140625" style="92" customWidth="1"/>
    <col min="6233" max="6240" width="0" style="92" hidden="1" customWidth="1"/>
    <col min="6241" max="6241" width="2.28515625" style="92" customWidth="1"/>
    <col min="6242" max="6265" width="0" style="92" hidden="1" customWidth="1"/>
    <col min="6266" max="6266" width="0.28515625" style="92" customWidth="1"/>
    <col min="6267" max="6273" width="0" style="92" hidden="1" customWidth="1"/>
    <col min="6274" max="6401" width="10" style="92"/>
    <col min="6402" max="6402" width="53.140625" style="92" customWidth="1"/>
    <col min="6403" max="6403" width="10.5703125" style="92" bestFit="1" customWidth="1"/>
    <col min="6404" max="6404" width="1.5703125" style="92" customWidth="1"/>
    <col min="6405" max="6405" width="9.85546875" style="92" bestFit="1" customWidth="1"/>
    <col min="6406" max="6406" width="1.5703125" style="92" customWidth="1"/>
    <col min="6407" max="6407" width="13.7109375" style="92" customWidth="1"/>
    <col min="6408" max="6408" width="1.5703125" style="92" customWidth="1"/>
    <col min="6409" max="6409" width="10.7109375" style="92" customWidth="1"/>
    <col min="6410" max="6443" width="12.5703125" style="92" customWidth="1"/>
    <col min="6444" max="6468" width="10" style="92" customWidth="1"/>
    <col min="6469" max="6469" width="9.5703125" style="92" customWidth="1"/>
    <col min="6470" max="6487" width="0" style="92" hidden="1" customWidth="1"/>
    <col min="6488" max="6488" width="1.140625" style="92" customWidth="1"/>
    <col min="6489" max="6496" width="0" style="92" hidden="1" customWidth="1"/>
    <col min="6497" max="6497" width="2.28515625" style="92" customWidth="1"/>
    <col min="6498" max="6521" width="0" style="92" hidden="1" customWidth="1"/>
    <col min="6522" max="6522" width="0.28515625" style="92" customWidth="1"/>
    <col min="6523" max="6529" width="0" style="92" hidden="1" customWidth="1"/>
    <col min="6530" max="6657" width="10" style="92"/>
    <col min="6658" max="6658" width="53.140625" style="92" customWidth="1"/>
    <col min="6659" max="6659" width="10.5703125" style="92" bestFit="1" customWidth="1"/>
    <col min="6660" max="6660" width="1.5703125" style="92" customWidth="1"/>
    <col min="6661" max="6661" width="9.85546875" style="92" bestFit="1" customWidth="1"/>
    <col min="6662" max="6662" width="1.5703125" style="92" customWidth="1"/>
    <col min="6663" max="6663" width="13.7109375" style="92" customWidth="1"/>
    <col min="6664" max="6664" width="1.5703125" style="92" customWidth="1"/>
    <col min="6665" max="6665" width="10.7109375" style="92" customWidth="1"/>
    <col min="6666" max="6699" width="12.5703125" style="92" customWidth="1"/>
    <col min="6700" max="6724" width="10" style="92" customWidth="1"/>
    <col min="6725" max="6725" width="9.5703125" style="92" customWidth="1"/>
    <col min="6726" max="6743" width="0" style="92" hidden="1" customWidth="1"/>
    <col min="6744" max="6744" width="1.140625" style="92" customWidth="1"/>
    <col min="6745" max="6752" width="0" style="92" hidden="1" customWidth="1"/>
    <col min="6753" max="6753" width="2.28515625" style="92" customWidth="1"/>
    <col min="6754" max="6777" width="0" style="92" hidden="1" customWidth="1"/>
    <col min="6778" max="6778" width="0.28515625" style="92" customWidth="1"/>
    <col min="6779" max="6785" width="0" style="92" hidden="1" customWidth="1"/>
    <col min="6786" max="6913" width="10" style="92"/>
    <col min="6914" max="6914" width="53.140625" style="92" customWidth="1"/>
    <col min="6915" max="6915" width="10.5703125" style="92" bestFit="1" customWidth="1"/>
    <col min="6916" max="6916" width="1.5703125" style="92" customWidth="1"/>
    <col min="6917" max="6917" width="9.85546875" style="92" bestFit="1" customWidth="1"/>
    <col min="6918" max="6918" width="1.5703125" style="92" customWidth="1"/>
    <col min="6919" max="6919" width="13.7109375" style="92" customWidth="1"/>
    <col min="6920" max="6920" width="1.5703125" style="92" customWidth="1"/>
    <col min="6921" max="6921" width="10.7109375" style="92" customWidth="1"/>
    <col min="6922" max="6955" width="12.5703125" style="92" customWidth="1"/>
    <col min="6956" max="6980" width="10" style="92" customWidth="1"/>
    <col min="6981" max="6981" width="9.5703125" style="92" customWidth="1"/>
    <col min="6982" max="6999" width="0" style="92" hidden="1" customWidth="1"/>
    <col min="7000" max="7000" width="1.140625" style="92" customWidth="1"/>
    <col min="7001" max="7008" width="0" style="92" hidden="1" customWidth="1"/>
    <col min="7009" max="7009" width="2.28515625" style="92" customWidth="1"/>
    <col min="7010" max="7033" width="0" style="92" hidden="1" customWidth="1"/>
    <col min="7034" max="7034" width="0.28515625" style="92" customWidth="1"/>
    <col min="7035" max="7041" width="0" style="92" hidden="1" customWidth="1"/>
    <col min="7042" max="7169" width="10" style="92"/>
    <col min="7170" max="7170" width="53.140625" style="92" customWidth="1"/>
    <col min="7171" max="7171" width="10.5703125" style="92" bestFit="1" customWidth="1"/>
    <col min="7172" max="7172" width="1.5703125" style="92" customWidth="1"/>
    <col min="7173" max="7173" width="9.85546875" style="92" bestFit="1" customWidth="1"/>
    <col min="7174" max="7174" width="1.5703125" style="92" customWidth="1"/>
    <col min="7175" max="7175" width="13.7109375" style="92" customWidth="1"/>
    <col min="7176" max="7176" width="1.5703125" style="92" customWidth="1"/>
    <col min="7177" max="7177" width="10.7109375" style="92" customWidth="1"/>
    <col min="7178" max="7211" width="12.5703125" style="92" customWidth="1"/>
    <col min="7212" max="7236" width="10" style="92" customWidth="1"/>
    <col min="7237" max="7237" width="9.5703125" style="92" customWidth="1"/>
    <col min="7238" max="7255" width="0" style="92" hidden="1" customWidth="1"/>
    <col min="7256" max="7256" width="1.140625" style="92" customWidth="1"/>
    <col min="7257" max="7264" width="0" style="92" hidden="1" customWidth="1"/>
    <col min="7265" max="7265" width="2.28515625" style="92" customWidth="1"/>
    <col min="7266" max="7289" width="0" style="92" hidden="1" customWidth="1"/>
    <col min="7290" max="7290" width="0.28515625" style="92" customWidth="1"/>
    <col min="7291" max="7297" width="0" style="92" hidden="1" customWidth="1"/>
    <col min="7298" max="7425" width="10" style="92"/>
    <col min="7426" max="7426" width="53.140625" style="92" customWidth="1"/>
    <col min="7427" max="7427" width="10.5703125" style="92" bestFit="1" customWidth="1"/>
    <col min="7428" max="7428" width="1.5703125" style="92" customWidth="1"/>
    <col min="7429" max="7429" width="9.85546875" style="92" bestFit="1" customWidth="1"/>
    <col min="7430" max="7430" width="1.5703125" style="92" customWidth="1"/>
    <col min="7431" max="7431" width="13.7109375" style="92" customWidth="1"/>
    <col min="7432" max="7432" width="1.5703125" style="92" customWidth="1"/>
    <col min="7433" max="7433" width="10.7109375" style="92" customWidth="1"/>
    <col min="7434" max="7467" width="12.5703125" style="92" customWidth="1"/>
    <col min="7468" max="7492" width="10" style="92" customWidth="1"/>
    <col min="7493" max="7493" width="9.5703125" style="92" customWidth="1"/>
    <col min="7494" max="7511" width="0" style="92" hidden="1" customWidth="1"/>
    <col min="7512" max="7512" width="1.140625" style="92" customWidth="1"/>
    <col min="7513" max="7520" width="0" style="92" hidden="1" customWidth="1"/>
    <col min="7521" max="7521" width="2.28515625" style="92" customWidth="1"/>
    <col min="7522" max="7545" width="0" style="92" hidden="1" customWidth="1"/>
    <col min="7546" max="7546" width="0.28515625" style="92" customWidth="1"/>
    <col min="7547" max="7553" width="0" style="92" hidden="1" customWidth="1"/>
    <col min="7554" max="7681" width="10" style="92"/>
    <col min="7682" max="7682" width="53.140625" style="92" customWidth="1"/>
    <col min="7683" max="7683" width="10.5703125" style="92" bestFit="1" customWidth="1"/>
    <col min="7684" max="7684" width="1.5703125" style="92" customWidth="1"/>
    <col min="7685" max="7685" width="9.85546875" style="92" bestFit="1" customWidth="1"/>
    <col min="7686" max="7686" width="1.5703125" style="92" customWidth="1"/>
    <col min="7687" max="7687" width="13.7109375" style="92" customWidth="1"/>
    <col min="7688" max="7688" width="1.5703125" style="92" customWidth="1"/>
    <col min="7689" max="7689" width="10.7109375" style="92" customWidth="1"/>
    <col min="7690" max="7723" width="12.5703125" style="92" customWidth="1"/>
    <col min="7724" max="7748" width="10" style="92" customWidth="1"/>
    <col min="7749" max="7749" width="9.5703125" style="92" customWidth="1"/>
    <col min="7750" max="7767" width="0" style="92" hidden="1" customWidth="1"/>
    <col min="7768" max="7768" width="1.140625" style="92" customWidth="1"/>
    <col min="7769" max="7776" width="0" style="92" hidden="1" customWidth="1"/>
    <col min="7777" max="7777" width="2.28515625" style="92" customWidth="1"/>
    <col min="7778" max="7801" width="0" style="92" hidden="1" customWidth="1"/>
    <col min="7802" max="7802" width="0.28515625" style="92" customWidth="1"/>
    <col min="7803" max="7809" width="0" style="92" hidden="1" customWidth="1"/>
    <col min="7810" max="7937" width="10" style="92"/>
    <col min="7938" max="7938" width="53.140625" style="92" customWidth="1"/>
    <col min="7939" max="7939" width="10.5703125" style="92" bestFit="1" customWidth="1"/>
    <col min="7940" max="7940" width="1.5703125" style="92" customWidth="1"/>
    <col min="7941" max="7941" width="9.85546875" style="92" bestFit="1" customWidth="1"/>
    <col min="7942" max="7942" width="1.5703125" style="92" customWidth="1"/>
    <col min="7943" max="7943" width="13.7109375" style="92" customWidth="1"/>
    <col min="7944" max="7944" width="1.5703125" style="92" customWidth="1"/>
    <col min="7945" max="7945" width="10.7109375" style="92" customWidth="1"/>
    <col min="7946" max="7979" width="12.5703125" style="92" customWidth="1"/>
    <col min="7980" max="8004" width="10" style="92" customWidth="1"/>
    <col min="8005" max="8005" width="9.5703125" style="92" customWidth="1"/>
    <col min="8006" max="8023" width="0" style="92" hidden="1" customWidth="1"/>
    <col min="8024" max="8024" width="1.140625" style="92" customWidth="1"/>
    <col min="8025" max="8032" width="0" style="92" hidden="1" customWidth="1"/>
    <col min="8033" max="8033" width="2.28515625" style="92" customWidth="1"/>
    <col min="8034" max="8057" width="0" style="92" hidden="1" customWidth="1"/>
    <col min="8058" max="8058" width="0.28515625" style="92" customWidth="1"/>
    <col min="8059" max="8065" width="0" style="92" hidden="1" customWidth="1"/>
    <col min="8066" max="8193" width="10" style="92"/>
    <col min="8194" max="8194" width="53.140625" style="92" customWidth="1"/>
    <col min="8195" max="8195" width="10.5703125" style="92" bestFit="1" customWidth="1"/>
    <col min="8196" max="8196" width="1.5703125" style="92" customWidth="1"/>
    <col min="8197" max="8197" width="9.85546875" style="92" bestFit="1" customWidth="1"/>
    <col min="8198" max="8198" width="1.5703125" style="92" customWidth="1"/>
    <col min="8199" max="8199" width="13.7109375" style="92" customWidth="1"/>
    <col min="8200" max="8200" width="1.5703125" style="92" customWidth="1"/>
    <col min="8201" max="8201" width="10.7109375" style="92" customWidth="1"/>
    <col min="8202" max="8235" width="12.5703125" style="92" customWidth="1"/>
    <col min="8236" max="8260" width="10" style="92" customWidth="1"/>
    <col min="8261" max="8261" width="9.5703125" style="92" customWidth="1"/>
    <col min="8262" max="8279" width="0" style="92" hidden="1" customWidth="1"/>
    <col min="8280" max="8280" width="1.140625" style="92" customWidth="1"/>
    <col min="8281" max="8288" width="0" style="92" hidden="1" customWidth="1"/>
    <col min="8289" max="8289" width="2.28515625" style="92" customWidth="1"/>
    <col min="8290" max="8313" width="0" style="92" hidden="1" customWidth="1"/>
    <col min="8314" max="8314" width="0.28515625" style="92" customWidth="1"/>
    <col min="8315" max="8321" width="0" style="92" hidden="1" customWidth="1"/>
    <col min="8322" max="8449" width="10" style="92"/>
    <col min="8450" max="8450" width="53.140625" style="92" customWidth="1"/>
    <col min="8451" max="8451" width="10.5703125" style="92" bestFit="1" customWidth="1"/>
    <col min="8452" max="8452" width="1.5703125" style="92" customWidth="1"/>
    <col min="8453" max="8453" width="9.85546875" style="92" bestFit="1" customWidth="1"/>
    <col min="8454" max="8454" width="1.5703125" style="92" customWidth="1"/>
    <col min="8455" max="8455" width="13.7109375" style="92" customWidth="1"/>
    <col min="8456" max="8456" width="1.5703125" style="92" customWidth="1"/>
    <col min="8457" max="8457" width="10.7109375" style="92" customWidth="1"/>
    <col min="8458" max="8491" width="12.5703125" style="92" customWidth="1"/>
    <col min="8492" max="8516" width="10" style="92" customWidth="1"/>
    <col min="8517" max="8517" width="9.5703125" style="92" customWidth="1"/>
    <col min="8518" max="8535" width="0" style="92" hidden="1" customWidth="1"/>
    <col min="8536" max="8536" width="1.140625" style="92" customWidth="1"/>
    <col min="8537" max="8544" width="0" style="92" hidden="1" customWidth="1"/>
    <col min="8545" max="8545" width="2.28515625" style="92" customWidth="1"/>
    <col min="8546" max="8569" width="0" style="92" hidden="1" customWidth="1"/>
    <col min="8570" max="8570" width="0.28515625" style="92" customWidth="1"/>
    <col min="8571" max="8577" width="0" style="92" hidden="1" customWidth="1"/>
    <col min="8578" max="8705" width="10" style="92"/>
    <col min="8706" max="8706" width="53.140625" style="92" customWidth="1"/>
    <col min="8707" max="8707" width="10.5703125" style="92" bestFit="1" customWidth="1"/>
    <col min="8708" max="8708" width="1.5703125" style="92" customWidth="1"/>
    <col min="8709" max="8709" width="9.85546875" style="92" bestFit="1" customWidth="1"/>
    <col min="8710" max="8710" width="1.5703125" style="92" customWidth="1"/>
    <col min="8711" max="8711" width="13.7109375" style="92" customWidth="1"/>
    <col min="8712" max="8712" width="1.5703125" style="92" customWidth="1"/>
    <col min="8713" max="8713" width="10.7109375" style="92" customWidth="1"/>
    <col min="8714" max="8747" width="12.5703125" style="92" customWidth="1"/>
    <col min="8748" max="8772" width="10" style="92" customWidth="1"/>
    <col min="8773" max="8773" width="9.5703125" style="92" customWidth="1"/>
    <col min="8774" max="8791" width="0" style="92" hidden="1" customWidth="1"/>
    <col min="8792" max="8792" width="1.140625" style="92" customWidth="1"/>
    <col min="8793" max="8800" width="0" style="92" hidden="1" customWidth="1"/>
    <col min="8801" max="8801" width="2.28515625" style="92" customWidth="1"/>
    <col min="8802" max="8825" width="0" style="92" hidden="1" customWidth="1"/>
    <col min="8826" max="8826" width="0.28515625" style="92" customWidth="1"/>
    <col min="8827" max="8833" width="0" style="92" hidden="1" customWidth="1"/>
    <col min="8834" max="8961" width="10" style="92"/>
    <col min="8962" max="8962" width="53.140625" style="92" customWidth="1"/>
    <col min="8963" max="8963" width="10.5703125" style="92" bestFit="1" customWidth="1"/>
    <col min="8964" max="8964" width="1.5703125" style="92" customWidth="1"/>
    <col min="8965" max="8965" width="9.85546875" style="92" bestFit="1" customWidth="1"/>
    <col min="8966" max="8966" width="1.5703125" style="92" customWidth="1"/>
    <col min="8967" max="8967" width="13.7109375" style="92" customWidth="1"/>
    <col min="8968" max="8968" width="1.5703125" style="92" customWidth="1"/>
    <col min="8969" max="8969" width="10.7109375" style="92" customWidth="1"/>
    <col min="8970" max="9003" width="12.5703125" style="92" customWidth="1"/>
    <col min="9004" max="9028" width="10" style="92" customWidth="1"/>
    <col min="9029" max="9029" width="9.5703125" style="92" customWidth="1"/>
    <col min="9030" max="9047" width="0" style="92" hidden="1" customWidth="1"/>
    <col min="9048" max="9048" width="1.140625" style="92" customWidth="1"/>
    <col min="9049" max="9056" width="0" style="92" hidden="1" customWidth="1"/>
    <col min="9057" max="9057" width="2.28515625" style="92" customWidth="1"/>
    <col min="9058" max="9081" width="0" style="92" hidden="1" customWidth="1"/>
    <col min="9082" max="9082" width="0.28515625" style="92" customWidth="1"/>
    <col min="9083" max="9089" width="0" style="92" hidden="1" customWidth="1"/>
    <col min="9090" max="9217" width="10" style="92"/>
    <col min="9218" max="9218" width="53.140625" style="92" customWidth="1"/>
    <col min="9219" max="9219" width="10.5703125" style="92" bestFit="1" customWidth="1"/>
    <col min="9220" max="9220" width="1.5703125" style="92" customWidth="1"/>
    <col min="9221" max="9221" width="9.85546875" style="92" bestFit="1" customWidth="1"/>
    <col min="9222" max="9222" width="1.5703125" style="92" customWidth="1"/>
    <col min="9223" max="9223" width="13.7109375" style="92" customWidth="1"/>
    <col min="9224" max="9224" width="1.5703125" style="92" customWidth="1"/>
    <col min="9225" max="9225" width="10.7109375" style="92" customWidth="1"/>
    <col min="9226" max="9259" width="12.5703125" style="92" customWidth="1"/>
    <col min="9260" max="9284" width="10" style="92" customWidth="1"/>
    <col min="9285" max="9285" width="9.5703125" style="92" customWidth="1"/>
    <col min="9286" max="9303" width="0" style="92" hidden="1" customWidth="1"/>
    <col min="9304" max="9304" width="1.140625" style="92" customWidth="1"/>
    <col min="9305" max="9312" width="0" style="92" hidden="1" customWidth="1"/>
    <col min="9313" max="9313" width="2.28515625" style="92" customWidth="1"/>
    <col min="9314" max="9337" width="0" style="92" hidden="1" customWidth="1"/>
    <col min="9338" max="9338" width="0.28515625" style="92" customWidth="1"/>
    <col min="9339" max="9345" width="0" style="92" hidden="1" customWidth="1"/>
    <col min="9346" max="9473" width="10" style="92"/>
    <col min="9474" max="9474" width="53.140625" style="92" customWidth="1"/>
    <col min="9475" max="9475" width="10.5703125" style="92" bestFit="1" customWidth="1"/>
    <col min="9476" max="9476" width="1.5703125" style="92" customWidth="1"/>
    <col min="9477" max="9477" width="9.85546875" style="92" bestFit="1" customWidth="1"/>
    <col min="9478" max="9478" width="1.5703125" style="92" customWidth="1"/>
    <col min="9479" max="9479" width="13.7109375" style="92" customWidth="1"/>
    <col min="9480" max="9480" width="1.5703125" style="92" customWidth="1"/>
    <col min="9481" max="9481" width="10.7109375" style="92" customWidth="1"/>
    <col min="9482" max="9515" width="12.5703125" style="92" customWidth="1"/>
    <col min="9516" max="9540" width="10" style="92" customWidth="1"/>
    <col min="9541" max="9541" width="9.5703125" style="92" customWidth="1"/>
    <col min="9542" max="9559" width="0" style="92" hidden="1" customWidth="1"/>
    <col min="9560" max="9560" width="1.140625" style="92" customWidth="1"/>
    <col min="9561" max="9568" width="0" style="92" hidden="1" customWidth="1"/>
    <col min="9569" max="9569" width="2.28515625" style="92" customWidth="1"/>
    <col min="9570" max="9593" width="0" style="92" hidden="1" customWidth="1"/>
    <col min="9594" max="9594" width="0.28515625" style="92" customWidth="1"/>
    <col min="9595" max="9601" width="0" style="92" hidden="1" customWidth="1"/>
    <col min="9602" max="9729" width="10" style="92"/>
    <col min="9730" max="9730" width="53.140625" style="92" customWidth="1"/>
    <col min="9731" max="9731" width="10.5703125" style="92" bestFit="1" customWidth="1"/>
    <col min="9732" max="9732" width="1.5703125" style="92" customWidth="1"/>
    <col min="9733" max="9733" width="9.85546875" style="92" bestFit="1" customWidth="1"/>
    <col min="9734" max="9734" width="1.5703125" style="92" customWidth="1"/>
    <col min="9735" max="9735" width="13.7109375" style="92" customWidth="1"/>
    <col min="9736" max="9736" width="1.5703125" style="92" customWidth="1"/>
    <col min="9737" max="9737" width="10.7109375" style="92" customWidth="1"/>
    <col min="9738" max="9771" width="12.5703125" style="92" customWidth="1"/>
    <col min="9772" max="9796" width="10" style="92" customWidth="1"/>
    <col min="9797" max="9797" width="9.5703125" style="92" customWidth="1"/>
    <col min="9798" max="9815" width="0" style="92" hidden="1" customWidth="1"/>
    <col min="9816" max="9816" width="1.140625" style="92" customWidth="1"/>
    <col min="9817" max="9824" width="0" style="92" hidden="1" customWidth="1"/>
    <col min="9825" max="9825" width="2.28515625" style="92" customWidth="1"/>
    <col min="9826" max="9849" width="0" style="92" hidden="1" customWidth="1"/>
    <col min="9850" max="9850" width="0.28515625" style="92" customWidth="1"/>
    <col min="9851" max="9857" width="0" style="92" hidden="1" customWidth="1"/>
    <col min="9858" max="9985" width="10" style="92"/>
    <col min="9986" max="9986" width="53.140625" style="92" customWidth="1"/>
    <col min="9987" max="9987" width="10.5703125" style="92" bestFit="1" customWidth="1"/>
    <col min="9988" max="9988" width="1.5703125" style="92" customWidth="1"/>
    <col min="9989" max="9989" width="9.85546875" style="92" bestFit="1" customWidth="1"/>
    <col min="9990" max="9990" width="1.5703125" style="92" customWidth="1"/>
    <col min="9991" max="9991" width="13.7109375" style="92" customWidth="1"/>
    <col min="9992" max="9992" width="1.5703125" style="92" customWidth="1"/>
    <col min="9993" max="9993" width="10.7109375" style="92" customWidth="1"/>
    <col min="9994" max="10027" width="12.5703125" style="92" customWidth="1"/>
    <col min="10028" max="10052" width="10" style="92" customWidth="1"/>
    <col min="10053" max="10053" width="9.5703125" style="92" customWidth="1"/>
    <col min="10054" max="10071" width="0" style="92" hidden="1" customWidth="1"/>
    <col min="10072" max="10072" width="1.140625" style="92" customWidth="1"/>
    <col min="10073" max="10080" width="0" style="92" hidden="1" customWidth="1"/>
    <col min="10081" max="10081" width="2.28515625" style="92" customWidth="1"/>
    <col min="10082" max="10105" width="0" style="92" hidden="1" customWidth="1"/>
    <col min="10106" max="10106" width="0.28515625" style="92" customWidth="1"/>
    <col min="10107" max="10113" width="0" style="92" hidden="1" customWidth="1"/>
    <col min="10114" max="10241" width="10" style="92"/>
    <col min="10242" max="10242" width="53.140625" style="92" customWidth="1"/>
    <col min="10243" max="10243" width="10.5703125" style="92" bestFit="1" customWidth="1"/>
    <col min="10244" max="10244" width="1.5703125" style="92" customWidth="1"/>
    <col min="10245" max="10245" width="9.85546875" style="92" bestFit="1" customWidth="1"/>
    <col min="10246" max="10246" width="1.5703125" style="92" customWidth="1"/>
    <col min="10247" max="10247" width="13.7109375" style="92" customWidth="1"/>
    <col min="10248" max="10248" width="1.5703125" style="92" customWidth="1"/>
    <col min="10249" max="10249" width="10.7109375" style="92" customWidth="1"/>
    <col min="10250" max="10283" width="12.5703125" style="92" customWidth="1"/>
    <col min="10284" max="10308" width="10" style="92" customWidth="1"/>
    <col min="10309" max="10309" width="9.5703125" style="92" customWidth="1"/>
    <col min="10310" max="10327" width="0" style="92" hidden="1" customWidth="1"/>
    <col min="10328" max="10328" width="1.140625" style="92" customWidth="1"/>
    <col min="10329" max="10336" width="0" style="92" hidden="1" customWidth="1"/>
    <col min="10337" max="10337" width="2.28515625" style="92" customWidth="1"/>
    <col min="10338" max="10361" width="0" style="92" hidden="1" customWidth="1"/>
    <col min="10362" max="10362" width="0.28515625" style="92" customWidth="1"/>
    <col min="10363" max="10369" width="0" style="92" hidden="1" customWidth="1"/>
    <col min="10370" max="10497" width="10" style="92"/>
    <col min="10498" max="10498" width="53.140625" style="92" customWidth="1"/>
    <col min="10499" max="10499" width="10.5703125" style="92" bestFit="1" customWidth="1"/>
    <col min="10500" max="10500" width="1.5703125" style="92" customWidth="1"/>
    <col min="10501" max="10501" width="9.85546875" style="92" bestFit="1" customWidth="1"/>
    <col min="10502" max="10502" width="1.5703125" style="92" customWidth="1"/>
    <col min="10503" max="10503" width="13.7109375" style="92" customWidth="1"/>
    <col min="10504" max="10504" width="1.5703125" style="92" customWidth="1"/>
    <col min="10505" max="10505" width="10.7109375" style="92" customWidth="1"/>
    <col min="10506" max="10539" width="12.5703125" style="92" customWidth="1"/>
    <col min="10540" max="10564" width="10" style="92" customWidth="1"/>
    <col min="10565" max="10565" width="9.5703125" style="92" customWidth="1"/>
    <col min="10566" max="10583" width="0" style="92" hidden="1" customWidth="1"/>
    <col min="10584" max="10584" width="1.140625" style="92" customWidth="1"/>
    <col min="10585" max="10592" width="0" style="92" hidden="1" customWidth="1"/>
    <col min="10593" max="10593" width="2.28515625" style="92" customWidth="1"/>
    <col min="10594" max="10617" width="0" style="92" hidden="1" customWidth="1"/>
    <col min="10618" max="10618" width="0.28515625" style="92" customWidth="1"/>
    <col min="10619" max="10625" width="0" style="92" hidden="1" customWidth="1"/>
    <col min="10626" max="10753" width="10" style="92"/>
    <col min="10754" max="10754" width="53.140625" style="92" customWidth="1"/>
    <col min="10755" max="10755" width="10.5703125" style="92" bestFit="1" customWidth="1"/>
    <col min="10756" max="10756" width="1.5703125" style="92" customWidth="1"/>
    <col min="10757" max="10757" width="9.85546875" style="92" bestFit="1" customWidth="1"/>
    <col min="10758" max="10758" width="1.5703125" style="92" customWidth="1"/>
    <col min="10759" max="10759" width="13.7109375" style="92" customWidth="1"/>
    <col min="10760" max="10760" width="1.5703125" style="92" customWidth="1"/>
    <col min="10761" max="10761" width="10.7109375" style="92" customWidth="1"/>
    <col min="10762" max="10795" width="12.5703125" style="92" customWidth="1"/>
    <col min="10796" max="10820" width="10" style="92" customWidth="1"/>
    <col min="10821" max="10821" width="9.5703125" style="92" customWidth="1"/>
    <col min="10822" max="10839" width="0" style="92" hidden="1" customWidth="1"/>
    <col min="10840" max="10840" width="1.140625" style="92" customWidth="1"/>
    <col min="10841" max="10848" width="0" style="92" hidden="1" customWidth="1"/>
    <col min="10849" max="10849" width="2.28515625" style="92" customWidth="1"/>
    <col min="10850" max="10873" width="0" style="92" hidden="1" customWidth="1"/>
    <col min="10874" max="10874" width="0.28515625" style="92" customWidth="1"/>
    <col min="10875" max="10881" width="0" style="92" hidden="1" customWidth="1"/>
    <col min="10882" max="11009" width="10" style="92"/>
    <col min="11010" max="11010" width="53.140625" style="92" customWidth="1"/>
    <col min="11011" max="11011" width="10.5703125" style="92" bestFit="1" customWidth="1"/>
    <col min="11012" max="11012" width="1.5703125" style="92" customWidth="1"/>
    <col min="11013" max="11013" width="9.85546875" style="92" bestFit="1" customWidth="1"/>
    <col min="11014" max="11014" width="1.5703125" style="92" customWidth="1"/>
    <col min="11015" max="11015" width="13.7109375" style="92" customWidth="1"/>
    <col min="11016" max="11016" width="1.5703125" style="92" customWidth="1"/>
    <col min="11017" max="11017" width="10.7109375" style="92" customWidth="1"/>
    <col min="11018" max="11051" width="12.5703125" style="92" customWidth="1"/>
    <col min="11052" max="11076" width="10" style="92" customWidth="1"/>
    <col min="11077" max="11077" width="9.5703125" style="92" customWidth="1"/>
    <col min="11078" max="11095" width="0" style="92" hidden="1" customWidth="1"/>
    <col min="11096" max="11096" width="1.140625" style="92" customWidth="1"/>
    <col min="11097" max="11104" width="0" style="92" hidden="1" customWidth="1"/>
    <col min="11105" max="11105" width="2.28515625" style="92" customWidth="1"/>
    <col min="11106" max="11129" width="0" style="92" hidden="1" customWidth="1"/>
    <col min="11130" max="11130" width="0.28515625" style="92" customWidth="1"/>
    <col min="11131" max="11137" width="0" style="92" hidden="1" customWidth="1"/>
    <col min="11138" max="11265" width="10" style="92"/>
    <col min="11266" max="11266" width="53.140625" style="92" customWidth="1"/>
    <col min="11267" max="11267" width="10.5703125" style="92" bestFit="1" customWidth="1"/>
    <col min="11268" max="11268" width="1.5703125" style="92" customWidth="1"/>
    <col min="11269" max="11269" width="9.85546875" style="92" bestFit="1" customWidth="1"/>
    <col min="11270" max="11270" width="1.5703125" style="92" customWidth="1"/>
    <col min="11271" max="11271" width="13.7109375" style="92" customWidth="1"/>
    <col min="11272" max="11272" width="1.5703125" style="92" customWidth="1"/>
    <col min="11273" max="11273" width="10.7109375" style="92" customWidth="1"/>
    <col min="11274" max="11307" width="12.5703125" style="92" customWidth="1"/>
    <col min="11308" max="11332" width="10" style="92" customWidth="1"/>
    <col min="11333" max="11333" width="9.5703125" style="92" customWidth="1"/>
    <col min="11334" max="11351" width="0" style="92" hidden="1" customWidth="1"/>
    <col min="11352" max="11352" width="1.140625" style="92" customWidth="1"/>
    <col min="11353" max="11360" width="0" style="92" hidden="1" customWidth="1"/>
    <col min="11361" max="11361" width="2.28515625" style="92" customWidth="1"/>
    <col min="11362" max="11385" width="0" style="92" hidden="1" customWidth="1"/>
    <col min="11386" max="11386" width="0.28515625" style="92" customWidth="1"/>
    <col min="11387" max="11393" width="0" style="92" hidden="1" customWidth="1"/>
    <col min="11394" max="11521" width="10" style="92"/>
    <col min="11522" max="11522" width="53.140625" style="92" customWidth="1"/>
    <col min="11523" max="11523" width="10.5703125" style="92" bestFit="1" customWidth="1"/>
    <col min="11524" max="11524" width="1.5703125" style="92" customWidth="1"/>
    <col min="11525" max="11525" width="9.85546875" style="92" bestFit="1" customWidth="1"/>
    <col min="11526" max="11526" width="1.5703125" style="92" customWidth="1"/>
    <col min="11527" max="11527" width="13.7109375" style="92" customWidth="1"/>
    <col min="11528" max="11528" width="1.5703125" style="92" customWidth="1"/>
    <col min="11529" max="11529" width="10.7109375" style="92" customWidth="1"/>
    <col min="11530" max="11563" width="12.5703125" style="92" customWidth="1"/>
    <col min="11564" max="11588" width="10" style="92" customWidth="1"/>
    <col min="11589" max="11589" width="9.5703125" style="92" customWidth="1"/>
    <col min="11590" max="11607" width="0" style="92" hidden="1" customWidth="1"/>
    <col min="11608" max="11608" width="1.140625" style="92" customWidth="1"/>
    <col min="11609" max="11616" width="0" style="92" hidden="1" customWidth="1"/>
    <col min="11617" max="11617" width="2.28515625" style="92" customWidth="1"/>
    <col min="11618" max="11641" width="0" style="92" hidden="1" customWidth="1"/>
    <col min="11642" max="11642" width="0.28515625" style="92" customWidth="1"/>
    <col min="11643" max="11649" width="0" style="92" hidden="1" customWidth="1"/>
    <col min="11650" max="11777" width="10" style="92"/>
    <col min="11778" max="11778" width="53.140625" style="92" customWidth="1"/>
    <col min="11779" max="11779" width="10.5703125" style="92" bestFit="1" customWidth="1"/>
    <col min="11780" max="11780" width="1.5703125" style="92" customWidth="1"/>
    <col min="11781" max="11781" width="9.85546875" style="92" bestFit="1" customWidth="1"/>
    <col min="11782" max="11782" width="1.5703125" style="92" customWidth="1"/>
    <col min="11783" max="11783" width="13.7109375" style="92" customWidth="1"/>
    <col min="11784" max="11784" width="1.5703125" style="92" customWidth="1"/>
    <col min="11785" max="11785" width="10.7109375" style="92" customWidth="1"/>
    <col min="11786" max="11819" width="12.5703125" style="92" customWidth="1"/>
    <col min="11820" max="11844" width="10" style="92" customWidth="1"/>
    <col min="11845" max="11845" width="9.5703125" style="92" customWidth="1"/>
    <col min="11846" max="11863" width="0" style="92" hidden="1" customWidth="1"/>
    <col min="11864" max="11864" width="1.140625" style="92" customWidth="1"/>
    <col min="11865" max="11872" width="0" style="92" hidden="1" customWidth="1"/>
    <col min="11873" max="11873" width="2.28515625" style="92" customWidth="1"/>
    <col min="11874" max="11897" width="0" style="92" hidden="1" customWidth="1"/>
    <col min="11898" max="11898" width="0.28515625" style="92" customWidth="1"/>
    <col min="11899" max="11905" width="0" style="92" hidden="1" customWidth="1"/>
    <col min="11906" max="12033" width="10" style="92"/>
    <col min="12034" max="12034" width="53.140625" style="92" customWidth="1"/>
    <col min="12035" max="12035" width="10.5703125" style="92" bestFit="1" customWidth="1"/>
    <col min="12036" max="12036" width="1.5703125" style="92" customWidth="1"/>
    <col min="12037" max="12037" width="9.85546875" style="92" bestFit="1" customWidth="1"/>
    <col min="12038" max="12038" width="1.5703125" style="92" customWidth="1"/>
    <col min="12039" max="12039" width="13.7109375" style="92" customWidth="1"/>
    <col min="12040" max="12040" width="1.5703125" style="92" customWidth="1"/>
    <col min="12041" max="12041" width="10.7109375" style="92" customWidth="1"/>
    <col min="12042" max="12075" width="12.5703125" style="92" customWidth="1"/>
    <col min="12076" max="12100" width="10" style="92" customWidth="1"/>
    <col min="12101" max="12101" width="9.5703125" style="92" customWidth="1"/>
    <col min="12102" max="12119" width="0" style="92" hidden="1" customWidth="1"/>
    <col min="12120" max="12120" width="1.140625" style="92" customWidth="1"/>
    <col min="12121" max="12128" width="0" style="92" hidden="1" customWidth="1"/>
    <col min="12129" max="12129" width="2.28515625" style="92" customWidth="1"/>
    <col min="12130" max="12153" width="0" style="92" hidden="1" customWidth="1"/>
    <col min="12154" max="12154" width="0.28515625" style="92" customWidth="1"/>
    <col min="12155" max="12161" width="0" style="92" hidden="1" customWidth="1"/>
    <col min="12162" max="12289" width="10" style="92"/>
    <col min="12290" max="12290" width="53.140625" style="92" customWidth="1"/>
    <col min="12291" max="12291" width="10.5703125" style="92" bestFit="1" customWidth="1"/>
    <col min="12292" max="12292" width="1.5703125" style="92" customWidth="1"/>
    <col min="12293" max="12293" width="9.85546875" style="92" bestFit="1" customWidth="1"/>
    <col min="12294" max="12294" width="1.5703125" style="92" customWidth="1"/>
    <col min="12295" max="12295" width="13.7109375" style="92" customWidth="1"/>
    <col min="12296" max="12296" width="1.5703125" style="92" customWidth="1"/>
    <col min="12297" max="12297" width="10.7109375" style="92" customWidth="1"/>
    <col min="12298" max="12331" width="12.5703125" style="92" customWidth="1"/>
    <col min="12332" max="12356" width="10" style="92" customWidth="1"/>
    <col min="12357" max="12357" width="9.5703125" style="92" customWidth="1"/>
    <col min="12358" max="12375" width="0" style="92" hidden="1" customWidth="1"/>
    <col min="12376" max="12376" width="1.140625" style="92" customWidth="1"/>
    <col min="12377" max="12384" width="0" style="92" hidden="1" customWidth="1"/>
    <col min="12385" max="12385" width="2.28515625" style="92" customWidth="1"/>
    <col min="12386" max="12409" width="0" style="92" hidden="1" customWidth="1"/>
    <col min="12410" max="12410" width="0.28515625" style="92" customWidth="1"/>
    <col min="12411" max="12417" width="0" style="92" hidden="1" customWidth="1"/>
    <col min="12418" max="12545" width="10" style="92"/>
    <col min="12546" max="12546" width="53.140625" style="92" customWidth="1"/>
    <col min="12547" max="12547" width="10.5703125" style="92" bestFit="1" customWidth="1"/>
    <col min="12548" max="12548" width="1.5703125" style="92" customWidth="1"/>
    <col min="12549" max="12549" width="9.85546875" style="92" bestFit="1" customWidth="1"/>
    <col min="12550" max="12550" width="1.5703125" style="92" customWidth="1"/>
    <col min="12551" max="12551" width="13.7109375" style="92" customWidth="1"/>
    <col min="12552" max="12552" width="1.5703125" style="92" customWidth="1"/>
    <col min="12553" max="12553" width="10.7109375" style="92" customWidth="1"/>
    <col min="12554" max="12587" width="12.5703125" style="92" customWidth="1"/>
    <col min="12588" max="12612" width="10" style="92" customWidth="1"/>
    <col min="12613" max="12613" width="9.5703125" style="92" customWidth="1"/>
    <col min="12614" max="12631" width="0" style="92" hidden="1" customWidth="1"/>
    <col min="12632" max="12632" width="1.140625" style="92" customWidth="1"/>
    <col min="12633" max="12640" width="0" style="92" hidden="1" customWidth="1"/>
    <col min="12641" max="12641" width="2.28515625" style="92" customWidth="1"/>
    <col min="12642" max="12665" width="0" style="92" hidden="1" customWidth="1"/>
    <col min="12666" max="12666" width="0.28515625" style="92" customWidth="1"/>
    <col min="12667" max="12673" width="0" style="92" hidden="1" customWidth="1"/>
    <col min="12674" max="12801" width="10" style="92"/>
    <col min="12802" max="12802" width="53.140625" style="92" customWidth="1"/>
    <col min="12803" max="12803" width="10.5703125" style="92" bestFit="1" customWidth="1"/>
    <col min="12804" max="12804" width="1.5703125" style="92" customWidth="1"/>
    <col min="12805" max="12805" width="9.85546875" style="92" bestFit="1" customWidth="1"/>
    <col min="12806" max="12806" width="1.5703125" style="92" customWidth="1"/>
    <col min="12807" max="12807" width="13.7109375" style="92" customWidth="1"/>
    <col min="12808" max="12808" width="1.5703125" style="92" customWidth="1"/>
    <col min="12809" max="12809" width="10.7109375" style="92" customWidth="1"/>
    <col min="12810" max="12843" width="12.5703125" style="92" customWidth="1"/>
    <col min="12844" max="12868" width="10" style="92" customWidth="1"/>
    <col min="12869" max="12869" width="9.5703125" style="92" customWidth="1"/>
    <col min="12870" max="12887" width="0" style="92" hidden="1" customWidth="1"/>
    <col min="12888" max="12888" width="1.140625" style="92" customWidth="1"/>
    <col min="12889" max="12896" width="0" style="92" hidden="1" customWidth="1"/>
    <col min="12897" max="12897" width="2.28515625" style="92" customWidth="1"/>
    <col min="12898" max="12921" width="0" style="92" hidden="1" customWidth="1"/>
    <col min="12922" max="12922" width="0.28515625" style="92" customWidth="1"/>
    <col min="12923" max="12929" width="0" style="92" hidden="1" customWidth="1"/>
    <col min="12930" max="13057" width="10" style="92"/>
    <col min="13058" max="13058" width="53.140625" style="92" customWidth="1"/>
    <col min="13059" max="13059" width="10.5703125" style="92" bestFit="1" customWidth="1"/>
    <col min="13060" max="13060" width="1.5703125" style="92" customWidth="1"/>
    <col min="13061" max="13061" width="9.85546875" style="92" bestFit="1" customWidth="1"/>
    <col min="13062" max="13062" width="1.5703125" style="92" customWidth="1"/>
    <col min="13063" max="13063" width="13.7109375" style="92" customWidth="1"/>
    <col min="13064" max="13064" width="1.5703125" style="92" customWidth="1"/>
    <col min="13065" max="13065" width="10.7109375" style="92" customWidth="1"/>
    <col min="13066" max="13099" width="12.5703125" style="92" customWidth="1"/>
    <col min="13100" max="13124" width="10" style="92" customWidth="1"/>
    <col min="13125" max="13125" width="9.5703125" style="92" customWidth="1"/>
    <col min="13126" max="13143" width="0" style="92" hidden="1" customWidth="1"/>
    <col min="13144" max="13144" width="1.140625" style="92" customWidth="1"/>
    <col min="13145" max="13152" width="0" style="92" hidden="1" customWidth="1"/>
    <col min="13153" max="13153" width="2.28515625" style="92" customWidth="1"/>
    <col min="13154" max="13177" width="0" style="92" hidden="1" customWidth="1"/>
    <col min="13178" max="13178" width="0.28515625" style="92" customWidth="1"/>
    <col min="13179" max="13185" width="0" style="92" hidden="1" customWidth="1"/>
    <col min="13186" max="13313" width="10" style="92"/>
    <col min="13314" max="13314" width="53.140625" style="92" customWidth="1"/>
    <col min="13315" max="13315" width="10.5703125" style="92" bestFit="1" customWidth="1"/>
    <col min="13316" max="13316" width="1.5703125" style="92" customWidth="1"/>
    <col min="13317" max="13317" width="9.85546875" style="92" bestFit="1" customWidth="1"/>
    <col min="13318" max="13318" width="1.5703125" style="92" customWidth="1"/>
    <col min="13319" max="13319" width="13.7109375" style="92" customWidth="1"/>
    <col min="13320" max="13320" width="1.5703125" style="92" customWidth="1"/>
    <col min="13321" max="13321" width="10.7109375" style="92" customWidth="1"/>
    <col min="13322" max="13355" width="12.5703125" style="92" customWidth="1"/>
    <col min="13356" max="13380" width="10" style="92" customWidth="1"/>
    <col min="13381" max="13381" width="9.5703125" style="92" customWidth="1"/>
    <col min="13382" max="13399" width="0" style="92" hidden="1" customWidth="1"/>
    <col min="13400" max="13400" width="1.140625" style="92" customWidth="1"/>
    <col min="13401" max="13408" width="0" style="92" hidden="1" customWidth="1"/>
    <col min="13409" max="13409" width="2.28515625" style="92" customWidth="1"/>
    <col min="13410" max="13433" width="0" style="92" hidden="1" customWidth="1"/>
    <col min="13434" max="13434" width="0.28515625" style="92" customWidth="1"/>
    <col min="13435" max="13441" width="0" style="92" hidden="1" customWidth="1"/>
    <col min="13442" max="13569" width="10" style="92"/>
    <col min="13570" max="13570" width="53.140625" style="92" customWidth="1"/>
    <col min="13571" max="13571" width="10.5703125" style="92" bestFit="1" customWidth="1"/>
    <col min="13572" max="13572" width="1.5703125" style="92" customWidth="1"/>
    <col min="13573" max="13573" width="9.85546875" style="92" bestFit="1" customWidth="1"/>
    <col min="13574" max="13574" width="1.5703125" style="92" customWidth="1"/>
    <col min="13575" max="13575" width="13.7109375" style="92" customWidth="1"/>
    <col min="13576" max="13576" width="1.5703125" style="92" customWidth="1"/>
    <col min="13577" max="13577" width="10.7109375" style="92" customWidth="1"/>
    <col min="13578" max="13611" width="12.5703125" style="92" customWidth="1"/>
    <col min="13612" max="13636" width="10" style="92" customWidth="1"/>
    <col min="13637" max="13637" width="9.5703125" style="92" customWidth="1"/>
    <col min="13638" max="13655" width="0" style="92" hidden="1" customWidth="1"/>
    <col min="13656" max="13656" width="1.140625" style="92" customWidth="1"/>
    <col min="13657" max="13664" width="0" style="92" hidden="1" customWidth="1"/>
    <col min="13665" max="13665" width="2.28515625" style="92" customWidth="1"/>
    <col min="13666" max="13689" width="0" style="92" hidden="1" customWidth="1"/>
    <col min="13690" max="13690" width="0.28515625" style="92" customWidth="1"/>
    <col min="13691" max="13697" width="0" style="92" hidden="1" customWidth="1"/>
    <col min="13698" max="13825" width="10" style="92"/>
    <col min="13826" max="13826" width="53.140625" style="92" customWidth="1"/>
    <col min="13827" max="13827" width="10.5703125" style="92" bestFit="1" customWidth="1"/>
    <col min="13828" max="13828" width="1.5703125" style="92" customWidth="1"/>
    <col min="13829" max="13829" width="9.85546875" style="92" bestFit="1" customWidth="1"/>
    <col min="13830" max="13830" width="1.5703125" style="92" customWidth="1"/>
    <col min="13831" max="13831" width="13.7109375" style="92" customWidth="1"/>
    <col min="13832" max="13832" width="1.5703125" style="92" customWidth="1"/>
    <col min="13833" max="13833" width="10.7109375" style="92" customWidth="1"/>
    <col min="13834" max="13867" width="12.5703125" style="92" customWidth="1"/>
    <col min="13868" max="13892" width="10" style="92" customWidth="1"/>
    <col min="13893" max="13893" width="9.5703125" style="92" customWidth="1"/>
    <col min="13894" max="13911" width="0" style="92" hidden="1" customWidth="1"/>
    <col min="13912" max="13912" width="1.140625" style="92" customWidth="1"/>
    <col min="13913" max="13920" width="0" style="92" hidden="1" customWidth="1"/>
    <col min="13921" max="13921" width="2.28515625" style="92" customWidth="1"/>
    <col min="13922" max="13945" width="0" style="92" hidden="1" customWidth="1"/>
    <col min="13946" max="13946" width="0.28515625" style="92" customWidth="1"/>
    <col min="13947" max="13953" width="0" style="92" hidden="1" customWidth="1"/>
    <col min="13954" max="14081" width="10" style="92"/>
    <col min="14082" max="14082" width="53.140625" style="92" customWidth="1"/>
    <col min="14083" max="14083" width="10.5703125" style="92" bestFit="1" customWidth="1"/>
    <col min="14084" max="14084" width="1.5703125" style="92" customWidth="1"/>
    <col min="14085" max="14085" width="9.85546875" style="92" bestFit="1" customWidth="1"/>
    <col min="14086" max="14086" width="1.5703125" style="92" customWidth="1"/>
    <col min="14087" max="14087" width="13.7109375" style="92" customWidth="1"/>
    <col min="14088" max="14088" width="1.5703125" style="92" customWidth="1"/>
    <col min="14089" max="14089" width="10.7109375" style="92" customWidth="1"/>
    <col min="14090" max="14123" width="12.5703125" style="92" customWidth="1"/>
    <col min="14124" max="14148" width="10" style="92" customWidth="1"/>
    <col min="14149" max="14149" width="9.5703125" style="92" customWidth="1"/>
    <col min="14150" max="14167" width="0" style="92" hidden="1" customWidth="1"/>
    <col min="14168" max="14168" width="1.140625" style="92" customWidth="1"/>
    <col min="14169" max="14176" width="0" style="92" hidden="1" customWidth="1"/>
    <col min="14177" max="14177" width="2.28515625" style="92" customWidth="1"/>
    <col min="14178" max="14201" width="0" style="92" hidden="1" customWidth="1"/>
    <col min="14202" max="14202" width="0.28515625" style="92" customWidth="1"/>
    <col min="14203" max="14209" width="0" style="92" hidden="1" customWidth="1"/>
    <col min="14210" max="14337" width="10" style="92"/>
    <col min="14338" max="14338" width="53.140625" style="92" customWidth="1"/>
    <col min="14339" max="14339" width="10.5703125" style="92" bestFit="1" customWidth="1"/>
    <col min="14340" max="14340" width="1.5703125" style="92" customWidth="1"/>
    <col min="14341" max="14341" width="9.85546875" style="92" bestFit="1" customWidth="1"/>
    <col min="14342" max="14342" width="1.5703125" style="92" customWidth="1"/>
    <col min="14343" max="14343" width="13.7109375" style="92" customWidth="1"/>
    <col min="14344" max="14344" width="1.5703125" style="92" customWidth="1"/>
    <col min="14345" max="14345" width="10.7109375" style="92" customWidth="1"/>
    <col min="14346" max="14379" width="12.5703125" style="92" customWidth="1"/>
    <col min="14380" max="14404" width="10" style="92" customWidth="1"/>
    <col min="14405" max="14405" width="9.5703125" style="92" customWidth="1"/>
    <col min="14406" max="14423" width="0" style="92" hidden="1" customWidth="1"/>
    <col min="14424" max="14424" width="1.140625" style="92" customWidth="1"/>
    <col min="14425" max="14432" width="0" style="92" hidden="1" customWidth="1"/>
    <col min="14433" max="14433" width="2.28515625" style="92" customWidth="1"/>
    <col min="14434" max="14457" width="0" style="92" hidden="1" customWidth="1"/>
    <col min="14458" max="14458" width="0.28515625" style="92" customWidth="1"/>
    <col min="14459" max="14465" width="0" style="92" hidden="1" customWidth="1"/>
    <col min="14466" max="14593" width="10" style="92"/>
    <col min="14594" max="14594" width="53.140625" style="92" customWidth="1"/>
    <col min="14595" max="14595" width="10.5703125" style="92" bestFit="1" customWidth="1"/>
    <col min="14596" max="14596" width="1.5703125" style="92" customWidth="1"/>
    <col min="14597" max="14597" width="9.85546875" style="92" bestFit="1" customWidth="1"/>
    <col min="14598" max="14598" width="1.5703125" style="92" customWidth="1"/>
    <col min="14599" max="14599" width="13.7109375" style="92" customWidth="1"/>
    <col min="14600" max="14600" width="1.5703125" style="92" customWidth="1"/>
    <col min="14601" max="14601" width="10.7109375" style="92" customWidth="1"/>
    <col min="14602" max="14635" width="12.5703125" style="92" customWidth="1"/>
    <col min="14636" max="14660" width="10" style="92" customWidth="1"/>
    <col min="14661" max="14661" width="9.5703125" style="92" customWidth="1"/>
    <col min="14662" max="14679" width="0" style="92" hidden="1" customWidth="1"/>
    <col min="14680" max="14680" width="1.140625" style="92" customWidth="1"/>
    <col min="14681" max="14688" width="0" style="92" hidden="1" customWidth="1"/>
    <col min="14689" max="14689" width="2.28515625" style="92" customWidth="1"/>
    <col min="14690" max="14713" width="0" style="92" hidden="1" customWidth="1"/>
    <col min="14714" max="14714" width="0.28515625" style="92" customWidth="1"/>
    <col min="14715" max="14721" width="0" style="92" hidden="1" customWidth="1"/>
    <col min="14722" max="14849" width="10" style="92"/>
    <col min="14850" max="14850" width="53.140625" style="92" customWidth="1"/>
    <col min="14851" max="14851" width="10.5703125" style="92" bestFit="1" customWidth="1"/>
    <col min="14852" max="14852" width="1.5703125" style="92" customWidth="1"/>
    <col min="14853" max="14853" width="9.85546875" style="92" bestFit="1" customWidth="1"/>
    <col min="14854" max="14854" width="1.5703125" style="92" customWidth="1"/>
    <col min="14855" max="14855" width="13.7109375" style="92" customWidth="1"/>
    <col min="14856" max="14856" width="1.5703125" style="92" customWidth="1"/>
    <col min="14857" max="14857" width="10.7109375" style="92" customWidth="1"/>
    <col min="14858" max="14891" width="12.5703125" style="92" customWidth="1"/>
    <col min="14892" max="14916" width="10" style="92" customWidth="1"/>
    <col min="14917" max="14917" width="9.5703125" style="92" customWidth="1"/>
    <col min="14918" max="14935" width="0" style="92" hidden="1" customWidth="1"/>
    <col min="14936" max="14936" width="1.140625" style="92" customWidth="1"/>
    <col min="14937" max="14944" width="0" style="92" hidden="1" customWidth="1"/>
    <col min="14945" max="14945" width="2.28515625" style="92" customWidth="1"/>
    <col min="14946" max="14969" width="0" style="92" hidden="1" customWidth="1"/>
    <col min="14970" max="14970" width="0.28515625" style="92" customWidth="1"/>
    <col min="14971" max="14977" width="0" style="92" hidden="1" customWidth="1"/>
    <col min="14978" max="15105" width="10" style="92"/>
    <col min="15106" max="15106" width="53.140625" style="92" customWidth="1"/>
    <col min="15107" max="15107" width="10.5703125" style="92" bestFit="1" customWidth="1"/>
    <col min="15108" max="15108" width="1.5703125" style="92" customWidth="1"/>
    <col min="15109" max="15109" width="9.85546875" style="92" bestFit="1" customWidth="1"/>
    <col min="15110" max="15110" width="1.5703125" style="92" customWidth="1"/>
    <col min="15111" max="15111" width="13.7109375" style="92" customWidth="1"/>
    <col min="15112" max="15112" width="1.5703125" style="92" customWidth="1"/>
    <col min="15113" max="15113" width="10.7109375" style="92" customWidth="1"/>
    <col min="15114" max="15147" width="12.5703125" style="92" customWidth="1"/>
    <col min="15148" max="15172" width="10" style="92" customWidth="1"/>
    <col min="15173" max="15173" width="9.5703125" style="92" customWidth="1"/>
    <col min="15174" max="15191" width="0" style="92" hidden="1" customWidth="1"/>
    <col min="15192" max="15192" width="1.140625" style="92" customWidth="1"/>
    <col min="15193" max="15200" width="0" style="92" hidden="1" customWidth="1"/>
    <col min="15201" max="15201" width="2.28515625" style="92" customWidth="1"/>
    <col min="15202" max="15225" width="0" style="92" hidden="1" customWidth="1"/>
    <col min="15226" max="15226" width="0.28515625" style="92" customWidth="1"/>
    <col min="15227" max="15233" width="0" style="92" hidden="1" customWidth="1"/>
    <col min="15234" max="15361" width="10" style="92"/>
    <col min="15362" max="15362" width="53.140625" style="92" customWidth="1"/>
    <col min="15363" max="15363" width="10.5703125" style="92" bestFit="1" customWidth="1"/>
    <col min="15364" max="15364" width="1.5703125" style="92" customWidth="1"/>
    <col min="15365" max="15365" width="9.85546875" style="92" bestFit="1" customWidth="1"/>
    <col min="15366" max="15366" width="1.5703125" style="92" customWidth="1"/>
    <col min="15367" max="15367" width="13.7109375" style="92" customWidth="1"/>
    <col min="15368" max="15368" width="1.5703125" style="92" customWidth="1"/>
    <col min="15369" max="15369" width="10.7109375" style="92" customWidth="1"/>
    <col min="15370" max="15403" width="12.5703125" style="92" customWidth="1"/>
    <col min="15404" max="15428" width="10" style="92" customWidth="1"/>
    <col min="15429" max="15429" width="9.5703125" style="92" customWidth="1"/>
    <col min="15430" max="15447" width="0" style="92" hidden="1" customWidth="1"/>
    <col min="15448" max="15448" width="1.140625" style="92" customWidth="1"/>
    <col min="15449" max="15456" width="0" style="92" hidden="1" customWidth="1"/>
    <col min="15457" max="15457" width="2.28515625" style="92" customWidth="1"/>
    <col min="15458" max="15481" width="0" style="92" hidden="1" customWidth="1"/>
    <col min="15482" max="15482" width="0.28515625" style="92" customWidth="1"/>
    <col min="15483" max="15489" width="0" style="92" hidden="1" customWidth="1"/>
    <col min="15490" max="15617" width="10" style="92"/>
    <col min="15618" max="15618" width="53.140625" style="92" customWidth="1"/>
    <col min="15619" max="15619" width="10.5703125" style="92" bestFit="1" customWidth="1"/>
    <col min="15620" max="15620" width="1.5703125" style="92" customWidth="1"/>
    <col min="15621" max="15621" width="9.85546875" style="92" bestFit="1" customWidth="1"/>
    <col min="15622" max="15622" width="1.5703125" style="92" customWidth="1"/>
    <col min="15623" max="15623" width="13.7109375" style="92" customWidth="1"/>
    <col min="15624" max="15624" width="1.5703125" style="92" customWidth="1"/>
    <col min="15625" max="15625" width="10.7109375" style="92" customWidth="1"/>
    <col min="15626" max="15659" width="12.5703125" style="92" customWidth="1"/>
    <col min="15660" max="15684" width="10" style="92" customWidth="1"/>
    <col min="15685" max="15685" width="9.5703125" style="92" customWidth="1"/>
    <col min="15686" max="15703" width="0" style="92" hidden="1" customWidth="1"/>
    <col min="15704" max="15704" width="1.140625" style="92" customWidth="1"/>
    <col min="15705" max="15712" width="0" style="92" hidden="1" customWidth="1"/>
    <col min="15713" max="15713" width="2.28515625" style="92" customWidth="1"/>
    <col min="15714" max="15737" width="0" style="92" hidden="1" customWidth="1"/>
    <col min="15738" max="15738" width="0.28515625" style="92" customWidth="1"/>
    <col min="15739" max="15745" width="0" style="92" hidden="1" customWidth="1"/>
    <col min="15746" max="15873" width="10" style="92"/>
    <col min="15874" max="15874" width="53.140625" style="92" customWidth="1"/>
    <col min="15875" max="15875" width="10.5703125" style="92" bestFit="1" customWidth="1"/>
    <col min="15876" max="15876" width="1.5703125" style="92" customWidth="1"/>
    <col min="15877" max="15877" width="9.85546875" style="92" bestFit="1" customWidth="1"/>
    <col min="15878" max="15878" width="1.5703125" style="92" customWidth="1"/>
    <col min="15879" max="15879" width="13.7109375" style="92" customWidth="1"/>
    <col min="15880" max="15880" width="1.5703125" style="92" customWidth="1"/>
    <col min="15881" max="15881" width="10.7109375" style="92" customWidth="1"/>
    <col min="15882" max="15915" width="12.5703125" style="92" customWidth="1"/>
    <col min="15916" max="15940" width="10" style="92" customWidth="1"/>
    <col min="15941" max="15941" width="9.5703125" style="92" customWidth="1"/>
    <col min="15942" max="15959" width="0" style="92" hidden="1" customWidth="1"/>
    <col min="15960" max="15960" width="1.140625" style="92" customWidth="1"/>
    <col min="15961" max="15968" width="0" style="92" hidden="1" customWidth="1"/>
    <col min="15969" max="15969" width="2.28515625" style="92" customWidth="1"/>
    <col min="15970" max="15993" width="0" style="92" hidden="1" customWidth="1"/>
    <col min="15994" max="15994" width="0.28515625" style="92" customWidth="1"/>
    <col min="15995" max="16001" width="0" style="92" hidden="1" customWidth="1"/>
    <col min="16002" max="16129" width="10" style="92"/>
    <col min="16130" max="16130" width="53.140625" style="92" customWidth="1"/>
    <col min="16131" max="16131" width="10.5703125" style="92" bestFit="1" customWidth="1"/>
    <col min="16132" max="16132" width="1.5703125" style="92" customWidth="1"/>
    <col min="16133" max="16133" width="9.85546875" style="92" bestFit="1" customWidth="1"/>
    <col min="16134" max="16134" width="1.5703125" style="92" customWidth="1"/>
    <col min="16135" max="16135" width="13.7109375" style="92" customWidth="1"/>
    <col min="16136" max="16136" width="1.5703125" style="92" customWidth="1"/>
    <col min="16137" max="16137" width="10.7109375" style="92" customWidth="1"/>
    <col min="16138" max="16171" width="12.5703125" style="92" customWidth="1"/>
    <col min="16172" max="16196" width="10" style="92" customWidth="1"/>
    <col min="16197" max="16197" width="9.5703125" style="92" customWidth="1"/>
    <col min="16198" max="16215" width="0" style="92" hidden="1" customWidth="1"/>
    <col min="16216" max="16216" width="1.140625" style="92" customWidth="1"/>
    <col min="16217" max="16224" width="0" style="92" hidden="1" customWidth="1"/>
    <col min="16225" max="16225" width="2.28515625" style="92" customWidth="1"/>
    <col min="16226" max="16249" width="0" style="92" hidden="1" customWidth="1"/>
    <col min="16250" max="16250" width="0.28515625" style="92" customWidth="1"/>
    <col min="16251" max="16257" width="0" style="92" hidden="1" customWidth="1"/>
    <col min="16258" max="16384" width="10" style="92"/>
  </cols>
  <sheetData>
    <row r="1" spans="1:43" ht="13.5" customHeight="1" thickTop="1" x14ac:dyDescent="0.2">
      <c r="B1" s="173" t="s">
        <v>51</v>
      </c>
      <c r="C1" s="174"/>
      <c r="D1" s="174"/>
      <c r="E1" s="174"/>
      <c r="F1" s="174"/>
      <c r="G1" s="174"/>
      <c r="H1" s="174"/>
      <c r="I1" s="175"/>
    </row>
    <row r="2" spans="1:43" x14ac:dyDescent="0.2">
      <c r="B2" s="176" t="s">
        <v>89</v>
      </c>
      <c r="C2" s="177"/>
      <c r="D2" s="177"/>
      <c r="E2" s="177"/>
      <c r="F2" s="177"/>
      <c r="G2" s="177"/>
      <c r="H2" s="177"/>
      <c r="I2" s="178"/>
    </row>
    <row r="3" spans="1:43" x14ac:dyDescent="0.2">
      <c r="B3" s="176" t="s">
        <v>90</v>
      </c>
      <c r="C3" s="177"/>
      <c r="D3" s="177"/>
      <c r="E3" s="177"/>
      <c r="F3" s="177"/>
      <c r="G3" s="177"/>
      <c r="H3" s="177"/>
      <c r="I3" s="178"/>
      <c r="AQ3" s="92" t="s">
        <v>3</v>
      </c>
    </row>
    <row r="4" spans="1:43" ht="14.45" customHeight="1" thickBot="1" x14ac:dyDescent="0.25">
      <c r="B4" s="179" t="s">
        <v>2</v>
      </c>
      <c r="C4" s="180"/>
      <c r="D4" s="180"/>
      <c r="E4" s="180"/>
      <c r="F4" s="180"/>
      <c r="G4" s="180"/>
      <c r="H4" s="180"/>
      <c r="I4" s="181"/>
    </row>
    <row r="5" spans="1:43" ht="13.5" hidden="1" thickTop="1" x14ac:dyDescent="0.2">
      <c r="B5" s="99"/>
      <c r="C5" s="100"/>
      <c r="D5" s="100"/>
      <c r="E5" s="100"/>
      <c r="F5" s="100"/>
      <c r="G5" s="100"/>
      <c r="H5" s="100"/>
      <c r="I5" s="101"/>
    </row>
    <row r="6" spans="1:43" ht="13.5" thickTop="1" x14ac:dyDescent="0.2">
      <c r="B6" s="102"/>
      <c r="C6" s="103"/>
      <c r="D6" s="103"/>
      <c r="E6" s="103"/>
      <c r="F6" s="104" t="s">
        <v>54</v>
      </c>
      <c r="G6" s="105"/>
      <c r="H6" s="106"/>
      <c r="I6" s="107"/>
    </row>
    <row r="7" spans="1:43" x14ac:dyDescent="0.2">
      <c r="B7" s="108" t="s">
        <v>55</v>
      </c>
      <c r="C7" s="109" t="s">
        <v>87</v>
      </c>
      <c r="D7" s="110"/>
      <c r="E7" s="109" t="s">
        <v>88</v>
      </c>
      <c r="F7" s="110"/>
      <c r="G7" s="111" t="s">
        <v>6</v>
      </c>
      <c r="H7" s="112"/>
      <c r="I7" s="113" t="s">
        <v>57</v>
      </c>
    </row>
    <row r="8" spans="1:43" x14ac:dyDescent="0.2">
      <c r="B8" s="114"/>
      <c r="C8" s="115"/>
      <c r="D8" s="115"/>
      <c r="E8" s="115"/>
      <c r="F8" s="115"/>
      <c r="I8" s="117"/>
      <c r="K8" s="54"/>
      <c r="L8" s="54"/>
    </row>
    <row r="9" spans="1:43" x14ac:dyDescent="0.2">
      <c r="A9" s="88">
        <v>611001</v>
      </c>
      <c r="B9" s="118" t="s">
        <v>58</v>
      </c>
      <c r="C9" s="182">
        <f>IFERROR(IF(VLOOKUP($A9,'[1]Escoja el formato de Salida'!$A$5:$D$900,4,FALSE)&lt;0,(VLOOKUP($A9,'[1]Escoja el formato de Salida'!$A$5:$D$900,4,FALSE))*-1,VLOOKUP($A9,'[1]Escoja el formato de Salida'!$A$5:$D$900,4,FALSE)),0)/1000</f>
        <v>23342.12471</v>
      </c>
      <c r="D9" s="182"/>
      <c r="E9" s="182">
        <f>IFERROR(IF(VLOOKUP($A9,'[5]Escoja el formato de Salida'!$A$5:$D$900,4,FALSE)&lt;0,(VLOOKUP($A9,'[5]Escoja el formato de Salida'!$A$5:$D$900,4,FALSE))*-1,VLOOKUP($A9,'[5]Escoja el formato de Salida'!$A$5:$D$900,4,FALSE)),0)/1000</f>
        <v>20670.256739999997</v>
      </c>
      <c r="F9" s="119"/>
      <c r="G9" s="120">
        <f>C9-E9</f>
        <v>2671.867970000003</v>
      </c>
      <c r="H9" s="120"/>
      <c r="I9" s="121">
        <f>G9/E9*100</f>
        <v>12.926147960366377</v>
      </c>
    </row>
    <row r="10" spans="1:43" ht="15.75" hidden="1" customHeight="1" x14ac:dyDescent="0.2">
      <c r="B10" s="118" t="s">
        <v>59</v>
      </c>
      <c r="C10" s="182">
        <f>IFERROR(IF(VLOOKUP($A10,'[1]Escoja el formato de Salida'!$A$5:$D$900,4,FALSE)&lt;0,(VLOOKUP($A10,'[1]Escoja el formato de Salida'!$A$5:$D$900,4,FALSE))*-1,VLOOKUP($A10,'[1]Escoja el formato de Salida'!$A$5:$D$900,4,FALSE)),0)/1000</f>
        <v>0</v>
      </c>
      <c r="D10" s="119"/>
      <c r="E10" s="182">
        <f>IFERROR(IF(VLOOKUP($A10,'[5]Escoja el formato de Salida'!$A$5:$D$900,4,FALSE)&lt;0,(VLOOKUP($A10,'[5]Escoja el formato de Salida'!$A$5:$D$900,4,FALSE))*-1,VLOOKUP($A10,'[5]Escoja el formato de Salida'!$A$5:$D$900,4,FALSE)),0)/1000</f>
        <v>0</v>
      </c>
      <c r="F10" s="119"/>
      <c r="G10" s="120"/>
      <c r="H10" s="120"/>
      <c r="I10" s="121"/>
    </row>
    <row r="11" spans="1:43" x14ac:dyDescent="0.2">
      <c r="A11" s="88">
        <v>611002</v>
      </c>
      <c r="B11" s="118" t="s">
        <v>60</v>
      </c>
      <c r="C11" s="182">
        <f>IFERROR(IF(VLOOKUP($A11,'[1]Escoja el formato de Salida'!$A$5:$D$900,4,FALSE)&lt;0,(VLOOKUP($A11,'[1]Escoja el formato de Salida'!$A$5:$D$900,4,FALSE))*-1,VLOOKUP($A11,'[1]Escoja el formato de Salida'!$A$5:$D$900,4,FALSE)),0)/1000</f>
        <v>7406.5192100000004</v>
      </c>
      <c r="D11" s="119"/>
      <c r="E11" s="182">
        <f>IFERROR(IF(VLOOKUP($A11,'[5]Escoja el formato de Salida'!$A$5:$D$900,4,FALSE)&lt;0,(VLOOKUP($A11,'[5]Escoja el formato de Salida'!$A$5:$D$900,4,FALSE))*-1,VLOOKUP($A11,'[5]Escoja el formato de Salida'!$A$5:$D$900,4,FALSE)),0)/1000</f>
        <v>6723.7253300000002</v>
      </c>
      <c r="F11" s="119"/>
      <c r="G11" s="120">
        <f>C11-E11</f>
        <v>682.79388000000017</v>
      </c>
      <c r="H11" s="120"/>
      <c r="I11" s="121">
        <f>G11/E11*100</f>
        <v>10.154993645464696</v>
      </c>
    </row>
    <row r="12" spans="1:43" ht="15.6" hidden="1" customHeight="1" x14ac:dyDescent="0.2">
      <c r="A12" s="88">
        <v>611003</v>
      </c>
      <c r="B12" s="118" t="s">
        <v>61</v>
      </c>
      <c r="C12" s="182">
        <f>IFERROR(IF(VLOOKUP($A12,'[1]Escoja el formato de Salida'!$A$5:$D$900,4,FALSE)&lt;0,(VLOOKUP($A12,'[1]Escoja el formato de Salida'!$A$5:$D$900,4,FALSE))*-1,VLOOKUP($A12,'[1]Escoja el formato de Salida'!$A$5:$D$900,4,FALSE)),0)/1000</f>
        <v>8.4657599999999995</v>
      </c>
      <c r="D12" s="119"/>
      <c r="E12" s="182">
        <f>IFERROR(IF(VLOOKUP($A12,'[5]Escoja el formato de Salida'!$A$5:$D$900,4,FALSE)&lt;0,(VLOOKUP($A12,'[5]Escoja el formato de Salida'!$A$5:$D$900,4,FALSE))*-1,VLOOKUP($A12,'[5]Escoja el formato de Salida'!$A$5:$D$900,4,FALSE)),0)/1000</f>
        <v>0</v>
      </c>
      <c r="F12" s="119"/>
      <c r="G12" s="120">
        <f>C12-E12</f>
        <v>8.4657599999999995</v>
      </c>
      <c r="H12" s="120"/>
      <c r="I12" s="121">
        <v>100</v>
      </c>
    </row>
    <row r="13" spans="1:43" ht="15.6" customHeight="1" x14ac:dyDescent="0.2">
      <c r="A13" s="88">
        <v>611004</v>
      </c>
      <c r="B13" s="118" t="s">
        <v>62</v>
      </c>
      <c r="C13" s="182">
        <f>IFERROR(IF(VLOOKUP($A13,'[1]Escoja el formato de Salida'!$A$5:$D$900,4,FALSE)&lt;0,(VLOOKUP($A13,'[1]Escoja el formato de Salida'!$A$5:$D$900,4,FALSE))*-1,VLOOKUP($A13,'[1]Escoja el formato de Salida'!$A$5:$D$900,4,FALSE)),0)/1000</f>
        <v>732.81537000000003</v>
      </c>
      <c r="D13" s="119"/>
      <c r="E13" s="182">
        <f>IFERROR(IF(VLOOKUP($A13,'[5]Escoja el formato de Salida'!$A$5:$D$900,4,FALSE)&lt;0,(VLOOKUP($A13,'[5]Escoja el formato de Salida'!$A$5:$D$900,4,FALSE))*-1,VLOOKUP($A13,'[5]Escoja el formato de Salida'!$A$5:$D$900,4,FALSE)),0)/1000</f>
        <v>617.99955</v>
      </c>
      <c r="F13" s="119"/>
      <c r="G13" s="120">
        <f>C13-E13</f>
        <v>114.81582000000003</v>
      </c>
      <c r="H13" s="120"/>
      <c r="I13" s="121">
        <f>G13/E13*100</f>
        <v>18.578625178610572</v>
      </c>
    </row>
    <row r="14" spans="1:43" ht="6.75" hidden="1" customHeight="1" x14ac:dyDescent="0.2">
      <c r="B14" s="102"/>
      <c r="I14" s="117"/>
    </row>
    <row r="15" spans="1:43" ht="12.6" customHeight="1" x14ac:dyDescent="0.2">
      <c r="B15" s="102"/>
      <c r="C15" s="122">
        <f>SUM(C9:C13)</f>
        <v>31489.925050000002</v>
      </c>
      <c r="D15" s="104"/>
      <c r="E15" s="122">
        <f>SUM(E9:E13)</f>
        <v>28011.981619999999</v>
      </c>
      <c r="F15" s="104"/>
      <c r="G15" s="123">
        <f>C15-E15</f>
        <v>3477.943430000003</v>
      </c>
      <c r="H15" s="124"/>
      <c r="I15" s="125">
        <f>G15/E15*100</f>
        <v>12.415913580054688</v>
      </c>
      <c r="J15" s="119"/>
    </row>
    <row r="16" spans="1:43" ht="6.6" customHeight="1" x14ac:dyDescent="0.2">
      <c r="B16" s="102"/>
      <c r="I16" s="117"/>
    </row>
    <row r="17" spans="1:10" ht="8.25" customHeight="1" x14ac:dyDescent="0.2">
      <c r="B17" s="102"/>
      <c r="I17" s="117"/>
    </row>
    <row r="18" spans="1:10" ht="12.75" customHeight="1" x14ac:dyDescent="0.2">
      <c r="B18" s="108" t="s">
        <v>63</v>
      </c>
      <c r="C18" s="115"/>
      <c r="D18" s="115"/>
      <c r="E18" s="115"/>
      <c r="F18" s="115"/>
      <c r="I18" s="117"/>
    </row>
    <row r="19" spans="1:10" ht="6" customHeight="1" x14ac:dyDescent="0.2">
      <c r="B19" s="102"/>
      <c r="I19" s="117"/>
    </row>
    <row r="20" spans="1:10" ht="13.5" customHeight="1" x14ac:dyDescent="0.2">
      <c r="A20" s="88">
        <v>711001</v>
      </c>
      <c r="B20" s="102" t="s">
        <v>26</v>
      </c>
      <c r="C20" s="182">
        <f>IFERROR(IF(VLOOKUP($A20,'[1]Escoja el formato de Salida'!$A$5:$D$900,4,FALSE)&lt;0,(VLOOKUP($A20,'[1]Escoja el formato de Salida'!$A$5:$D$900,4,FALSE))*-1,VLOOKUP($A20,'[1]Escoja el formato de Salida'!$A$5:$D$900,4,FALSE)),0)/1000</f>
        <v>177.89727999999999</v>
      </c>
      <c r="E20" s="182">
        <f>IFERROR(IF(VLOOKUP($A20,'[5]Escoja el formato de Salida'!$A$5:$D$900,4,FALSE)&lt;0,(VLOOKUP($A20,'[5]Escoja el formato de Salida'!$A$5:$D$900,4,FALSE))*-1,VLOOKUP($A20,'[5]Escoja el formato de Salida'!$A$5:$D$900,4,FALSE)),0)/1000</f>
        <v>159.02742000000001</v>
      </c>
      <c r="G20" s="120">
        <f t="shared" ref="G20:G26" si="0">C20-E20</f>
        <v>18.869859999999989</v>
      </c>
      <c r="I20" s="121">
        <v>0</v>
      </c>
    </row>
    <row r="21" spans="1:10" ht="15.6" customHeight="1" x14ac:dyDescent="0.2">
      <c r="A21" s="88">
        <v>7110020100</v>
      </c>
      <c r="B21" s="118" t="s">
        <v>58</v>
      </c>
      <c r="C21" s="182">
        <f>IFERROR(IF(VLOOKUP($A21,'[1]Escoja el formato de Salida'!$A$5:$D$900,4,FALSE)&lt;0,(VLOOKUP($A21,'[1]Escoja el formato de Salida'!$A$5:$D$900,4,FALSE))*-1,VLOOKUP($A21,'[1]Escoja el formato de Salida'!$A$5:$D$900,4,FALSE)),0)/1000</f>
        <v>8892.6175399999993</v>
      </c>
      <c r="D21" s="119"/>
      <c r="E21" s="182">
        <f>IFERROR(IF(VLOOKUP($A21,'[5]Escoja el formato de Salida'!$A$5:$D$900,4,FALSE)&lt;0,(VLOOKUP($A21,'[5]Escoja el formato de Salida'!$A$5:$D$900,4,FALSE))*-1,VLOOKUP($A21,'[5]Escoja el formato de Salida'!$A$5:$D$900,4,FALSE)),0)/1000</f>
        <v>7995.6985700000005</v>
      </c>
      <c r="F21" s="119"/>
      <c r="G21" s="120">
        <f t="shared" si="0"/>
        <v>896.91896999999881</v>
      </c>
      <c r="H21" s="120"/>
      <c r="I21" s="121">
        <f>G21/E21*100</f>
        <v>11.217518546350087</v>
      </c>
    </row>
    <row r="22" spans="1:10" x14ac:dyDescent="0.2">
      <c r="A22" s="88">
        <v>7110020200</v>
      </c>
      <c r="B22" s="118" t="s">
        <v>64</v>
      </c>
      <c r="C22" s="182">
        <f>IFERROR(IF(VLOOKUP($A22,'[1]Escoja el formato de Salida'!$A$5:$D$900,4,FALSE)&lt;0,(VLOOKUP($A22,'[1]Escoja el formato de Salida'!$A$5:$D$900,4,FALSE))*-1,VLOOKUP($A22,'[1]Escoja el formato de Salida'!$A$5:$D$900,4,FALSE)),0)/1000</f>
        <v>828.61191000000008</v>
      </c>
      <c r="D22" s="119"/>
      <c r="E22" s="182">
        <f>IFERROR(IF(VLOOKUP($A22,'[5]Escoja el formato de Salida'!$A$5:$D$900,4,FALSE)&lt;0,(VLOOKUP($A22,'[5]Escoja el formato de Salida'!$A$5:$D$900,4,FALSE))*-1,VLOOKUP($A22,'[5]Escoja el formato de Salida'!$A$5:$D$900,4,FALSE)),0)/1000</f>
        <v>744.45772999999997</v>
      </c>
      <c r="F22" s="119"/>
      <c r="G22" s="120">
        <f t="shared" si="0"/>
        <v>84.15418000000011</v>
      </c>
      <c r="H22" s="120"/>
      <c r="I22" s="121">
        <f>G22/E22*100</f>
        <v>11.304091099974221</v>
      </c>
    </row>
    <row r="23" spans="1:10" x14ac:dyDescent="0.2">
      <c r="A23" s="88">
        <v>711004</v>
      </c>
      <c r="B23" s="118" t="s">
        <v>28</v>
      </c>
      <c r="C23" s="182">
        <f>IFERROR(IF(VLOOKUP($A23,'[1]Escoja el formato de Salida'!$A$5:$D$900,4,FALSE)&lt;0,(VLOOKUP($A23,'[1]Escoja el formato de Salida'!$A$5:$D$900,4,FALSE))*-1,VLOOKUP($A23,'[1]Escoja el formato de Salida'!$A$5:$D$900,4,FALSE)),0)/1000</f>
        <v>7.51288</v>
      </c>
      <c r="D23" s="119"/>
      <c r="E23" s="182">
        <f>IFERROR(IF(VLOOKUP($A23,'[5]Escoja el formato de Salida'!$A$5:$D$900,4,FALSE)&lt;0,(VLOOKUP($A23,'[5]Escoja el formato de Salida'!$A$5:$D$900,4,FALSE))*-1,VLOOKUP($A23,'[5]Escoja el formato de Salida'!$A$5:$D$900,4,FALSE)),0)/1000</f>
        <v>7.51288</v>
      </c>
      <c r="F23" s="119"/>
      <c r="G23" s="120">
        <f t="shared" si="0"/>
        <v>0</v>
      </c>
      <c r="H23" s="120"/>
      <c r="I23" s="121">
        <f>IFERROR(G23/E23*100,0)</f>
        <v>0</v>
      </c>
    </row>
    <row r="24" spans="1:10" x14ac:dyDescent="0.2">
      <c r="A24" s="88">
        <v>711005</v>
      </c>
      <c r="B24" s="118" t="s">
        <v>65</v>
      </c>
      <c r="C24" s="182">
        <f>IFERROR(IF(VLOOKUP($A24,'[1]Escoja el formato de Salida'!$A$5:$D$900,4,FALSE)&lt;0,(VLOOKUP($A24,'[1]Escoja el formato de Salida'!$A$5:$D$900,4,FALSE))*-1,VLOOKUP($A24,'[1]Escoja el formato de Salida'!$A$5:$D$900,4,FALSE)),0)/1000</f>
        <v>26.039660000000001</v>
      </c>
      <c r="D24" s="119"/>
      <c r="E24" s="182">
        <f>IFERROR(IF(VLOOKUP($A24,'[5]Escoja el formato de Salida'!$A$5:$D$900,4,FALSE)&lt;0,(VLOOKUP($A24,'[5]Escoja el formato de Salida'!$A$5:$D$900,4,FALSE))*-1,VLOOKUP($A24,'[5]Escoja el formato de Salida'!$A$5:$D$900,4,FALSE)),0)/1000</f>
        <v>26.039660000000001</v>
      </c>
      <c r="F24" s="119"/>
      <c r="G24" s="120">
        <f t="shared" si="0"/>
        <v>0</v>
      </c>
      <c r="H24" s="120"/>
      <c r="I24" s="121">
        <f>IFERROR(G24/E24*100,0)</f>
        <v>0</v>
      </c>
    </row>
    <row r="25" spans="1:10" x14ac:dyDescent="0.2">
      <c r="A25" s="88">
        <v>711007</v>
      </c>
      <c r="B25" s="118" t="s">
        <v>66</v>
      </c>
      <c r="C25" s="182">
        <f>IFERROR(IF(VLOOKUP($A25,'[1]Escoja el formato de Salida'!$A$5:$D$900,4,FALSE)&lt;0,(VLOOKUP($A25,'[1]Escoja el formato de Salida'!$A$5:$D$900,4,FALSE))*-1,VLOOKUP($A25,'[1]Escoja el formato de Salida'!$A$5:$D$900,4,FALSE)),0)/1000</f>
        <v>70.960509999999999</v>
      </c>
      <c r="D25" s="119"/>
      <c r="E25" s="182">
        <f>IFERROR(IF(VLOOKUP($A25,'[5]Escoja el formato de Salida'!$A$5:$D$900,4,FALSE)&lt;0,(VLOOKUP($A25,'[5]Escoja el formato de Salida'!$A$5:$D$900,4,FALSE))*-1,VLOOKUP($A25,'[5]Escoja el formato de Salida'!$A$5:$D$900,4,FALSE)),0)/1000</f>
        <v>70.070100000000011</v>
      </c>
      <c r="F25" s="119"/>
      <c r="G25" s="120">
        <f t="shared" si="0"/>
        <v>0.8904099999999886</v>
      </c>
      <c r="H25" s="120"/>
      <c r="I25" s="121">
        <f>G25/E25*100</f>
        <v>1.2707417286403022</v>
      </c>
    </row>
    <row r="26" spans="1:10" x14ac:dyDescent="0.2">
      <c r="B26" s="118"/>
      <c r="C26" s="126">
        <f>SUM(C20:C25)</f>
        <v>10003.63978</v>
      </c>
      <c r="D26" s="104"/>
      <c r="E26" s="126">
        <f>SUM(E20:E25)</f>
        <v>9002.8063600000023</v>
      </c>
      <c r="F26" s="104"/>
      <c r="G26" s="127">
        <f t="shared" si="0"/>
        <v>1000.8334199999972</v>
      </c>
      <c r="H26" s="124"/>
      <c r="I26" s="128">
        <f>G26/E26*100</f>
        <v>11.116904884756368</v>
      </c>
      <c r="J26" s="119"/>
    </row>
    <row r="27" spans="1:10" ht="8.25" customHeight="1" x14ac:dyDescent="0.2">
      <c r="B27" s="118"/>
      <c r="C27" s="119"/>
      <c r="D27" s="119"/>
      <c r="E27" s="119"/>
      <c r="F27" s="119"/>
      <c r="G27" s="120"/>
      <c r="H27" s="120"/>
      <c r="I27" s="121"/>
    </row>
    <row r="28" spans="1:10" ht="13.5" customHeight="1" x14ac:dyDescent="0.2">
      <c r="A28" s="88">
        <v>712</v>
      </c>
      <c r="B28" s="118" t="s">
        <v>67</v>
      </c>
      <c r="C28" s="182">
        <f>IFERROR(IF(VLOOKUP($A28,'[1]Escoja el formato de Salida'!$A$5:$D$900,4,FALSE)&lt;0,(VLOOKUP($A28,'[1]Escoja el formato de Salida'!$A$5:$D$900,4,FALSE))*-1,VLOOKUP($A28,'[1]Escoja el formato de Salida'!$A$5:$D$900,4,FALSE)),0)/1000</f>
        <v>351.79039</v>
      </c>
      <c r="E28" s="182">
        <f>IFERROR(IF(VLOOKUP($A28,'[5]Escoja el formato de Salida'!$A$5:$D$900,4,FALSE)&lt;0,(VLOOKUP($A28,'[5]Escoja el formato de Salida'!$A$5:$D$900,4,FALSE))*-1,VLOOKUP($A28,'[5]Escoja el formato de Salida'!$A$5:$D$900,4,FALSE)),0)/1000</f>
        <v>314.93619999999999</v>
      </c>
      <c r="G28" s="120">
        <f>C28-E28</f>
        <v>36.854190000000017</v>
      </c>
      <c r="I28" s="121">
        <f>IFERROR(G28/E28*100,0)</f>
        <v>11.702112999394803</v>
      </c>
    </row>
    <row r="29" spans="1:10" x14ac:dyDescent="0.2">
      <c r="B29" s="102"/>
      <c r="C29" s="122">
        <f>SUM(C26:C28)</f>
        <v>10355.43017</v>
      </c>
      <c r="D29" s="104"/>
      <c r="E29" s="122">
        <f>SUM(E26:E28)</f>
        <v>9317.7425600000024</v>
      </c>
      <c r="F29" s="104"/>
      <c r="G29" s="123">
        <f>C29-E29</f>
        <v>1037.6876099999972</v>
      </c>
      <c r="H29" s="124"/>
      <c r="I29" s="125">
        <f>G29/E29*100</f>
        <v>11.136684699303357</v>
      </c>
      <c r="J29" s="119"/>
    </row>
    <row r="30" spans="1:10" ht="8.25" hidden="1" customHeight="1" x14ac:dyDescent="0.2">
      <c r="B30" s="102"/>
      <c r="I30" s="117"/>
    </row>
    <row r="31" spans="1:10" ht="15.6" customHeight="1" x14ac:dyDescent="0.2">
      <c r="B31" s="129" t="s">
        <v>68</v>
      </c>
      <c r="C31" s="130">
        <f>+C15-C29</f>
        <v>21134.494880000002</v>
      </c>
      <c r="D31" s="130"/>
      <c r="E31" s="130">
        <f>+E15-E29</f>
        <v>18694.239059999996</v>
      </c>
      <c r="F31" s="130"/>
      <c r="G31" s="124">
        <f>C31-E31</f>
        <v>2440.2558200000058</v>
      </c>
      <c r="H31" s="124"/>
      <c r="I31" s="131">
        <f>G31/E31*100</f>
        <v>13.053517782499174</v>
      </c>
      <c r="J31" s="132"/>
    </row>
    <row r="32" spans="1:10" ht="12" customHeight="1" x14ac:dyDescent="0.2">
      <c r="B32" s="133"/>
      <c r="C32" s="134"/>
      <c r="D32" s="134"/>
      <c r="E32" s="134"/>
      <c r="F32" s="134"/>
      <c r="I32" s="117"/>
    </row>
    <row r="33" spans="1:13" ht="15" customHeight="1" x14ac:dyDescent="0.2">
      <c r="A33" s="88">
        <v>62</v>
      </c>
      <c r="B33" s="135" t="s">
        <v>69</v>
      </c>
      <c r="C33" s="182">
        <f>IFERROR(IF(VLOOKUP($A33,'[1]Escoja el formato de Salida'!$A$5:$D$900,4,FALSE)&lt;0,(VLOOKUP($A33,'[1]Escoja el formato de Salida'!$A$5:$D$900,4,FALSE))*-1,VLOOKUP($A33,'[1]Escoja el formato de Salida'!$A$5:$D$900,4,FALSE)),0)/1000</f>
        <v>13663.390539999999</v>
      </c>
      <c r="D33" s="120"/>
      <c r="E33" s="182">
        <f>IFERROR(IF(VLOOKUP($A33,'[5]Escoja el formato de Salida'!$A$5:$D$900,4,FALSE)&lt;0,(VLOOKUP($A33,'[5]Escoja el formato de Salida'!$A$5:$D$900,4,FALSE))*-1,VLOOKUP($A33,'[5]Escoja el formato de Salida'!$A$5:$D$900,4,FALSE)),0)/1000</f>
        <v>12079.936750000001</v>
      </c>
      <c r="F33" s="120"/>
      <c r="G33" s="120">
        <f>C33-E33</f>
        <v>1583.4537899999978</v>
      </c>
      <c r="H33" s="120"/>
      <c r="I33" s="121">
        <f>G33/E33*100</f>
        <v>13.108129808709451</v>
      </c>
    </row>
    <row r="34" spans="1:13" ht="12" hidden="1" customHeight="1" x14ac:dyDescent="0.2">
      <c r="B34" s="136"/>
      <c r="C34" s="120"/>
      <c r="D34" s="120"/>
      <c r="E34" s="120"/>
      <c r="F34" s="120"/>
      <c r="I34" s="117"/>
    </row>
    <row r="35" spans="1:13" ht="14.25" customHeight="1" x14ac:dyDescent="0.2">
      <c r="A35" s="88">
        <v>72</v>
      </c>
      <c r="B35" s="135" t="s">
        <v>70</v>
      </c>
      <c r="C35" s="182">
        <f>IFERROR(IF(VLOOKUP($A35,'[1]Escoja el formato de Salida'!$A$5:$D$900,4,FALSE)&lt;0,(VLOOKUP($A35,'[1]Escoja el formato de Salida'!$A$5:$D$900,4,FALSE))*-1,VLOOKUP($A35,'[1]Escoja el formato de Salida'!$A$5:$D$900,4,FALSE)),0)/1000</f>
        <v>7602.9358099999999</v>
      </c>
      <c r="D35" s="120"/>
      <c r="E35" s="182">
        <f>IFERROR(IF(VLOOKUP($A35,'[5]Escoja el formato de Salida'!$A$5:$D$900,4,FALSE)&lt;0,(VLOOKUP($A35,'[5]Escoja el formato de Salida'!$A$5:$D$900,4,FALSE))*-1,VLOOKUP($A35,'[5]Escoja el formato de Salida'!$A$5:$D$900,4,FALSE)),0)/1000</f>
        <v>6744.5236100000002</v>
      </c>
      <c r="F35" s="120"/>
      <c r="G35" s="120">
        <f>C35-E35</f>
        <v>858.41219999999976</v>
      </c>
      <c r="H35" s="120"/>
      <c r="I35" s="121">
        <f>G35/E35*100</f>
        <v>12.727543850943682</v>
      </c>
    </row>
    <row r="36" spans="1:13" ht="14.25" hidden="1" customHeight="1" x14ac:dyDescent="0.2">
      <c r="B36" s="135"/>
      <c r="C36" s="182"/>
      <c r="D36" s="120"/>
      <c r="E36" s="182"/>
      <c r="F36" s="120"/>
      <c r="G36" s="120"/>
      <c r="H36" s="120"/>
      <c r="I36" s="121"/>
    </row>
    <row r="37" spans="1:13" ht="14.25" customHeight="1" x14ac:dyDescent="0.2">
      <c r="B37" s="137" t="s">
        <v>71</v>
      </c>
      <c r="C37" s="138">
        <f>SUM(C33-C35)</f>
        <v>6060.4547299999986</v>
      </c>
      <c r="D37" s="124"/>
      <c r="E37" s="138">
        <f>SUM(E33-E35)</f>
        <v>5335.4131400000006</v>
      </c>
      <c r="F37" s="124"/>
      <c r="G37" s="138">
        <f>SUM(G33-G35)</f>
        <v>725.041589999998</v>
      </c>
      <c r="H37" s="124"/>
      <c r="I37" s="139">
        <f>G37/E37*100</f>
        <v>13.589230505212536</v>
      </c>
    </row>
    <row r="38" spans="1:13" ht="13.15" customHeight="1" x14ac:dyDescent="0.2">
      <c r="B38" s="136"/>
      <c r="C38" s="120"/>
      <c r="D38" s="120"/>
      <c r="E38" s="120"/>
      <c r="F38" s="120"/>
      <c r="I38" s="117"/>
      <c r="K38" s="171"/>
      <c r="L38" s="171"/>
      <c r="M38" s="171"/>
    </row>
    <row r="39" spans="1:13" ht="15" customHeight="1" x14ac:dyDescent="0.2">
      <c r="A39" s="88">
        <v>81</v>
      </c>
      <c r="B39" s="140" t="s">
        <v>72</v>
      </c>
      <c r="C39" s="183">
        <f>IFERROR(IF(VLOOKUP($A39,'[1]Escoja el formato de Salida'!$A$5:$D$900,4,FALSE)&lt;0,(VLOOKUP($A39,'[1]Escoja el formato de Salida'!$A$5:$D$900,4,FALSE))*-1,VLOOKUP($A39,'[1]Escoja el formato de Salida'!$A$5:$D$900,4,FALSE)),0)/1000</f>
        <v>7664.3674299999993</v>
      </c>
      <c r="D39" s="104"/>
      <c r="E39" s="183">
        <f>IFERROR(IF(VLOOKUP($A39,'[5]Escoja el formato de Salida'!$A$5:$D$900,4,FALSE)&lt;0,(VLOOKUP($A39,'[5]Escoja el formato de Salida'!$A$5:$D$900,4,FALSE))*-1,VLOOKUP($A39,'[5]Escoja el formato de Salida'!$A$5:$D$900,4,FALSE)),0)/1000</f>
        <v>6746.9872000000005</v>
      </c>
      <c r="F39" s="104"/>
      <c r="G39" s="142">
        <f>C39-E39</f>
        <v>917.38022999999885</v>
      </c>
      <c r="H39" s="124"/>
      <c r="I39" s="143">
        <f>G39/E39*100</f>
        <v>13.596887066867398</v>
      </c>
      <c r="K39" s="171"/>
      <c r="L39" s="171"/>
      <c r="M39" s="171"/>
    </row>
    <row r="40" spans="1:13" ht="15" customHeight="1" x14ac:dyDescent="0.2">
      <c r="B40" s="118" t="s">
        <v>73</v>
      </c>
      <c r="C40" s="119">
        <f>+C39-C41</f>
        <v>7431.0674299999991</v>
      </c>
      <c r="D40" s="119"/>
      <c r="E40" s="119">
        <f>+E39-E41</f>
        <v>6555.2872000000007</v>
      </c>
      <c r="F40" s="119"/>
      <c r="G40" s="120">
        <f>C40-E40</f>
        <v>875.78022999999848</v>
      </c>
      <c r="I40" s="121">
        <f>G40/E40*100</f>
        <v>13.359906336369191</v>
      </c>
      <c r="K40" s="171"/>
      <c r="L40" s="171"/>
      <c r="M40" s="171"/>
    </row>
    <row r="41" spans="1:13" ht="15" customHeight="1" x14ac:dyDescent="0.2">
      <c r="B41" s="118" t="s">
        <v>74</v>
      </c>
      <c r="C41" s="119">
        <v>233.3</v>
      </c>
      <c r="D41" s="119"/>
      <c r="E41" s="119">
        <v>191.7</v>
      </c>
      <c r="F41" s="119"/>
      <c r="G41" s="120">
        <f>C41-E41</f>
        <v>41.600000000000023</v>
      </c>
      <c r="I41" s="121">
        <f>G41/E41*100</f>
        <v>21.700573813249882</v>
      </c>
      <c r="K41" s="171"/>
      <c r="L41" s="171"/>
      <c r="M41" s="171"/>
    </row>
    <row r="42" spans="1:13" ht="15" customHeight="1" x14ac:dyDescent="0.2">
      <c r="B42" s="144" t="s">
        <v>75</v>
      </c>
      <c r="C42" s="145">
        <f>(C31+C33-C35-C39)</f>
        <v>19530.582180000001</v>
      </c>
      <c r="D42" s="130"/>
      <c r="E42" s="145">
        <f>(E31+E33-E35-E39)</f>
        <v>17282.664999999997</v>
      </c>
      <c r="F42" s="130"/>
      <c r="G42" s="127">
        <f>C42-E42</f>
        <v>2247.917180000004</v>
      </c>
      <c r="H42" s="124"/>
      <c r="I42" s="128">
        <f>G42/E42*100</f>
        <v>13.006774013151354</v>
      </c>
      <c r="J42" s="132"/>
      <c r="K42" s="171"/>
      <c r="L42" s="171"/>
      <c r="M42" s="171"/>
    </row>
    <row r="43" spans="1:13" ht="6" customHeight="1" x14ac:dyDescent="0.2">
      <c r="B43" s="102"/>
      <c r="C43" s="146"/>
      <c r="D43" s="146"/>
      <c r="E43" s="146"/>
      <c r="F43" s="146"/>
      <c r="I43" s="117"/>
      <c r="K43" s="171"/>
      <c r="L43" s="171"/>
      <c r="M43" s="171"/>
    </row>
    <row r="44" spans="1:13" ht="15" customHeight="1" x14ac:dyDescent="0.2">
      <c r="B44" s="108" t="s">
        <v>76</v>
      </c>
      <c r="C44" s="147"/>
      <c r="D44" s="147"/>
      <c r="E44" s="147"/>
      <c r="F44" s="147"/>
      <c r="I44" s="117"/>
      <c r="K44" s="171"/>
      <c r="L44" s="171"/>
      <c r="M44" s="171"/>
    </row>
    <row r="45" spans="1:13" ht="6" customHeight="1" x14ac:dyDescent="0.2">
      <c r="B45" s="114"/>
      <c r="C45" s="147"/>
      <c r="D45" s="147"/>
      <c r="E45" s="147"/>
      <c r="F45" s="147"/>
      <c r="I45" s="117"/>
    </row>
    <row r="46" spans="1:13" ht="15" customHeight="1" x14ac:dyDescent="0.2">
      <c r="A46" s="88">
        <v>63</v>
      </c>
      <c r="B46" s="148" t="s">
        <v>77</v>
      </c>
      <c r="C46" s="182">
        <f>IFERROR(IF(VLOOKUP($A46,'[1]Escoja el formato de Salida'!$A$5:$D$900,4,FALSE)&lt;0,(VLOOKUP($A46,'[1]Escoja el formato de Salida'!$A$5:$D$900,4,FALSE))*-1,VLOOKUP($A46,'[1]Escoja el formato de Salida'!$A$5:$D$900,4,FALSE)),0)/1000</f>
        <v>1260.2126799999999</v>
      </c>
      <c r="D46" s="120"/>
      <c r="E46" s="182">
        <f>IFERROR(IF(VLOOKUP($A46,'[5]Escoja el formato de Salida'!$A$5:$D$900,4,FALSE)&lt;0,(VLOOKUP($A46,'[5]Escoja el formato de Salida'!$A$5:$D$900,4,FALSE))*-1,VLOOKUP($A46,'[5]Escoja el formato de Salida'!$A$5:$D$900,4,FALSE)),0)/1000</f>
        <v>1256.5455200000001</v>
      </c>
      <c r="F46" s="120"/>
      <c r="G46" s="120">
        <f>C46-E46</f>
        <v>3.6671599999997397</v>
      </c>
      <c r="H46" s="120"/>
      <c r="I46" s="121">
        <f>G46/E46*100</f>
        <v>0.29184458036981736</v>
      </c>
    </row>
    <row r="47" spans="1:13" ht="15" customHeight="1" x14ac:dyDescent="0.2">
      <c r="A47" s="88">
        <v>82</v>
      </c>
      <c r="B47" s="148" t="s">
        <v>78</v>
      </c>
      <c r="C47" s="182">
        <f>IFERROR(IF(VLOOKUP($A47,'[1]Escoja el formato de Salida'!$A$5:$D$900,4,FALSE)&lt;0,(VLOOKUP($A47,'[1]Escoja el formato de Salida'!$A$5:$D$900,4,FALSE))*-1,VLOOKUP($A47,'[1]Escoja el formato de Salida'!$A$5:$D$900,4,FALSE)),0)/1000</f>
        <v>491.11759000000001</v>
      </c>
      <c r="D47" s="120"/>
      <c r="E47" s="182">
        <f>IFERROR(IF(VLOOKUP($A47,'[5]Escoja el formato de Salida'!$A$5:$D$900,4,FALSE)&lt;0,(VLOOKUP($A47,'[5]Escoja el formato de Salida'!$A$5:$D$900,4,FALSE))*-1,VLOOKUP($A47,'[5]Escoja el formato de Salida'!$A$5:$D$900,4,FALSE)),0)/1000</f>
        <v>379.76901000000004</v>
      </c>
      <c r="F47" s="120"/>
      <c r="G47" s="120">
        <f>C47-E47</f>
        <v>111.34857999999997</v>
      </c>
      <c r="H47" s="120"/>
      <c r="I47" s="121">
        <f>G47/E47*100</f>
        <v>29.320080645864167</v>
      </c>
    </row>
    <row r="48" spans="1:13" ht="3.75" customHeight="1" x14ac:dyDescent="0.2">
      <c r="B48" s="102"/>
      <c r="C48" s="119"/>
      <c r="D48" s="119"/>
      <c r="E48" s="119"/>
      <c r="F48" s="119"/>
      <c r="I48" s="149"/>
    </row>
    <row r="49" spans="1:11" ht="14.25" customHeight="1" x14ac:dyDescent="0.2">
      <c r="B49" s="102"/>
      <c r="C49" s="122">
        <f>SUM(C46-C47)</f>
        <v>769.0950899999998</v>
      </c>
      <c r="D49" s="104"/>
      <c r="E49" s="122">
        <f>SUM(E46-E47)</f>
        <v>876.77651000000014</v>
      </c>
      <c r="F49" s="104"/>
      <c r="G49" s="123">
        <f>C49-E49</f>
        <v>-107.68142000000034</v>
      </c>
      <c r="H49" s="124"/>
      <c r="I49" s="125">
        <f>G49/E49*100</f>
        <v>-12.281512879490844</v>
      </c>
      <c r="J49" s="119"/>
    </row>
    <row r="50" spans="1:11" ht="7.5" customHeight="1" x14ac:dyDescent="0.2">
      <c r="B50" s="102"/>
      <c r="C50" s="119"/>
      <c r="D50" s="119"/>
      <c r="E50" s="119"/>
      <c r="F50" s="119"/>
      <c r="I50" s="117"/>
    </row>
    <row r="51" spans="1:11" ht="15" customHeight="1" x14ac:dyDescent="0.2">
      <c r="B51" s="129" t="s">
        <v>79</v>
      </c>
      <c r="C51" s="130">
        <f>C42+C49</f>
        <v>20299.67727</v>
      </c>
      <c r="D51" s="130"/>
      <c r="E51" s="130">
        <f>E42+E49</f>
        <v>18159.441509999997</v>
      </c>
      <c r="F51" s="130"/>
      <c r="G51" s="124">
        <f>C51-E51</f>
        <v>2140.2357600000032</v>
      </c>
      <c r="H51" s="124"/>
      <c r="I51" s="131">
        <f>G51/E51*100</f>
        <v>11.785801665879555</v>
      </c>
      <c r="J51" s="132"/>
    </row>
    <row r="52" spans="1:11" x14ac:dyDescent="0.2">
      <c r="A52" s="88">
        <v>83</v>
      </c>
      <c r="B52" s="136" t="s">
        <v>80</v>
      </c>
      <c r="C52" s="182">
        <f>IFERROR(IF(VLOOKUP($A52,'[1]Escoja el formato de Salida'!$A$5:$D$900,4,FALSE)&lt;0,(VLOOKUP($A52,'[1]Escoja el formato de Salida'!$A$5:$D$900,4,FALSE))*-1,VLOOKUP($A52,'[1]Escoja el formato de Salida'!$A$5:$D$900,4,FALSE)),0)/1000</f>
        <v>2849.49665</v>
      </c>
      <c r="D52" s="120"/>
      <c r="E52" s="182">
        <f>IFERROR(IF(VLOOKUP($A52,'[5]Escoja el formato de Salida'!$A$5:$D$900,4,FALSE)&lt;0,(VLOOKUP($A52,'[5]Escoja el formato de Salida'!$A$5:$D$900,4,FALSE))*-1,VLOOKUP($A52,'[5]Escoja el formato de Salida'!$A$5:$D$900,4,FALSE)),0)/1000</f>
        <v>2504.0025099999998</v>
      </c>
      <c r="F52" s="120"/>
      <c r="G52" s="120">
        <f>C52-E52</f>
        <v>345.49414000000024</v>
      </c>
      <c r="H52" s="120"/>
      <c r="I52" s="121">
        <f>G52/E52*100</f>
        <v>13.797675466387622</v>
      </c>
    </row>
    <row r="53" spans="1:11" x14ac:dyDescent="0.2">
      <c r="A53" s="88">
        <v>84</v>
      </c>
      <c r="B53" s="136" t="s">
        <v>81</v>
      </c>
      <c r="C53" s="182">
        <f>IFERROR(IF(VLOOKUP($A53,'[1]Escoja el formato de Salida'!$A$5:$D$900,4,FALSE)&lt;0,(VLOOKUP($A53,'[1]Escoja el formato de Salida'!$A$5:$D$900,4,FALSE))*-1,VLOOKUP($A53,'[1]Escoja el formato de Salida'!$A$5:$D$900,4,FALSE)),0)/1000</f>
        <v>0</v>
      </c>
      <c r="D53" s="120"/>
      <c r="E53" s="182">
        <f>IFERROR(IF(VLOOKUP($A53,'[5]Escoja el formato de Salida'!$A$5:$D$900,4,FALSE)&lt;0,(VLOOKUP($A53,'[5]Escoja el formato de Salida'!$A$5:$D$900,4,FALSE))*-1,VLOOKUP($A53,'[5]Escoja el formato de Salida'!$A$5:$D$900,4,FALSE)),0)/1000</f>
        <v>0</v>
      </c>
      <c r="F53" s="120"/>
      <c r="G53" s="120">
        <f>C53-E53</f>
        <v>0</v>
      </c>
      <c r="H53" s="120"/>
      <c r="I53" s="121">
        <v>100</v>
      </c>
    </row>
    <row r="54" spans="1:11" ht="13.5" thickBot="1" x14ac:dyDescent="0.25">
      <c r="B54" s="150" t="s">
        <v>82</v>
      </c>
      <c r="C54" s="151">
        <f>SUM(C51-C52-C53)</f>
        <v>17450.180619999999</v>
      </c>
      <c r="D54" s="124"/>
      <c r="E54" s="151">
        <f>SUM(E51-E52-E53)</f>
        <v>15655.438999999997</v>
      </c>
      <c r="F54" s="124"/>
      <c r="G54" s="151">
        <f>SUM(G51-G52)</f>
        <v>1794.741620000003</v>
      </c>
      <c r="H54" s="124"/>
      <c r="I54" s="152">
        <f>G54/E54*100</f>
        <v>11.464013369411125</v>
      </c>
      <c r="J54" s="120"/>
    </row>
    <row r="55" spans="1:11" ht="13.5" hidden="1" thickTop="1" x14ac:dyDescent="0.2">
      <c r="B55" s="136" t="s">
        <v>83</v>
      </c>
      <c r="C55" s="120"/>
      <c r="D55" s="120"/>
      <c r="E55" s="120"/>
      <c r="F55" s="120"/>
      <c r="G55" s="120">
        <f>C55-E55</f>
        <v>0</v>
      </c>
      <c r="H55" s="120"/>
      <c r="I55" s="121" t="e">
        <f>G55/E55*100</f>
        <v>#DIV/0!</v>
      </c>
      <c r="K55" s="92">
        <f>+C54*0.2</f>
        <v>3490.0361240000002</v>
      </c>
    </row>
    <row r="56" spans="1:11" ht="14.25" hidden="1" thickTop="1" thickBot="1" x14ac:dyDescent="0.25">
      <c r="B56" s="136" t="s">
        <v>84</v>
      </c>
      <c r="C56" s="153">
        <f>SUM(C54-C55)</f>
        <v>17450.180619999999</v>
      </c>
      <c r="D56" s="132"/>
      <c r="E56" s="153">
        <f>SUM(E54-E55)</f>
        <v>15655.438999999997</v>
      </c>
      <c r="F56" s="119"/>
      <c r="G56" s="153">
        <f>SUM(G54-G55)</f>
        <v>1794.741620000003</v>
      </c>
      <c r="H56" s="120"/>
      <c r="I56" s="154" t="e">
        <f>SUM(I54-I55)</f>
        <v>#DIV/0!</v>
      </c>
    </row>
    <row r="57" spans="1:11" ht="14.25" hidden="1" thickTop="1" thickBot="1" x14ac:dyDescent="0.25">
      <c r="B57" s="155"/>
      <c r="C57" s="156"/>
      <c r="D57" s="156"/>
      <c r="E57" s="156"/>
      <c r="F57" s="156"/>
      <c r="G57" s="157"/>
      <c r="H57" s="157"/>
      <c r="I57" s="158"/>
    </row>
    <row r="58" spans="1:11" ht="13.5" hidden="1" thickTop="1" x14ac:dyDescent="0.2">
      <c r="B58" s="136"/>
      <c r="C58" s="120"/>
      <c r="D58" s="120"/>
      <c r="E58" s="120"/>
      <c r="F58" s="120"/>
      <c r="I58" s="117"/>
    </row>
    <row r="59" spans="1:11" ht="13.5" hidden="1" thickTop="1" x14ac:dyDescent="0.2">
      <c r="B59" s="159"/>
      <c r="C59" s="146"/>
      <c r="D59" s="146"/>
      <c r="E59" s="146"/>
      <c r="F59" s="146"/>
      <c r="I59" s="160"/>
    </row>
    <row r="60" spans="1:11" ht="14.25" thickTop="1" thickBot="1" x14ac:dyDescent="0.25">
      <c r="B60" s="161"/>
      <c r="C60" s="162"/>
      <c r="D60" s="162"/>
      <c r="E60" s="162"/>
      <c r="F60" s="162"/>
      <c r="G60" s="157"/>
      <c r="H60" s="157"/>
      <c r="I60" s="158"/>
    </row>
    <row r="61" spans="1:11" ht="11.45" customHeight="1" thickTop="1" x14ac:dyDescent="0.2">
      <c r="C61" s="146"/>
      <c r="D61" s="146"/>
      <c r="E61" s="146"/>
      <c r="F61" s="146"/>
    </row>
    <row r="62" spans="1:11" x14ac:dyDescent="0.2">
      <c r="C62" s="146"/>
      <c r="D62" s="146"/>
      <c r="E62" s="146"/>
      <c r="F62" s="146"/>
    </row>
  </sheetData>
  <mergeCells count="5">
    <mergeCell ref="B1:I1"/>
    <mergeCell ref="B2:I2"/>
    <mergeCell ref="B3:I3"/>
    <mergeCell ref="B4:I4"/>
    <mergeCell ref="B5:I5"/>
  </mergeCells>
  <hyperlinks>
    <hyperlink ref="B33" location="ING.OT.OPERAC.!D1" display="INGRESOS DE OTRAS OPERACIONES" xr:uid="{21A449CC-4BBF-454D-86FD-D418B47F79BB}"/>
    <hyperlink ref="B35" location="'COSTOS DE OT.OPERAC.'!D1" display="COSTOS DE OTRAS OPERACIONES" xr:uid="{E40EE484-F61E-4E4E-AE07-C3696B9E0E2B}"/>
    <hyperlink ref="B46" location="'INGRESOS NO OPERAC.'!D1" display="INGRESOS" xr:uid="{00D1121B-B5AE-4AE1-90D6-3639C5330A7B}"/>
    <hyperlink ref="B47" location="'GASTOS NO OPERAC.'!D1" display="GASTOS" xr:uid="{95DB957E-6083-48D7-B029-F0CD3F11F463}"/>
  </hyperlinks>
  <pageMargins left="0.59055118110236227" right="0.39370078740157483" top="0.74803149606299213" bottom="0.98425196850393704" header="0.51181102362204722" footer="0.51181102362204722"/>
  <pageSetup scale="93" fitToHeight="0" orientation="portrait" r:id="rId1"/>
  <headerFooter alignWithMargins="0">
    <oddFooter>&amp;LMCASTANEDA/DCONT/GP/DFO&amp;RPagina  2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SEP 2023-2022</vt:lpstr>
      <vt:lpstr>ESTAD.RESULT. SEP 2023-2022</vt:lpstr>
      <vt:lpstr>BALANCE SEP Y AGO 2023</vt:lpstr>
      <vt:lpstr>EST RESUL SEP Y AGO 2023</vt:lpstr>
      <vt:lpstr>'BALANCE SEP 2023-2022'!Área_de_impresión</vt:lpstr>
      <vt:lpstr>'BALANCE SEP Y AGO 2023'!Área_de_impresión</vt:lpstr>
      <vt:lpstr>'EST RESUL SEP Y AGO 2023'!Área_de_impresión</vt:lpstr>
      <vt:lpstr>'ESTAD.RESULT. SEP 2023-2022'!Área_de_impresión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Moisés Neón Castaneda Rivas</cp:lastModifiedBy>
  <dcterms:created xsi:type="dcterms:W3CDTF">2023-10-13T18:22:04Z</dcterms:created>
  <dcterms:modified xsi:type="dcterms:W3CDTF">2023-10-13T18:23:33Z</dcterms:modified>
</cp:coreProperties>
</file>