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FFDB39B1-8AC3-4DA0-8EA5-E22534A27AC8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48" i="11" l="1"/>
  <c r="J37" i="11"/>
  <c r="J36" i="11"/>
  <c r="J21" i="11"/>
  <c r="J20" i="11"/>
  <c r="J16" i="11"/>
  <c r="J15" i="11"/>
  <c r="L216" i="10" l="1"/>
  <c r="K216" i="10"/>
  <c r="F216" i="10"/>
  <c r="E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G216" i="10" s="1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9" i="10" s="1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G62" i="10"/>
  <c r="F62" i="10"/>
  <c r="E62" i="10"/>
  <c r="G60" i="10"/>
  <c r="G55" i="10"/>
  <c r="G54" i="10"/>
  <c r="M49" i="10"/>
  <c r="L49" i="10"/>
  <c r="K49" i="10"/>
  <c r="G49" i="10"/>
  <c r="F49" i="10"/>
  <c r="E49" i="10"/>
  <c r="H37" i="11" l="1"/>
  <c r="J38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<sst xmlns="http://schemas.openxmlformats.org/spreadsheetml/2006/main" count="666" uniqueCount="342">
  <si>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</si>
  <si>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</si>
  <si>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</si>
  <si>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</si>
  <si>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</si>
  <si>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</si>
  <si>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</si>
  <si>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</si>
  <si>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</si>
  <si>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</si>
  <si>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</si>
  <si>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</si>
  <si>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</si>
  <si>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</si>
  <si>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</si>
  <si>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</si>
  <si>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</si>
  <si>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</si>
  <si>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</si>
  <si>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</si>
  <si>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</si>
  <si>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</si>
  <si>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</si>
  <si>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</si>
  <si>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</si>
  <si>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</si>
  <si>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</si>
  <si>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</si>
  <si>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</si>
  <si>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</si>
  <si>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</si>
  <si>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</si>
  <si>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</si>
  <si>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</si>
  <si>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</si>
  <si>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</si>
  <si>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</si>
  <si>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</si>
  <si>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</si>
  <si>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</si>
  <si>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</si>
  <si>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</si>
  <si>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</si>
  <si>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</si>
  <si>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</si>
  <si>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</si>
  <si>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</si>
  <si>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</si>
  <si>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</si>
  <si>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</si>
  <si>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</si>
  <si>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</si>
  <si>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</si>
  <si>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</si>
  <si>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</si>
  <si>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</si>
  <si>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</si>
  <si>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</si>
  <si>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</si>
  <si>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</si>
  <si>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</si>
  <si>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</si>
  <si>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</si>
  <si>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</si>
  <si>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</si>
  <si>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</si>
  <si>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</si>
  <si>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</si>
  <si>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</si>
  <si>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</si>
  <si>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</si>
  <si>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</si>
  <si>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</si>
  <si>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</si>
  <si>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</si>
  <si>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</si>
  <si>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</si>
  <si>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</si>
  <si>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</si>
  <si>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</si>
  <si>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</si>
  <si>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</si>
  <si>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</si>
  <si>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</si>
  <si>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</si>
  <si>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</si>
  <si>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</si>
  <si>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</si>
  <si>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</si>
  <si>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</si>
  <si>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</si>
  <si>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</si>
  <si>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</si>
  <si>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</si>
  <si>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</si>
  <si>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</si>
  <si>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</si>
  <si>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</si>
  <si>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</si>
  <si>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</si>
  <si>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</si>
  <si>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</si>
  <si>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</si>
  <si>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</si>
  <si>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</si>
  <si>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</si>
  <si>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</si>
  <si>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</si>
  <si>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</si>
  <si>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</si>
  <si>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</si>
  <si>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</si>
  <si>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</si>
  <si>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</si>
  <si>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</si>
  <si>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</si>
  <si>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</si>
  <si>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</si>
  <si>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</si>
  <si>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</si>
  <si>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</si>
  <si>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</si>
  <si>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</si>
  <si>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</si>
  <si>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</si>
  <si>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</si>
  <si>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</si>
  <si>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</si>
  <si>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</si>
  <si>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</si>
  <si>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</si>
  <si>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</si>
  <si>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</si>
  <si>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</si>
  <si>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</si>
  <si>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</si>
  <si>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</si>
  <si>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</si>
  <si>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</si>
  <si>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</si>
  <si>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</si>
  <si>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</si>
  <si>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</si>
  <si>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</si>
  <si>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</si>
  <si>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</si>
  <si>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</si>
  <si>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</si>
  <si>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</si>
  <si>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</si>
  <si>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</si>
  <si>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</si>
  <si>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</si>
  <si>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</si>
  <si>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</si>
  <si>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</si>
  <si>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</si>
  <si>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</si>
  <si>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</si>
  <si>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</si>
  <si>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</si>
  <si>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</si>
  <si>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</si>
  <si>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</si>
  <si>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</si>
  <si>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</si>
  <si>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</si>
  <si>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</si>
  <si>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</si>
  <si>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</si>
  <si>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</si>
  <si>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</si>
  <si>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</si>
  <si>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</si>
  <si>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</si>
  <si>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</si>
  <si>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</si>
  <si>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</si>
  <si>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</si>
  <si>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</si>
  <si>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</si>
  <si>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</si>
  <si>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</si>
  <si>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</si>
  <si>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</si>
  <si>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</si>
  <si>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</si>
  <si>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</si>
  <si>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</si>
  <si>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</si>
  <si>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</si>
  <si>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</si>
  <si>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</si>
  <si>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</si>
  <si>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</si>
  <si>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</si>
  <si>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</si>
  <si>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</si>
  <si>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</si>
  <si>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</si>
  <si>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</si>
  <si>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</si>
  <si>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</si>
  <si>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</si>
  <si>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</si>
  <si>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</si>
  <si>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</si>
  <si>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</si>
  <si>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</si>
  <si>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</si>
  <si>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</si>
  <si>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</si>
  <si>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</si>
  <si>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</si>
  <si>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</si>
  <si>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</si>
  <si>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</si>
  <si>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</si>
  <si>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</si>
  <si>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</si>
  <si>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</si>
  <si>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</si>
  <si>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</si>
  <si>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</si>
  <si>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</si>
  <si>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</si>
  <si>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</si>
  <si>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</si>
  <si>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</si>
  <si>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</si>
  <si>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</si>
  <si>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</si>
  <si>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</si>
  <si>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</si>
  <si>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</si>
  <si>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</si>
  <si>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</si>
  <si>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</si>
  <si>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</si>
  <si>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</si>
  <si>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</si>
  <si>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</si>
  <si>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</si>
  <si>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</si>
  <si>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</si>
  <si>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</si>
  <si>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</si>
  <si>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</si>
  <si>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</si>
  <si>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</si>
  <si>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</si>
  <si>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</si>
  <si>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</si>
  <si>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</si>
  <si>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</si>
  <si>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</si>
  <si>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</si>
  <si>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</si>
  <si>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</si>
  <si>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</si>
  <si>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</si>
  <si>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</si>
  <si>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</si>
  <si>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</si>
  <si>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</si>
  <si>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</si>
  <si>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</si>
  <si>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</si>
  <si>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</si>
  <si>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</si>
  <si>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</si>
  <si>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</si>
  <si>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</si>
  <si>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</si>
  <si>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</si>
  <si>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</si>
  <si>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</si>
  <si>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</si>
  <si>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</si>
  <si>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</si>
  <si>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</si>
  <si>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</si>
  <si>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</si>
  <si>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</si>
  <si>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</si>
  <si>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</si>
  <si>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</si>
  <si>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</si>
  <si>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</si>
  <si>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</si>
  <si>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</si>
  <si>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</si>
  <si>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</si>
  <si>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</si>
  <si>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</si>
  <si>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</si>
  <si>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</si>
  <si>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</si>
  <si>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</si>
  <si>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</si>
  <si>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</si>
  <si>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</si>
  <si>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</si>
  <si>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</si>
  <si>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</si>
  <si>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</si>
  <si>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</si>
  <si>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</si>
  <si>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</si>
  <si>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</si>
  <si>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</si>
  <si>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</si>
  <si>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</si>
  <si>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</si>
  <si>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</si>
  <si>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</si>
  <si>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</si>
  <si>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</si>
  <si>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</si>
  <si>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</si>
  <si>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</si>
  <si>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</si>
  <si>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</si>
  <si>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</si>
  <si>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</si>
  <si>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</si>
  <si>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</si>
  <si>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</si>
  <si>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</si>
  <si>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</si>
  <si>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</si>
  <si>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</si>
  <si>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</si>
  <si>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</si>
  <si>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</si>
  <si>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</si>
  <si>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</si>
  <si>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</si>
  <si>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31 DE MAYO 2024</t>
  </si>
  <si>
    <t>31.05.2024</t>
  </si>
  <si>
    <t>31.05.2023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</si>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</sst>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43" fontId="6" fillId="0" borderId="1" xfId="1" applyFill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6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166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3" fontId="30" fillId="0" borderId="0" xfId="1" applyFont="1"/>
    <xf numFmtId="43" fontId="0" fillId="0" borderId="0" xfId="1" applyFont="1"/>
    <xf numFmtId="4" fontId="0" fillId="0" borderId="0" xfId="0" applyNumberFormat="1"/>
    <xf numFmtId="43" fontId="0" fillId="0" borderId="0" xfId="1" applyFont="1" applyFill="1"/>
    <xf numFmtId="43" fontId="0" fillId="0" borderId="0" xfId="44" applyFont="1"/>
    <xf numFmtId="43" fontId="30" fillId="34" borderId="0" xfId="1" applyFont="1" applyFill="1"/>
    <xf numFmtId="164" fontId="0" fillId="0" borderId="0" xfId="0" applyNumberFormat="1"/>
    <xf numFmtId="43" fontId="30" fillId="35" borderId="0" xfId="1" applyFont="1" applyFill="1"/>
    <xf numFmtId="43" fontId="30" fillId="33" borderId="0" xfId="1" applyFont="1" applyFill="1"/>
    <xf numFmtId="43" fontId="0" fillId="39" borderId="0" xfId="1" applyFont="1" applyFill="1"/>
    <xf numFmtId="0" fontId="0" fillId="36" borderId="0" xfId="0" applyFill="1"/>
    <xf numFmtId="43" fontId="30" fillId="37" borderId="0" xfId="1" applyFont="1" applyFill="1"/>
    <xf numFmtId="43" fontId="0" fillId="33" borderId="0" xfId="1" applyFont="1" applyFill="1"/>
    <xf numFmtId="43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43" fontId="0" fillId="40" borderId="0" xfId="1" applyFont="1" applyFill="1"/>
    <xf numFmtId="0" fontId="0" fillId="33" borderId="0" xfId="0" applyFill="1"/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46" sqref="F46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32" t="s">
        <v>70</v>
      </c>
      <c r="C6" s="132"/>
      <c r="D6" s="132"/>
      <c r="E6" s="132"/>
      <c r="F6" s="132"/>
      <c r="G6" s="132"/>
      <c r="H6" s="132"/>
      <c r="I6" s="132"/>
      <c r="J6" s="132"/>
    </row>
    <row r="7" spans="2:13" ht="13" x14ac:dyDescent="0.3">
      <c r="B7" s="133" t="s">
        <v>338</v>
      </c>
      <c r="C7" s="133"/>
      <c r="D7" s="133"/>
      <c r="E7" s="133"/>
      <c r="F7" s="133"/>
      <c r="G7" s="133"/>
      <c r="H7" s="133"/>
      <c r="I7" s="133"/>
      <c r="J7" s="133"/>
    </row>
    <row r="8" spans="2:13" ht="13" x14ac:dyDescent="0.3">
      <c r="B8" s="133" t="s">
        <v>0</v>
      </c>
      <c r="C8" s="133"/>
      <c r="D8" s="133"/>
      <c r="E8" s="133"/>
      <c r="F8" s="133"/>
      <c r="G8" s="133"/>
      <c r="H8" s="133"/>
      <c r="I8" s="133"/>
      <c r="J8" s="133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340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1010.98398</v>
      </c>
      <c r="I15" s="59"/>
      <c r="J15" s="124">
        <f>1152467.72/1000</f>
        <v>1152.4677199999999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1286.21208</v>
      </c>
      <c r="I16" s="59"/>
      <c r="J16" s="96">
        <f>1168473.29/1000</f>
        <v>1168.4732900000001</v>
      </c>
      <c r="K16" s="59"/>
      <c r="L16" s="50"/>
      <c r="M16" s="50"/>
    </row>
    <row r="17" spans="2:13" ht="13" x14ac:dyDescent="0.3">
      <c r="B17" s="8"/>
      <c r="C17" s="8"/>
      <c r="D17" s="6" t="s">
        <v>334</v>
      </c>
      <c r="E17" s="6"/>
      <c r="F17" s="8"/>
      <c r="G17" s="8"/>
      <c r="H17" s="93">
        <f>SUM(H15:H16)</f>
        <v>2297.1960600000002</v>
      </c>
      <c r="I17" s="60"/>
      <c r="J17" s="93">
        <f>SUM(J15:J16)</f>
        <v>2320.94101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243.04609999999997</v>
      </c>
      <c r="I20" s="123"/>
      <c r="J20" s="124">
        <f>236570.5/1000</f>
        <v>236.57050000000001</v>
      </c>
      <c r="K20" s="8"/>
    </row>
    <row r="21" spans="2:13" ht="12.5" customHeight="1" x14ac:dyDescent="0.3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1135.6295299999999</v>
      </c>
      <c r="I21" s="59"/>
      <c r="J21" s="96">
        <f>904167.98/1000</f>
        <v>904.16797999999994</v>
      </c>
      <c r="K21" s="60"/>
    </row>
    <row r="22" spans="2:13" ht="13" x14ac:dyDescent="0.3">
      <c r="D22" s="3" t="s">
        <v>333</v>
      </c>
      <c r="H22" s="60">
        <f>SUM(H20:H21)</f>
        <v>1378.67563</v>
      </c>
      <c r="I22" s="60"/>
      <c r="J22" s="60">
        <f t="shared" ref="J22" si="0">SUM(J20:J21)</f>
        <v>1140.73848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1135.6295299999999</v>
      </c>
      <c r="I32" s="59"/>
      <c r="J32" s="93">
        <f>+J21-J30</f>
        <v>904.16797999999994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243.59121999999999</v>
      </c>
      <c r="I36" s="59"/>
      <c r="J36" s="97">
        <f>229588.97/1000</f>
        <v>229.58896999999999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IM'!E171)/1000</f>
        <v>75.135530000000003</v>
      </c>
      <c r="I37" s="59"/>
      <c r="J37" s="113">
        <f>50273.84/1000</f>
        <v>50.27384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318.72674999999998</v>
      </c>
      <c r="I38" s="93"/>
      <c r="J38" s="93">
        <f>SUM(J36:J37)</f>
        <v>279.86280999999997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34" t="s">
        <v>66</v>
      </c>
      <c r="D44" s="134"/>
      <c r="E44" s="134"/>
      <c r="F44" s="134"/>
      <c r="G44" s="92"/>
      <c r="H44" s="93">
        <f>H17-H22-H38</f>
        <v>599.79368000000022</v>
      </c>
      <c r="I44" s="93">
        <f t="shared" ref="I44" si="1">I17-I22-I38</f>
        <v>0</v>
      </c>
      <c r="J44" s="93">
        <f>J17-J22-J38</f>
        <v>900.33972000000006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186.23085999999998</v>
      </c>
      <c r="I48" s="59"/>
      <c r="J48" s="97">
        <f>195697.39/1000</f>
        <v>195.69739000000001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413.56282000000022</v>
      </c>
      <c r="I52" s="59"/>
      <c r="J52" s="99">
        <f>J44-J48-J49</f>
        <v>704.64233000000002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35" t="s">
        <v>75</v>
      </c>
      <c r="H60" s="135"/>
      <c r="I60" s="135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34" zoomScale="80" zoomScaleNormal="90" zoomScaleSheetLayoutView="80" workbookViewId="0">
      <selection activeCell="G62" sqref="G6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32" t="s">
        <v>70</v>
      </c>
      <c r="C6" s="132"/>
      <c r="D6" s="132"/>
      <c r="E6" s="132"/>
      <c r="F6" s="132"/>
      <c r="G6" s="132"/>
      <c r="H6" s="132"/>
      <c r="I6" s="132"/>
    </row>
    <row r="7" spans="2:11" ht="13" x14ac:dyDescent="0.3">
      <c r="B7" s="134" t="s">
        <v>89</v>
      </c>
      <c r="C7" s="140"/>
      <c r="D7" s="140"/>
      <c r="E7" s="140"/>
      <c r="F7" s="140"/>
      <c r="G7" s="140"/>
      <c r="H7" s="140"/>
      <c r="I7" s="140"/>
    </row>
    <row r="8" spans="2:11" ht="13" x14ac:dyDescent="0.3">
      <c r="B8" s="140" t="s">
        <v>12</v>
      </c>
      <c r="C8" s="140"/>
      <c r="D8" s="140"/>
      <c r="E8" s="140"/>
      <c r="F8" s="140"/>
      <c r="G8" s="140"/>
      <c r="H8" s="140"/>
      <c r="I8" s="140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327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3846.7343300000002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26037.805150000004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123.10616999999999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30007.645650000002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19717.51485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5754.5022600000011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25472.017110000001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55479.662760000007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17356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1038.29366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18394.293659999999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28.704939999999997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346.31165999999996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656.18823999999995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1031.2048399999999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19425.498499999998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18563.333400000003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20271.465730000004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39696.964229999998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413.56282000000022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15782.698530000001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55479.662759999999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37" t="s">
        <v>72</v>
      </c>
      <c r="C69" s="137"/>
      <c r="D69" s="25"/>
      <c r="F69" s="141" t="s">
        <v>75</v>
      </c>
      <c r="G69" s="142"/>
      <c r="H69" s="25"/>
      <c r="I69" s="32"/>
    </row>
    <row r="70" spans="2:9" x14ac:dyDescent="0.25">
      <c r="B70" s="137"/>
      <c r="C70" s="137"/>
      <c r="D70" s="25"/>
      <c r="E70"/>
      <c r="F70" s="138"/>
      <c r="G70" s="138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9"/>
      <c r="C73" s="139"/>
      <c r="D73" s="139"/>
      <c r="E73" s="139"/>
      <c r="F73" s="139"/>
      <c r="G73" s="139"/>
      <c r="H73" s="139"/>
      <c r="I73" s="25"/>
    </row>
    <row r="74" spans="2:9" x14ac:dyDescent="0.25">
      <c r="B74" s="139"/>
      <c r="C74" s="139"/>
      <c r="D74" s="139"/>
      <c r="E74" s="139"/>
      <c r="F74" s="139"/>
      <c r="G74" s="139"/>
      <c r="H74" s="139"/>
    </row>
    <row r="75" spans="2:9" x14ac:dyDescent="0.25">
      <c r="B75" s="136"/>
      <c r="C75" s="136"/>
      <c r="D75" s="136"/>
      <c r="E75" s="136"/>
      <c r="F75" s="136"/>
      <c r="G75" s="136"/>
      <c r="H75" s="136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H122" sqref="H12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341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43" t="s">
        <v>31</v>
      </c>
      <c r="C7" s="143"/>
      <c r="D7" s="143"/>
      <c r="E7" s="143"/>
      <c r="F7" s="143"/>
      <c r="G7" s="143"/>
      <c r="H7" s="143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3783.7355500000003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62.83878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3846.7343300000002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43" t="s">
        <v>35</v>
      </c>
      <c r="C20" s="143"/>
      <c r="D20" s="143"/>
      <c r="E20" s="143"/>
      <c r="F20" s="143"/>
      <c r="G20" s="143"/>
      <c r="H20" s="143"/>
    </row>
    <row r="22" spans="2:14" x14ac:dyDescent="0.25">
      <c r="B22" s="1" t="s">
        <v>36</v>
      </c>
      <c r="E22" s="25">
        <f>('Lista de Saldos IM'!E51)/1000</f>
        <v>16290.35425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9825.5690300000006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-91.081869999999967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12.96374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26037.805150000004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43" t="s">
        <v>15</v>
      </c>
      <c r="C32" s="143"/>
      <c r="D32" s="143"/>
      <c r="E32" s="143"/>
      <c r="F32" s="143"/>
      <c r="G32" s="143"/>
      <c r="H32" s="143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43" t="s">
        <v>46</v>
      </c>
      <c r="C57" s="143"/>
      <c r="D57" s="143"/>
      <c r="E57" s="143"/>
      <c r="F57" s="143"/>
      <c r="G57" s="143"/>
      <c r="H57" s="143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123.10616999999999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123.10616999999999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43" t="s">
        <v>48</v>
      </c>
      <c r="C83" s="143"/>
      <c r="D83" s="143"/>
      <c r="E83" s="143"/>
      <c r="F83" s="143"/>
      <c r="G83" s="143"/>
      <c r="H83" s="143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10373.961300000001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255.22570999999999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-5321.6555799999987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19717.51485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975.47739999999999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4779.0248600000004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5754.5022600000002</v>
      </c>
      <c r="F108" s="8"/>
      <c r="G108" s="8"/>
      <c r="H108" s="69">
        <f>+H105+H107</f>
        <v>5843.171409999999</v>
      </c>
    </row>
    <row r="109" spans="2:8" ht="13.5" thickTop="1" x14ac:dyDescent="0.3">
      <c r="B109" s="143" t="s">
        <v>55</v>
      </c>
      <c r="C109" s="143"/>
      <c r="D109" s="143"/>
      <c r="E109" s="143"/>
      <c r="F109" s="143"/>
      <c r="G109" s="143"/>
      <c r="H109" s="143"/>
    </row>
    <row r="111" spans="2:8" x14ac:dyDescent="0.25">
      <c r="B111" s="1" t="s">
        <v>56</v>
      </c>
      <c r="E111" s="25">
        <f>BALANCE!G35</f>
        <v>17356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1038.29366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18394.293659999999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43" t="s">
        <v>58</v>
      </c>
      <c r="C119" s="143"/>
      <c r="D119" s="143"/>
      <c r="E119" s="143"/>
      <c r="F119" s="143"/>
      <c r="G119" s="143"/>
      <c r="H119" s="143"/>
    </row>
    <row r="120" spans="2:11" x14ac:dyDescent="0.25">
      <c r="B120" s="1" t="s">
        <v>59</v>
      </c>
      <c r="E120" s="25">
        <f>BALANCE!G40</f>
        <v>28.704939999999997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656.18823999999995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346.31165999999996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1031.2048399999999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43" t="s">
        <v>61</v>
      </c>
      <c r="C127" s="143"/>
      <c r="D127" s="143"/>
      <c r="E127" s="143"/>
      <c r="F127" s="143"/>
      <c r="G127" s="143"/>
      <c r="H127" s="143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18563.333400000003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18563.333400000003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65" zoomScale="80" zoomScaleNormal="80" workbookViewId="0">
      <selection activeCell="E164" activeCellId="5" sqref="E165 E171 E174 E178 E184 E164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4"/>
      <c r="F1" s="4"/>
      <c r="G1" s="4"/>
      <c r="K1" s="4"/>
      <c r="L1" s="4"/>
      <c r="M1" s="4"/>
    </row>
    <row r="2" spans="1:13" customFormat="1" ht="12.5" x14ac:dyDescent="0.25">
      <c r="C2" s="85"/>
      <c r="E2" s="4"/>
      <c r="F2" s="4"/>
      <c r="G2" s="4"/>
      <c r="K2" s="4"/>
      <c r="L2" s="4"/>
      <c r="M2" s="4"/>
    </row>
    <row r="3" spans="1:13" customFormat="1" ht="12.5" x14ac:dyDescent="0.25">
      <c r="C3" s="85"/>
      <c r="E3" s="4"/>
      <c r="F3" s="4"/>
      <c r="G3" s="4"/>
      <c r="K3" s="4"/>
      <c r="L3" s="4"/>
      <c r="M3" s="4"/>
    </row>
    <row r="4" spans="1:13" customFormat="1" ht="12.5" x14ac:dyDescent="0.25">
      <c r="C4" s="85"/>
      <c r="E4" s="4"/>
      <c r="F4" s="4"/>
      <c r="G4" s="4"/>
      <c r="K4" s="4"/>
      <c r="L4" s="4"/>
      <c r="M4" s="4"/>
    </row>
    <row r="5" spans="1:13" customFormat="1" ht="12.5" x14ac:dyDescent="0.25">
      <c r="C5" s="85"/>
      <c r="E5" s="4"/>
      <c r="F5" s="4"/>
      <c r="G5" s="4"/>
      <c r="K5" s="4"/>
      <c r="L5" s="4"/>
      <c r="M5" s="4"/>
    </row>
    <row r="6" spans="1:13" s="81" customFormat="1" x14ac:dyDescent="0.35">
      <c r="A6" s="81" t="s">
        <v>94</v>
      </c>
      <c r="B6" s="81" t="s">
        <v>95</v>
      </c>
      <c r="C6" s="144" t="s">
        <v>96</v>
      </c>
      <c r="D6" s="144" t="s">
        <v>97</v>
      </c>
      <c r="E6" s="145" t="s">
        <v>98</v>
      </c>
      <c r="F6" s="145" t="s">
        <v>99</v>
      </c>
      <c r="G6" s="145" t="s">
        <v>100</v>
      </c>
      <c r="I6" s="81" t="s">
        <v>101</v>
      </c>
      <c r="J6" s="81" t="s">
        <v>102</v>
      </c>
      <c r="K6" s="145" t="s">
        <v>103</v>
      </c>
      <c r="L6" s="145" t="s">
        <v>104</v>
      </c>
      <c r="M6" s="145" t="s">
        <v>105</v>
      </c>
    </row>
    <row r="7" spans="1:13" customFormat="1" ht="12.5" x14ac:dyDescent="0.25">
      <c r="A7" t="s">
        <v>106</v>
      </c>
      <c r="B7">
        <v>139</v>
      </c>
      <c r="C7" s="85">
        <v>1111200000</v>
      </c>
      <c r="D7" t="s">
        <v>32</v>
      </c>
      <c r="E7" s="146">
        <v>160</v>
      </c>
      <c r="F7" s="146">
        <v>160</v>
      </c>
      <c r="G7" s="146"/>
      <c r="I7" s="85">
        <v>1111200000</v>
      </c>
      <c r="J7" t="s">
        <v>32</v>
      </c>
      <c r="K7" s="146">
        <v>160</v>
      </c>
      <c r="L7" s="146">
        <v>160</v>
      </c>
      <c r="M7" s="146"/>
    </row>
    <row r="8" spans="1:13" customFormat="1" ht="12.5" x14ac:dyDescent="0.25">
      <c r="A8" t="s">
        <v>106</v>
      </c>
      <c r="B8">
        <v>139</v>
      </c>
      <c r="E8" s="146"/>
      <c r="F8" s="146"/>
      <c r="G8" s="146"/>
      <c r="K8" s="146"/>
      <c r="L8" s="146"/>
      <c r="M8" s="146"/>
    </row>
    <row r="9" spans="1:13" customFormat="1" ht="12.5" x14ac:dyDescent="0.25">
      <c r="A9" t="s">
        <v>106</v>
      </c>
      <c r="B9">
        <v>139</v>
      </c>
      <c r="E9" s="146"/>
      <c r="F9" s="146"/>
      <c r="G9" s="4"/>
      <c r="K9" s="146"/>
      <c r="L9" s="146"/>
      <c r="M9" s="4"/>
    </row>
    <row r="10" spans="1:13" customFormat="1" ht="12.5" x14ac:dyDescent="0.25">
      <c r="A10" t="s">
        <v>106</v>
      </c>
      <c r="B10">
        <v>139</v>
      </c>
      <c r="C10">
        <v>1112100191</v>
      </c>
      <c r="D10" t="s">
        <v>107</v>
      </c>
      <c r="E10" s="147">
        <v>232565.61</v>
      </c>
      <c r="F10" s="147">
        <v>228681.61</v>
      </c>
      <c r="G10" s="146"/>
      <c r="I10">
        <v>1112100191</v>
      </c>
      <c r="J10" t="s">
        <v>107</v>
      </c>
      <c r="K10" s="147">
        <v>232565.61</v>
      </c>
      <c r="L10" s="147">
        <v>228681.61</v>
      </c>
      <c r="M10" s="146"/>
    </row>
    <row r="11" spans="1:13" customFormat="1" ht="12.5" x14ac:dyDescent="0.25">
      <c r="A11" t="s">
        <v>106</v>
      </c>
      <c r="B11">
        <v>139</v>
      </c>
      <c r="C11" s="85">
        <v>1112100192</v>
      </c>
      <c r="D11" t="s">
        <v>108</v>
      </c>
      <c r="E11" s="148"/>
      <c r="F11" s="148"/>
      <c r="G11" s="146"/>
      <c r="I11" s="85">
        <v>1112100192</v>
      </c>
      <c r="J11" t="s">
        <v>108</v>
      </c>
      <c r="K11" s="148"/>
      <c r="L11" s="148"/>
      <c r="M11" s="146"/>
    </row>
    <row r="12" spans="1:13" customFormat="1" ht="12.5" x14ac:dyDescent="0.25">
      <c r="A12" t="s">
        <v>106</v>
      </c>
      <c r="B12">
        <v>139</v>
      </c>
      <c r="C12">
        <v>1112100193</v>
      </c>
      <c r="D12" t="s">
        <v>109</v>
      </c>
      <c r="E12" s="147"/>
      <c r="F12" s="147"/>
      <c r="G12" s="146"/>
      <c r="I12">
        <v>1112100193</v>
      </c>
      <c r="J12" t="s">
        <v>109</v>
      </c>
      <c r="K12" s="147"/>
      <c r="L12" s="147"/>
      <c r="M12" s="146"/>
    </row>
    <row r="13" spans="1:13" customFormat="1" ht="12.5" x14ac:dyDescent="0.25">
      <c r="A13" t="s">
        <v>106</v>
      </c>
      <c r="B13">
        <v>139</v>
      </c>
      <c r="C13">
        <v>1112100196</v>
      </c>
      <c r="D13" t="s">
        <v>110</v>
      </c>
      <c r="E13" s="148"/>
      <c r="F13" s="148"/>
      <c r="G13" s="146"/>
      <c r="I13">
        <v>1112100196</v>
      </c>
      <c r="J13" t="s">
        <v>110</v>
      </c>
      <c r="K13" s="148"/>
      <c r="L13" s="148"/>
      <c r="M13" s="146"/>
    </row>
    <row r="14" spans="1:13" customFormat="1" ht="12.5" x14ac:dyDescent="0.25">
      <c r="A14" t="s">
        <v>106</v>
      </c>
      <c r="B14">
        <v>139</v>
      </c>
      <c r="C14">
        <v>1112100197</v>
      </c>
      <c r="D14" t="s">
        <v>111</v>
      </c>
      <c r="E14" s="147"/>
      <c r="F14" s="147"/>
      <c r="G14" s="146"/>
      <c r="I14">
        <v>1112100197</v>
      </c>
      <c r="J14" t="s">
        <v>111</v>
      </c>
      <c r="K14" s="147"/>
      <c r="L14" s="147"/>
      <c r="M14" s="146"/>
    </row>
    <row r="15" spans="1:13" customFormat="1" ht="12.5" x14ac:dyDescent="0.25">
      <c r="A15" t="s">
        <v>106</v>
      </c>
      <c r="B15">
        <v>139</v>
      </c>
      <c r="C15">
        <v>1112100201</v>
      </c>
      <c r="D15" t="s">
        <v>112</v>
      </c>
      <c r="E15" s="146"/>
      <c r="F15" s="146"/>
      <c r="G15" s="146"/>
      <c r="I15">
        <v>1112100201</v>
      </c>
      <c r="J15" t="s">
        <v>112</v>
      </c>
      <c r="K15" s="146"/>
      <c r="L15" s="146"/>
      <c r="M15" s="146"/>
    </row>
    <row r="16" spans="1:13" customFormat="1" ht="12.5" x14ac:dyDescent="0.25">
      <c r="A16" t="s">
        <v>106</v>
      </c>
      <c r="B16">
        <v>139</v>
      </c>
      <c r="C16">
        <v>1112100203</v>
      </c>
      <c r="D16" t="s">
        <v>113</v>
      </c>
      <c r="E16" s="146"/>
      <c r="F16" s="146"/>
      <c r="G16" s="146"/>
      <c r="I16">
        <v>1112100203</v>
      </c>
      <c r="J16" t="s">
        <v>113</v>
      </c>
      <c r="K16" s="146"/>
      <c r="L16" s="146"/>
      <c r="M16" s="146"/>
    </row>
    <row r="17" spans="1:13" customFormat="1" ht="12.5" x14ac:dyDescent="0.25">
      <c r="A17" t="s">
        <v>106</v>
      </c>
      <c r="B17">
        <v>139</v>
      </c>
      <c r="C17">
        <v>1112100207</v>
      </c>
      <c r="D17" t="s">
        <v>114</v>
      </c>
      <c r="E17" s="146"/>
      <c r="F17" s="146"/>
      <c r="G17" s="146"/>
      <c r="I17">
        <v>1112100207</v>
      </c>
      <c r="J17" t="s">
        <v>114</v>
      </c>
      <c r="K17" s="146"/>
      <c r="L17" s="146"/>
      <c r="M17" s="146"/>
    </row>
    <row r="18" spans="1:13" customFormat="1" ht="12.5" x14ac:dyDescent="0.25">
      <c r="A18" t="s">
        <v>106</v>
      </c>
      <c r="B18">
        <v>139</v>
      </c>
      <c r="C18">
        <v>1112100221</v>
      </c>
      <c r="D18" t="s">
        <v>115</v>
      </c>
      <c r="E18" s="147">
        <v>244639.32</v>
      </c>
      <c r="F18" s="147">
        <v>279891.76</v>
      </c>
      <c r="G18" s="146"/>
      <c r="I18">
        <v>1112100221</v>
      </c>
      <c r="J18" t="s">
        <v>115</v>
      </c>
      <c r="K18" s="147">
        <v>244639.32</v>
      </c>
      <c r="L18" s="147">
        <v>279891.76</v>
      </c>
      <c r="M18" s="146"/>
    </row>
    <row r="19" spans="1:13" customFormat="1" ht="12.5" x14ac:dyDescent="0.25">
      <c r="A19" t="s">
        <v>106</v>
      </c>
      <c r="B19">
        <v>139</v>
      </c>
      <c r="C19">
        <v>1112100222</v>
      </c>
      <c r="D19" t="s">
        <v>116</v>
      </c>
      <c r="E19" s="146"/>
      <c r="F19" s="146"/>
      <c r="G19" s="146"/>
      <c r="I19">
        <v>1112100222</v>
      </c>
      <c r="J19" t="s">
        <v>116</v>
      </c>
      <c r="K19" s="146"/>
      <c r="L19" s="146"/>
      <c r="M19" s="146"/>
    </row>
    <row r="20" spans="1:13" customFormat="1" ht="12.5" x14ac:dyDescent="0.25">
      <c r="A20" t="s">
        <v>106</v>
      </c>
      <c r="B20">
        <v>139</v>
      </c>
      <c r="C20">
        <v>1112100223</v>
      </c>
      <c r="D20" t="s">
        <v>117</v>
      </c>
      <c r="E20" s="147"/>
      <c r="F20" s="147"/>
      <c r="G20" s="146"/>
      <c r="I20">
        <v>1112100223</v>
      </c>
      <c r="J20" t="s">
        <v>117</v>
      </c>
      <c r="K20" s="147"/>
      <c r="L20" s="147"/>
      <c r="M20" s="146"/>
    </row>
    <row r="21" spans="1:13" customFormat="1" ht="12.5" x14ac:dyDescent="0.25">
      <c r="A21" t="s">
        <v>106</v>
      </c>
      <c r="B21">
        <v>139</v>
      </c>
      <c r="C21">
        <v>1112100226</v>
      </c>
      <c r="D21" t="s">
        <v>118</v>
      </c>
      <c r="E21" s="147"/>
      <c r="F21" s="147"/>
      <c r="G21" s="146"/>
      <c r="I21">
        <v>1112100226</v>
      </c>
      <c r="J21" t="s">
        <v>118</v>
      </c>
      <c r="K21" s="147"/>
      <c r="L21" s="147"/>
      <c r="M21" s="146"/>
    </row>
    <row r="22" spans="1:13" customFormat="1" ht="12.5" x14ac:dyDescent="0.25">
      <c r="A22" t="s">
        <v>106</v>
      </c>
      <c r="B22">
        <v>139</v>
      </c>
      <c r="C22">
        <v>1112100227</v>
      </c>
      <c r="D22" t="s">
        <v>119</v>
      </c>
      <c r="E22" s="147"/>
      <c r="F22" s="147"/>
      <c r="G22" s="146"/>
      <c r="I22">
        <v>1112100227</v>
      </c>
      <c r="J22" t="s">
        <v>119</v>
      </c>
      <c r="K22" s="147"/>
      <c r="L22" s="147"/>
      <c r="M22" s="146"/>
    </row>
    <row r="23" spans="1:13" customFormat="1" ht="12.5" x14ac:dyDescent="0.25">
      <c r="A23" t="s">
        <v>106</v>
      </c>
      <c r="C23">
        <v>1112100331</v>
      </c>
      <c r="D23" t="s">
        <v>120</v>
      </c>
      <c r="E23" s="146">
        <v>92.09</v>
      </c>
      <c r="F23" s="146">
        <v>92.09</v>
      </c>
      <c r="G23" s="146"/>
      <c r="I23">
        <v>1112100331</v>
      </c>
      <c r="J23" t="s">
        <v>120</v>
      </c>
      <c r="K23" s="146">
        <v>92.09</v>
      </c>
      <c r="L23" s="146">
        <v>92.09</v>
      </c>
      <c r="M23" s="146"/>
    </row>
    <row r="24" spans="1:13" customFormat="1" ht="12.5" x14ac:dyDescent="0.25">
      <c r="A24" t="s">
        <v>106</v>
      </c>
      <c r="B24">
        <v>139</v>
      </c>
      <c r="C24" s="85">
        <v>1112100333</v>
      </c>
      <c r="D24" t="s">
        <v>121</v>
      </c>
      <c r="E24" s="146"/>
      <c r="F24" s="146"/>
      <c r="G24" s="146"/>
      <c r="I24" s="85">
        <v>1112100333</v>
      </c>
      <c r="J24" t="s">
        <v>121</v>
      </c>
      <c r="K24" s="146"/>
      <c r="L24" s="146"/>
      <c r="M24" s="146"/>
    </row>
    <row r="25" spans="1:13" customFormat="1" ht="12.5" x14ac:dyDescent="0.25">
      <c r="A25" t="s">
        <v>106</v>
      </c>
      <c r="B25">
        <v>139</v>
      </c>
      <c r="C25" s="85">
        <v>1112100337</v>
      </c>
      <c r="D25" t="s">
        <v>122</v>
      </c>
      <c r="E25" s="146"/>
      <c r="F25" s="146"/>
      <c r="G25" s="146"/>
      <c r="I25" s="85">
        <v>1112100337</v>
      </c>
      <c r="J25" t="s">
        <v>122</v>
      </c>
      <c r="K25" s="146"/>
      <c r="L25" s="146"/>
      <c r="M25" s="146"/>
    </row>
    <row r="26" spans="1:13" customFormat="1" ht="12.5" x14ac:dyDescent="0.25">
      <c r="A26" t="s">
        <v>106</v>
      </c>
      <c r="C26">
        <v>1112100341</v>
      </c>
      <c r="D26" t="s">
        <v>120</v>
      </c>
      <c r="E26" s="147">
        <v>535500.16</v>
      </c>
      <c r="F26" s="147">
        <v>172192.96</v>
      </c>
      <c r="G26" s="146"/>
      <c r="I26">
        <v>1112100341</v>
      </c>
      <c r="J26" t="s">
        <v>120</v>
      </c>
      <c r="K26" s="147">
        <v>535500.16</v>
      </c>
      <c r="L26" s="147">
        <v>172192.96</v>
      </c>
      <c r="M26" s="146"/>
    </row>
    <row r="27" spans="1:13" customFormat="1" ht="12.5" x14ac:dyDescent="0.25">
      <c r="A27" t="s">
        <v>106</v>
      </c>
      <c r="B27">
        <v>139</v>
      </c>
      <c r="C27">
        <v>1112100343</v>
      </c>
      <c r="D27" t="s">
        <v>123</v>
      </c>
      <c r="E27" s="147"/>
      <c r="F27" s="147"/>
      <c r="G27" s="146"/>
      <c r="I27">
        <v>1112100343</v>
      </c>
      <c r="J27" t="s">
        <v>123</v>
      </c>
      <c r="K27" s="147"/>
      <c r="L27" s="147"/>
      <c r="M27" s="146"/>
    </row>
    <row r="28" spans="1:13" customFormat="1" ht="12.5" x14ac:dyDescent="0.25">
      <c r="C28" s="85"/>
      <c r="E28" s="148"/>
      <c r="F28" s="148"/>
      <c r="G28" s="146"/>
      <c r="I28" s="85"/>
      <c r="K28" s="148"/>
      <c r="L28" s="148"/>
      <c r="M28" s="146"/>
    </row>
    <row r="29" spans="1:13" customFormat="1" ht="12.5" x14ac:dyDescent="0.25">
      <c r="A29" t="s">
        <v>106</v>
      </c>
      <c r="B29">
        <v>139</v>
      </c>
      <c r="C29">
        <v>1112100346</v>
      </c>
      <c r="D29" t="s">
        <v>124</v>
      </c>
      <c r="E29" s="148"/>
      <c r="F29" s="148"/>
      <c r="G29" s="146"/>
      <c r="I29">
        <v>1112100346</v>
      </c>
      <c r="J29" t="s">
        <v>124</v>
      </c>
      <c r="K29" s="148"/>
      <c r="L29" s="148"/>
      <c r="M29" s="146"/>
    </row>
    <row r="30" spans="1:13" customFormat="1" ht="12.5" x14ac:dyDescent="0.25">
      <c r="C30" s="85">
        <v>1112100346</v>
      </c>
      <c r="D30" t="s">
        <v>124</v>
      </c>
      <c r="E30" s="147"/>
      <c r="F30" s="147"/>
      <c r="G30" s="146"/>
      <c r="I30" s="85">
        <v>1112100346</v>
      </c>
      <c r="J30" t="s">
        <v>124</v>
      </c>
      <c r="K30" s="147"/>
      <c r="L30" s="147"/>
      <c r="M30" s="146"/>
    </row>
    <row r="31" spans="1:13" customFormat="1" ht="12.5" x14ac:dyDescent="0.25">
      <c r="A31" t="s">
        <v>106</v>
      </c>
      <c r="B31">
        <v>139</v>
      </c>
      <c r="E31" s="148"/>
      <c r="F31" s="148"/>
      <c r="G31" s="146"/>
      <c r="K31" s="148"/>
      <c r="L31" s="148"/>
      <c r="M31" s="146"/>
    </row>
    <row r="32" spans="1:13" customFormat="1" ht="12.5" x14ac:dyDescent="0.25">
      <c r="C32" s="85">
        <v>1112100347</v>
      </c>
      <c r="D32" t="s">
        <v>125</v>
      </c>
      <c r="E32" s="147"/>
      <c r="F32" s="147"/>
      <c r="G32" s="146"/>
      <c r="I32" s="85">
        <v>1112100347</v>
      </c>
      <c r="J32" t="s">
        <v>125</v>
      </c>
      <c r="K32" s="147"/>
      <c r="L32" s="147"/>
      <c r="M32" s="146"/>
    </row>
    <row r="33" spans="1:15" customFormat="1" ht="12.5" x14ac:dyDescent="0.25">
      <c r="A33" t="s">
        <v>106</v>
      </c>
      <c r="B33">
        <v>139</v>
      </c>
      <c r="C33">
        <v>1112100348</v>
      </c>
      <c r="D33" t="s">
        <v>126</v>
      </c>
      <c r="E33" s="146"/>
      <c r="F33" s="146"/>
      <c r="G33" s="146"/>
      <c r="I33">
        <v>1112100348</v>
      </c>
      <c r="J33" t="s">
        <v>126</v>
      </c>
      <c r="K33" s="146"/>
      <c r="L33" s="146"/>
      <c r="M33" s="146"/>
    </row>
    <row r="34" spans="1:15" customFormat="1" ht="12.5" x14ac:dyDescent="0.25">
      <c r="A34" t="s">
        <v>106</v>
      </c>
      <c r="B34">
        <v>139</v>
      </c>
      <c r="C34">
        <v>1112104181</v>
      </c>
      <c r="D34" t="s">
        <v>127</v>
      </c>
      <c r="E34" s="146">
        <v>1997.75</v>
      </c>
      <c r="F34" s="146">
        <v>1997.75</v>
      </c>
      <c r="G34" s="146"/>
      <c r="I34">
        <v>1112104181</v>
      </c>
      <c r="J34" t="s">
        <v>127</v>
      </c>
      <c r="K34" s="146">
        <v>1997.75</v>
      </c>
      <c r="L34" s="146">
        <v>1997.75</v>
      </c>
      <c r="M34" s="146"/>
    </row>
    <row r="35" spans="1:15" customFormat="1" ht="12.5" x14ac:dyDescent="0.25">
      <c r="A35" t="s">
        <v>106</v>
      </c>
      <c r="B35">
        <v>139</v>
      </c>
      <c r="C35" s="85">
        <v>1112104183</v>
      </c>
      <c r="D35" t="s">
        <v>128</v>
      </c>
      <c r="E35" s="146"/>
      <c r="F35" s="146"/>
      <c r="G35" s="146"/>
      <c r="I35" s="85">
        <v>1112104183</v>
      </c>
      <c r="J35" t="s">
        <v>128</v>
      </c>
      <c r="K35" s="146"/>
      <c r="L35" s="146"/>
      <c r="M35" s="146"/>
    </row>
    <row r="36" spans="1:15" customFormat="1" ht="12.5" x14ac:dyDescent="0.25">
      <c r="A36" t="s">
        <v>106</v>
      </c>
      <c r="B36">
        <v>139</v>
      </c>
      <c r="C36" s="85">
        <v>1112104187</v>
      </c>
      <c r="D36" t="s">
        <v>129</v>
      </c>
      <c r="E36" s="146"/>
      <c r="F36" s="146"/>
      <c r="G36" s="146"/>
      <c r="I36" s="85">
        <v>1112104187</v>
      </c>
      <c r="J36" t="s">
        <v>129</v>
      </c>
      <c r="K36" s="146"/>
      <c r="L36" s="146"/>
      <c r="M36" s="146"/>
    </row>
    <row r="37" spans="1:15" customFormat="1" ht="12.5" x14ac:dyDescent="0.25">
      <c r="A37" t="s">
        <v>106</v>
      </c>
      <c r="B37">
        <v>139</v>
      </c>
      <c r="C37" s="85">
        <v>1112104191</v>
      </c>
      <c r="D37" t="s">
        <v>130</v>
      </c>
      <c r="E37" s="147">
        <v>0</v>
      </c>
      <c r="F37" s="147">
        <v>0</v>
      </c>
      <c r="G37" s="146"/>
      <c r="I37" s="85">
        <v>1112104191</v>
      </c>
      <c r="J37" t="s">
        <v>130</v>
      </c>
      <c r="K37" s="147">
        <v>0</v>
      </c>
      <c r="L37" s="147">
        <v>0</v>
      </c>
      <c r="M37" s="146"/>
    </row>
    <row r="38" spans="1:15" customFormat="1" ht="12.5" x14ac:dyDescent="0.25">
      <c r="A38" t="s">
        <v>106</v>
      </c>
      <c r="B38">
        <v>139</v>
      </c>
      <c r="C38" s="85">
        <v>1112104193</v>
      </c>
      <c r="D38" t="s">
        <v>131</v>
      </c>
      <c r="E38" s="147"/>
      <c r="F38" s="147"/>
      <c r="G38" s="146"/>
      <c r="I38" s="85">
        <v>1112104193</v>
      </c>
      <c r="J38" t="s">
        <v>131</v>
      </c>
      <c r="K38" s="147"/>
      <c r="L38" s="147"/>
      <c r="M38" s="146"/>
    </row>
    <row r="39" spans="1:15" customFormat="1" ht="12.5" x14ac:dyDescent="0.25">
      <c r="A39" t="s">
        <v>106</v>
      </c>
      <c r="B39">
        <v>139</v>
      </c>
      <c r="C39" s="85">
        <v>1112104197</v>
      </c>
      <c r="D39" t="s">
        <v>132</v>
      </c>
      <c r="E39" s="147"/>
      <c r="F39" s="147"/>
      <c r="G39" s="146"/>
      <c r="I39" s="85">
        <v>1112104197</v>
      </c>
      <c r="J39" t="s">
        <v>132</v>
      </c>
      <c r="K39" s="147"/>
      <c r="L39" s="147"/>
      <c r="M39" s="146"/>
    </row>
    <row r="40" spans="1:15" customFormat="1" ht="12.5" x14ac:dyDescent="0.25">
      <c r="A40" t="s">
        <v>106</v>
      </c>
      <c r="B40">
        <v>140</v>
      </c>
      <c r="C40">
        <v>1112100423</v>
      </c>
      <c r="D40" t="s">
        <v>133</v>
      </c>
      <c r="E40" s="147"/>
      <c r="F40" s="147"/>
      <c r="G40" s="146"/>
      <c r="I40">
        <v>1112100423</v>
      </c>
      <c r="J40" t="s">
        <v>133</v>
      </c>
      <c r="K40" s="147"/>
      <c r="L40" s="147"/>
      <c r="M40" s="146"/>
    </row>
    <row r="41" spans="1:15" customFormat="1" ht="12.5" x14ac:dyDescent="0.25">
      <c r="A41" t="s">
        <v>106</v>
      </c>
      <c r="B41">
        <v>141</v>
      </c>
      <c r="C41">
        <v>1112100421</v>
      </c>
      <c r="D41" t="s">
        <v>134</v>
      </c>
      <c r="E41" s="147">
        <v>584928.02</v>
      </c>
      <c r="F41" s="147">
        <v>13763.38</v>
      </c>
      <c r="G41" s="146"/>
      <c r="I41">
        <v>1112100421</v>
      </c>
      <c r="J41" t="s">
        <v>134</v>
      </c>
      <c r="K41" s="147">
        <v>584928.02</v>
      </c>
      <c r="L41" s="147">
        <v>13763.38</v>
      </c>
      <c r="M41" s="146"/>
      <c r="N41" s="149"/>
      <c r="O41" s="149"/>
    </row>
    <row r="42" spans="1:15" customFormat="1" ht="12.5" x14ac:dyDescent="0.25">
      <c r="C42">
        <v>1112100451</v>
      </c>
      <c r="D42" t="s">
        <v>314</v>
      </c>
      <c r="E42" s="147">
        <v>77631.89</v>
      </c>
      <c r="F42" s="147">
        <v>155408.35999999999</v>
      </c>
      <c r="G42" s="146"/>
      <c r="I42">
        <v>1112100451</v>
      </c>
      <c r="J42" t="s">
        <v>314</v>
      </c>
      <c r="K42" s="147">
        <v>77631.89</v>
      </c>
      <c r="L42" s="147">
        <v>155408.35999999999</v>
      </c>
      <c r="M42" s="146"/>
      <c r="N42" s="149"/>
      <c r="O42" s="149"/>
    </row>
    <row r="43" spans="1:15" customFormat="1" ht="12.5" x14ac:dyDescent="0.25">
      <c r="A43" t="s">
        <v>106</v>
      </c>
      <c r="B43">
        <v>141</v>
      </c>
      <c r="C43">
        <v>1112100461</v>
      </c>
      <c r="D43" t="s">
        <v>315</v>
      </c>
      <c r="E43" s="147">
        <v>512092.42</v>
      </c>
      <c r="F43" s="147">
        <v>601180</v>
      </c>
      <c r="G43" s="148"/>
      <c r="I43">
        <v>1112100461</v>
      </c>
      <c r="J43" t="s">
        <v>315</v>
      </c>
      <c r="K43" s="147">
        <v>512092.42</v>
      </c>
      <c r="L43" s="147">
        <v>601180</v>
      </c>
      <c r="M43" s="146"/>
    </row>
    <row r="44" spans="1:15" customFormat="1" ht="12.5" x14ac:dyDescent="0.25">
      <c r="C44">
        <v>1112100427</v>
      </c>
      <c r="D44" t="s">
        <v>134</v>
      </c>
      <c r="E44" s="147"/>
      <c r="F44" s="147"/>
      <c r="G44" s="148"/>
      <c r="I44">
        <v>1112100427</v>
      </c>
      <c r="J44" t="s">
        <v>134</v>
      </c>
      <c r="K44" s="147"/>
      <c r="L44" s="147"/>
      <c r="M44" s="146"/>
    </row>
    <row r="45" spans="1:15" customFormat="1" ht="12.5" x14ac:dyDescent="0.25">
      <c r="C45">
        <v>1112105411</v>
      </c>
      <c r="D45" t="s">
        <v>336</v>
      </c>
      <c r="E45">
        <v>1588323.4</v>
      </c>
      <c r="F45">
        <v>250</v>
      </c>
      <c r="G45" s="148"/>
      <c r="I45">
        <v>1112105411</v>
      </c>
      <c r="J45" t="s">
        <v>336</v>
      </c>
      <c r="K45">
        <v>1588323.4</v>
      </c>
      <c r="L45">
        <v>250</v>
      </c>
      <c r="M45" s="146"/>
    </row>
    <row r="46" spans="1:15" customFormat="1" ht="12.5" hidden="1" x14ac:dyDescent="0.25">
      <c r="E46" s="147"/>
      <c r="F46" s="147"/>
      <c r="G46" s="148"/>
      <c r="K46" s="147"/>
      <c r="L46" s="147"/>
      <c r="M46" s="146"/>
    </row>
    <row r="47" spans="1:15" customFormat="1" ht="12.5" x14ac:dyDescent="0.25">
      <c r="C47">
        <v>1112310000</v>
      </c>
      <c r="D47" t="s">
        <v>293</v>
      </c>
      <c r="E47" s="147">
        <v>5964.89</v>
      </c>
      <c r="F47" s="147">
        <v>5943.46</v>
      </c>
      <c r="G47" s="148"/>
      <c r="I47">
        <v>1112310000</v>
      </c>
      <c r="J47" t="s">
        <v>293</v>
      </c>
      <c r="K47" s="147">
        <v>5964.89</v>
      </c>
      <c r="L47" s="147">
        <v>5943.46</v>
      </c>
      <c r="M47" s="146"/>
    </row>
    <row r="48" spans="1:15" customFormat="1" ht="12.5" x14ac:dyDescent="0.25">
      <c r="A48" t="s">
        <v>106</v>
      </c>
      <c r="B48">
        <v>139</v>
      </c>
      <c r="C48" s="85">
        <v>1113000000</v>
      </c>
      <c r="D48" t="s">
        <v>34</v>
      </c>
      <c r="E48" s="147">
        <v>62838.78</v>
      </c>
      <c r="F48" s="147">
        <v>7951.17</v>
      </c>
      <c r="G48" s="146"/>
      <c r="I48" s="85">
        <v>1113000000</v>
      </c>
      <c r="J48" t="s">
        <v>34</v>
      </c>
      <c r="K48" s="147">
        <v>62838.78</v>
      </c>
      <c r="L48" s="147">
        <v>7951.17</v>
      </c>
      <c r="M48" s="146"/>
    </row>
    <row r="49" spans="1:13" customFormat="1" x14ac:dyDescent="0.35">
      <c r="E49" s="150">
        <f>SUM(E7:E48)</f>
        <v>3846734.33</v>
      </c>
      <c r="F49" s="150">
        <f>SUM(F7:F48)</f>
        <v>1467512.54</v>
      </c>
      <c r="G49" s="150">
        <f>SUM(G7:G48)</f>
        <v>0</v>
      </c>
      <c r="K49" s="150">
        <f>SUM(K7:K48)</f>
        <v>3846734.33</v>
      </c>
      <c r="L49" s="150">
        <f>SUM(L7:L48)</f>
        <v>1467512.54</v>
      </c>
      <c r="M49" s="150">
        <f>SUM(M7:M48)</f>
        <v>0</v>
      </c>
    </row>
    <row r="50" spans="1:13" customFormat="1" ht="12.5" x14ac:dyDescent="0.25">
      <c r="A50" t="s">
        <v>135</v>
      </c>
      <c r="B50">
        <v>139</v>
      </c>
      <c r="C50" s="85">
        <v>1131100000</v>
      </c>
      <c r="D50" t="s">
        <v>36</v>
      </c>
      <c r="E50" s="147"/>
      <c r="F50" s="147"/>
      <c r="G50" s="146"/>
      <c r="I50" s="85">
        <v>1131100000</v>
      </c>
      <c r="J50" t="s">
        <v>36</v>
      </c>
      <c r="K50" s="147"/>
      <c r="L50" s="147"/>
      <c r="M50" s="146"/>
    </row>
    <row r="51" spans="1:13" customFormat="1" ht="12.5" x14ac:dyDescent="0.25">
      <c r="C51" s="85">
        <v>1131500000</v>
      </c>
      <c r="D51" t="s">
        <v>287</v>
      </c>
      <c r="E51" s="147">
        <v>16290354.25</v>
      </c>
      <c r="F51" s="147">
        <v>16744658.439999999</v>
      </c>
      <c r="G51" s="146"/>
      <c r="I51" s="85">
        <v>1131500000</v>
      </c>
      <c r="J51" t="s">
        <v>287</v>
      </c>
      <c r="K51" s="147">
        <v>16290354.25</v>
      </c>
      <c r="L51" s="147">
        <v>16744658.439999999</v>
      </c>
      <c r="M51" s="146"/>
    </row>
    <row r="52" spans="1:13" customFormat="1" ht="12.5" x14ac:dyDescent="0.25">
      <c r="A52" t="s">
        <v>136</v>
      </c>
      <c r="B52">
        <v>139</v>
      </c>
      <c r="C52" s="85">
        <v>1131300000</v>
      </c>
      <c r="D52" t="s">
        <v>137</v>
      </c>
      <c r="E52" s="147">
        <v>7623722.9900000002</v>
      </c>
      <c r="F52" s="147">
        <v>7651327.1299999999</v>
      </c>
      <c r="G52" s="146"/>
      <c r="H52" s="146"/>
      <c r="I52" s="85">
        <v>1131300000</v>
      </c>
      <c r="J52" t="s">
        <v>137</v>
      </c>
      <c r="K52" s="147">
        <v>7623722.9900000002</v>
      </c>
      <c r="L52" s="147">
        <v>7651327.1299999999</v>
      </c>
      <c r="M52" s="146"/>
    </row>
    <row r="53" spans="1:13" customFormat="1" ht="12.5" x14ac:dyDescent="0.25">
      <c r="C53" s="85">
        <v>1131600000</v>
      </c>
      <c r="D53" t="s">
        <v>288</v>
      </c>
      <c r="E53" s="147">
        <v>2201846.04</v>
      </c>
      <c r="F53" s="147">
        <v>1998101.04</v>
      </c>
      <c r="G53" s="146"/>
      <c r="H53" s="146"/>
      <c r="I53" s="85">
        <v>1131600000</v>
      </c>
      <c r="J53" t="s">
        <v>288</v>
      </c>
      <c r="K53" s="147">
        <v>2201846.04</v>
      </c>
      <c r="L53" s="147">
        <v>1998101.04</v>
      </c>
      <c r="M53" s="146"/>
    </row>
    <row r="54" spans="1:13" customFormat="1" ht="12.5" x14ac:dyDescent="0.25">
      <c r="A54" t="s">
        <v>138</v>
      </c>
      <c r="B54">
        <v>139</v>
      </c>
      <c r="C54" s="85">
        <v>1132500000</v>
      </c>
      <c r="D54" t="s">
        <v>139</v>
      </c>
      <c r="E54" s="146"/>
      <c r="F54" s="146"/>
      <c r="G54" s="146">
        <f>E60+E61+E51+E53</f>
        <v>18401118.420000002</v>
      </c>
      <c r="H54" s="151"/>
      <c r="I54" s="85">
        <v>1132500000</v>
      </c>
      <c r="J54" t="s">
        <v>139</v>
      </c>
      <c r="K54" s="146"/>
      <c r="L54" s="146"/>
      <c r="M54" s="146"/>
    </row>
    <row r="55" spans="1:13" customFormat="1" ht="12.5" x14ac:dyDescent="0.25">
      <c r="C55" s="85">
        <v>1132200000</v>
      </c>
      <c r="D55" t="s">
        <v>289</v>
      </c>
      <c r="E55" s="146">
        <v>2309</v>
      </c>
      <c r="F55" s="146">
        <v>2309</v>
      </c>
      <c r="G55" s="146">
        <f>SUM(E54:E59)</f>
        <v>12963.74</v>
      </c>
      <c r="H55" s="151"/>
      <c r="I55" s="85">
        <v>1132200000</v>
      </c>
      <c r="J55" t="s">
        <v>289</v>
      </c>
      <c r="K55" s="146">
        <v>2309</v>
      </c>
      <c r="L55" s="146">
        <v>2309</v>
      </c>
      <c r="M55" s="146"/>
    </row>
    <row r="56" spans="1:13" customFormat="1" ht="12.5" x14ac:dyDescent="0.25">
      <c r="A56" t="s">
        <v>138</v>
      </c>
      <c r="B56">
        <v>139</v>
      </c>
      <c r="C56" s="85">
        <v>1133200000</v>
      </c>
      <c r="D56" t="s">
        <v>140</v>
      </c>
      <c r="E56" s="147">
        <v>7785.55</v>
      </c>
      <c r="F56" s="147">
        <v>7032.26</v>
      </c>
      <c r="G56" s="146"/>
      <c r="I56" s="85">
        <v>1133200000</v>
      </c>
      <c r="J56" t="s">
        <v>140</v>
      </c>
      <c r="K56" s="147">
        <v>7785.55</v>
      </c>
      <c r="L56" s="147">
        <v>7032.26</v>
      </c>
      <c r="M56" s="146"/>
    </row>
    <row r="57" spans="1:13" customFormat="1" ht="12.5" x14ac:dyDescent="0.25">
      <c r="A57" t="s">
        <v>138</v>
      </c>
      <c r="B57">
        <v>139</v>
      </c>
      <c r="C57" s="85">
        <v>1133210000</v>
      </c>
      <c r="D57" t="s">
        <v>141</v>
      </c>
      <c r="E57" s="146"/>
      <c r="F57" s="146"/>
      <c r="G57" s="146"/>
      <c r="I57" s="85">
        <v>1133210000</v>
      </c>
      <c r="J57" t="s">
        <v>141</v>
      </c>
      <c r="K57" s="146"/>
      <c r="L57" s="146"/>
      <c r="M57" s="146"/>
    </row>
    <row r="58" spans="1:13" customFormat="1" ht="12.5" x14ac:dyDescent="0.25">
      <c r="A58" t="s">
        <v>138</v>
      </c>
      <c r="B58">
        <v>139</v>
      </c>
      <c r="C58" s="85">
        <v>1140000000</v>
      </c>
      <c r="D58" t="s">
        <v>142</v>
      </c>
      <c r="E58" s="146"/>
      <c r="F58" s="146"/>
      <c r="G58" s="146"/>
      <c r="I58" s="85">
        <v>1140000000</v>
      </c>
      <c r="J58" t="s">
        <v>142</v>
      </c>
      <c r="K58" s="146"/>
      <c r="L58" s="146"/>
      <c r="M58" s="146"/>
    </row>
    <row r="59" spans="1:13" customFormat="1" ht="12.5" x14ac:dyDescent="0.25">
      <c r="A59" t="s">
        <v>138</v>
      </c>
      <c r="B59">
        <v>139</v>
      </c>
      <c r="C59" s="85">
        <v>1141000000</v>
      </c>
      <c r="D59" t="s">
        <v>143</v>
      </c>
      <c r="E59" s="147">
        <v>2869.19</v>
      </c>
      <c r="F59" s="147">
        <v>2892.74</v>
      </c>
      <c r="G59" s="146"/>
      <c r="I59" s="85">
        <v>1141000000</v>
      </c>
      <c r="J59" t="s">
        <v>143</v>
      </c>
      <c r="K59" s="147">
        <v>2869.19</v>
      </c>
      <c r="L59" s="147">
        <v>2892.74</v>
      </c>
      <c r="M59" s="146"/>
    </row>
    <row r="60" spans="1:13" customFormat="1" ht="12.5" x14ac:dyDescent="0.25">
      <c r="C60" s="86">
        <v>1134100000</v>
      </c>
      <c r="D60" t="s">
        <v>312</v>
      </c>
      <c r="E60" s="147">
        <v>-290815.90999999997</v>
      </c>
      <c r="F60" s="146">
        <v>-276224.03999999998</v>
      </c>
      <c r="G60" s="146">
        <f>SUM(E60:E61)</f>
        <v>-91081.869999999966</v>
      </c>
      <c r="I60" s="86">
        <v>1134100000</v>
      </c>
      <c r="J60" t="s">
        <v>312</v>
      </c>
      <c r="K60" s="147">
        <v>-290815.90999999997</v>
      </c>
      <c r="L60" s="146">
        <v>-276224.03999999998</v>
      </c>
      <c r="M60" s="146"/>
    </row>
    <row r="61" spans="1:13" customFormat="1" ht="12.5" x14ac:dyDescent="0.25">
      <c r="C61" s="86"/>
      <c r="E61" s="146">
        <v>199734.04</v>
      </c>
      <c r="F61" s="146">
        <v>199734.04</v>
      </c>
      <c r="G61" s="146"/>
      <c r="I61" s="86">
        <v>1134200000</v>
      </c>
      <c r="J61" t="s">
        <v>326</v>
      </c>
      <c r="K61" s="146">
        <v>199734.04</v>
      </c>
      <c r="L61" s="146">
        <v>199734.04</v>
      </c>
      <c r="M61" s="146"/>
    </row>
    <row r="62" spans="1:13" customFormat="1" x14ac:dyDescent="0.35">
      <c r="E62" s="152">
        <f>SUM(E54:E61)</f>
        <v>-78118.129999999976</v>
      </c>
      <c r="F62" s="152">
        <f>SUM(F54:F61)</f>
        <v>-64255.999999999971</v>
      </c>
      <c r="G62" s="152">
        <f>SUM(G54:G59)</f>
        <v>18414082.16</v>
      </c>
      <c r="K62" s="152">
        <f>SUM(K54:K61)</f>
        <v>-78118.129999999976</v>
      </c>
      <c r="L62" s="152">
        <f>SUM(L54:L61)</f>
        <v>-64255.999999999971</v>
      </c>
      <c r="M62" s="152">
        <f>SUM(M54:M59)</f>
        <v>0</v>
      </c>
    </row>
    <row r="63" spans="1:13" customFormat="1" ht="12.5" x14ac:dyDescent="0.25">
      <c r="A63" t="s">
        <v>144</v>
      </c>
      <c r="B63">
        <v>139</v>
      </c>
      <c r="C63">
        <v>1125000000</v>
      </c>
      <c r="D63" t="s">
        <v>145</v>
      </c>
      <c r="E63" s="146"/>
      <c r="F63" s="146"/>
      <c r="G63" s="146"/>
      <c r="I63">
        <v>1125000000</v>
      </c>
      <c r="J63" t="s">
        <v>145</v>
      </c>
      <c r="K63" s="146"/>
      <c r="L63" s="146"/>
      <c r="M63" s="146"/>
    </row>
    <row r="64" spans="1:13" customFormat="1" ht="12.5" x14ac:dyDescent="0.25">
      <c r="A64" t="s">
        <v>146</v>
      </c>
      <c r="B64">
        <v>139</v>
      </c>
      <c r="C64">
        <v>1151000000</v>
      </c>
      <c r="D64" t="s">
        <v>147</v>
      </c>
      <c r="E64" s="147">
        <v>309</v>
      </c>
      <c r="F64" s="147">
        <v>658.22</v>
      </c>
      <c r="G64" s="146"/>
      <c r="I64">
        <v>1151000000</v>
      </c>
      <c r="J64" t="s">
        <v>147</v>
      </c>
      <c r="K64" s="147">
        <v>309</v>
      </c>
      <c r="L64" s="147">
        <v>658.22</v>
      </c>
      <c r="M64" s="146"/>
    </row>
    <row r="65" spans="1:13" customFormat="1" ht="12.5" x14ac:dyDescent="0.25">
      <c r="C65">
        <v>1152000000</v>
      </c>
      <c r="D65" t="s">
        <v>325</v>
      </c>
      <c r="E65" s="147"/>
      <c r="F65" s="147"/>
      <c r="G65" s="146"/>
      <c r="I65">
        <v>1152000000</v>
      </c>
      <c r="J65" t="s">
        <v>325</v>
      </c>
      <c r="K65" s="147"/>
      <c r="L65" s="147"/>
      <c r="M65" s="146"/>
    </row>
    <row r="66" spans="1:13" customFormat="1" ht="12.5" x14ac:dyDescent="0.25">
      <c r="A66" t="s">
        <v>146</v>
      </c>
      <c r="B66">
        <v>139</v>
      </c>
      <c r="C66">
        <v>1164000000</v>
      </c>
      <c r="D66" t="s">
        <v>16</v>
      </c>
      <c r="E66" s="147">
        <v>122797.17</v>
      </c>
      <c r="F66" s="147">
        <v>118233.33</v>
      </c>
      <c r="G66" s="146">
        <f>E64+E66+E65</f>
        <v>123106.17</v>
      </c>
      <c r="I66">
        <v>1164000000</v>
      </c>
      <c r="J66" t="s">
        <v>16</v>
      </c>
      <c r="K66" s="147">
        <v>122797.17</v>
      </c>
      <c r="L66" s="147">
        <v>118233.33</v>
      </c>
      <c r="M66" s="146"/>
    </row>
    <row r="67" spans="1:13" customFormat="1" ht="12.5" x14ac:dyDescent="0.25">
      <c r="C67">
        <v>1201000000</v>
      </c>
      <c r="D67" t="s">
        <v>318</v>
      </c>
      <c r="E67" s="147">
        <v>4779024.8600000003</v>
      </c>
      <c r="F67" s="147">
        <v>4794470.3</v>
      </c>
      <c r="G67" s="146"/>
      <c r="I67">
        <v>1201000000</v>
      </c>
      <c r="J67" t="s">
        <v>318</v>
      </c>
      <c r="K67" s="147">
        <v>4779024.8600000003</v>
      </c>
      <c r="L67" s="147">
        <v>4794470.3</v>
      </c>
      <c r="M67" s="146"/>
    </row>
    <row r="68" spans="1:13" customFormat="1" ht="12.5" x14ac:dyDescent="0.25">
      <c r="A68" t="s">
        <v>148</v>
      </c>
      <c r="B68">
        <v>139</v>
      </c>
      <c r="C68">
        <v>1202000000</v>
      </c>
      <c r="D68" t="s">
        <v>149</v>
      </c>
      <c r="E68" s="147">
        <v>975477.4</v>
      </c>
      <c r="F68" s="147">
        <v>978033.82</v>
      </c>
      <c r="G68" s="146"/>
      <c r="I68">
        <v>1202000000</v>
      </c>
      <c r="J68" t="s">
        <v>149</v>
      </c>
      <c r="K68" s="147">
        <v>975477.4</v>
      </c>
      <c r="L68" s="147">
        <v>978033.82</v>
      </c>
      <c r="M68" s="146"/>
    </row>
    <row r="69" spans="1:13" customFormat="1" ht="12.5" x14ac:dyDescent="0.25">
      <c r="A69" t="s">
        <v>150</v>
      </c>
      <c r="B69">
        <v>139</v>
      </c>
      <c r="C69">
        <v>1301100000</v>
      </c>
      <c r="D69" t="s">
        <v>151</v>
      </c>
      <c r="E69" s="146">
        <v>3320394.53</v>
      </c>
      <c r="F69" s="146">
        <v>3320394.53</v>
      </c>
      <c r="G69" s="146"/>
      <c r="I69">
        <v>1301100000</v>
      </c>
      <c r="J69" t="s">
        <v>151</v>
      </c>
      <c r="K69" s="146">
        <v>3320394.53</v>
      </c>
      <c r="L69" s="146">
        <v>3320394.53</v>
      </c>
      <c r="M69" s="146"/>
    </row>
    <row r="70" spans="1:13" customFormat="1" ht="12.5" x14ac:dyDescent="0.25">
      <c r="A70" t="s">
        <v>150</v>
      </c>
      <c r="B70">
        <v>139</v>
      </c>
      <c r="C70">
        <v>1301200000</v>
      </c>
      <c r="D70" t="s">
        <v>152</v>
      </c>
      <c r="E70" s="146">
        <v>717452.71</v>
      </c>
      <c r="F70" s="146">
        <v>717452.71</v>
      </c>
      <c r="G70" s="146"/>
      <c r="I70">
        <v>1301200000</v>
      </c>
      <c r="J70" t="s">
        <v>152</v>
      </c>
      <c r="K70" s="146">
        <v>717452.71</v>
      </c>
      <c r="L70" s="146">
        <v>717452.71</v>
      </c>
      <c r="M70" s="146"/>
    </row>
    <row r="71" spans="1:13" customFormat="1" x14ac:dyDescent="0.35">
      <c r="E71" s="153">
        <f>SUM(E69:E70)</f>
        <v>4037847.2399999998</v>
      </c>
      <c r="F71" s="153">
        <f>SUM(F69:F70)</f>
        <v>4037847.2399999998</v>
      </c>
      <c r="G71" s="153">
        <f>SUM(G69:G70)</f>
        <v>0</v>
      </c>
      <c r="K71" s="153">
        <f>SUM(K69:K70)</f>
        <v>4037847.2399999998</v>
      </c>
      <c r="L71" s="153">
        <f>SUM(L69:L70)</f>
        <v>4037847.2399999998</v>
      </c>
      <c r="M71" s="153">
        <f>SUM(M69:M70)</f>
        <v>0</v>
      </c>
    </row>
    <row r="72" spans="1:13" customFormat="1" ht="12.5" x14ac:dyDescent="0.25">
      <c r="A72" t="s">
        <v>153</v>
      </c>
      <c r="B72">
        <v>139</v>
      </c>
      <c r="C72">
        <v>1302100000</v>
      </c>
      <c r="D72" t="s">
        <v>154</v>
      </c>
      <c r="E72" s="146">
        <v>6433809.5300000003</v>
      </c>
      <c r="F72" s="146">
        <v>6433809.5300000003</v>
      </c>
      <c r="G72" s="146"/>
      <c r="I72">
        <v>1302100000</v>
      </c>
      <c r="J72" t="s">
        <v>154</v>
      </c>
      <c r="K72" s="146">
        <v>6433809.5300000003</v>
      </c>
      <c r="L72" s="146">
        <v>6433809.5300000003</v>
      </c>
      <c r="M72" s="146"/>
    </row>
    <row r="73" spans="1:13" customFormat="1" ht="12.5" x14ac:dyDescent="0.25">
      <c r="A73" t="s">
        <v>153</v>
      </c>
      <c r="B73">
        <v>139</v>
      </c>
      <c r="C73">
        <v>1302200000</v>
      </c>
      <c r="D73" t="s">
        <v>155</v>
      </c>
      <c r="E73" s="146">
        <v>3227352.9</v>
      </c>
      <c r="F73" s="146">
        <v>3227352.9</v>
      </c>
      <c r="G73" s="146"/>
      <c r="I73">
        <v>1302200000</v>
      </c>
      <c r="J73" t="s">
        <v>155</v>
      </c>
      <c r="K73" s="146">
        <v>3227352.9</v>
      </c>
      <c r="L73" s="146">
        <v>3227352.9</v>
      </c>
      <c r="M73" s="146"/>
    </row>
    <row r="74" spans="1:13" customFormat="1" ht="12.5" x14ac:dyDescent="0.25">
      <c r="A74" t="s">
        <v>153</v>
      </c>
      <c r="B74">
        <v>139</v>
      </c>
      <c r="C74" s="85">
        <v>1303100000</v>
      </c>
      <c r="D74" t="s">
        <v>156</v>
      </c>
      <c r="E74" s="146">
        <v>325427</v>
      </c>
      <c r="F74" s="146">
        <v>325427</v>
      </c>
      <c r="G74" s="146"/>
      <c r="I74" s="85">
        <v>1303100000</v>
      </c>
      <c r="J74" t="s">
        <v>156</v>
      </c>
      <c r="K74" s="146">
        <v>325427</v>
      </c>
      <c r="L74" s="146">
        <v>325427</v>
      </c>
      <c r="M74" s="146"/>
    </row>
    <row r="75" spans="1:13" customFormat="1" x14ac:dyDescent="0.35">
      <c r="E75" s="150">
        <f>SUM(E72:E74)</f>
        <v>9986589.4299999997</v>
      </c>
      <c r="F75" s="150">
        <f>SUM(F72:F74)</f>
        <v>9986589.4299999997</v>
      </c>
      <c r="G75" s="150">
        <f>SUM(G72:G74)</f>
        <v>0</v>
      </c>
      <c r="K75" s="150">
        <f>SUM(K72:K74)</f>
        <v>9986589.4299999997</v>
      </c>
      <c r="L75" s="150">
        <f>SUM(L72:L74)</f>
        <v>9986589.4299999997</v>
      </c>
      <c r="M75" s="150">
        <f>SUM(M72:M74)</f>
        <v>0</v>
      </c>
    </row>
    <row r="76" spans="1:13" customFormat="1" ht="12.5" x14ac:dyDescent="0.25">
      <c r="A76" t="s">
        <v>157</v>
      </c>
      <c r="B76">
        <v>139</v>
      </c>
      <c r="C76">
        <v>1304100000</v>
      </c>
      <c r="D76" t="s">
        <v>158</v>
      </c>
      <c r="E76" s="147">
        <v>8550918.8100000005</v>
      </c>
      <c r="F76" s="147">
        <v>8550918.8100000005</v>
      </c>
      <c r="G76" s="146"/>
      <c r="I76">
        <v>1304100000</v>
      </c>
      <c r="J76" t="s">
        <v>158</v>
      </c>
      <c r="K76" s="147">
        <v>8550918.8100000005</v>
      </c>
      <c r="L76" s="147">
        <v>8550918.8100000005</v>
      </c>
      <c r="M76" s="146"/>
    </row>
    <row r="77" spans="1:13" customFormat="1" ht="12.5" x14ac:dyDescent="0.25">
      <c r="C77">
        <v>1304200000</v>
      </c>
      <c r="D77" t="s">
        <v>159</v>
      </c>
      <c r="E77" s="146">
        <v>1667461</v>
      </c>
      <c r="F77" s="146">
        <v>1667461</v>
      </c>
      <c r="G77" s="146"/>
      <c r="I77">
        <v>1304200000</v>
      </c>
      <c r="J77" t="s">
        <v>159</v>
      </c>
      <c r="K77" s="146">
        <v>1667461</v>
      </c>
      <c r="L77" s="146">
        <v>1667461</v>
      </c>
      <c r="M77" s="146"/>
    </row>
    <row r="78" spans="1:13" customFormat="1" ht="12.5" x14ac:dyDescent="0.25">
      <c r="A78" t="s">
        <v>157</v>
      </c>
      <c r="C78">
        <v>1304500000</v>
      </c>
      <c r="D78" t="s">
        <v>160</v>
      </c>
      <c r="E78" s="154"/>
      <c r="F78" s="154"/>
      <c r="G78" s="146"/>
      <c r="I78">
        <v>1304500000</v>
      </c>
      <c r="J78" t="s">
        <v>160</v>
      </c>
      <c r="K78" s="154"/>
      <c r="L78" s="154"/>
      <c r="M78" s="146"/>
    </row>
    <row r="79" spans="1:13" customFormat="1" ht="12.5" x14ac:dyDescent="0.25">
      <c r="C79">
        <v>1304510000</v>
      </c>
      <c r="D79" t="s">
        <v>161</v>
      </c>
      <c r="E79" s="154"/>
      <c r="F79" s="154"/>
      <c r="G79" s="146"/>
      <c r="I79">
        <v>1304510000</v>
      </c>
      <c r="J79" t="s">
        <v>161</v>
      </c>
      <c r="K79" s="154"/>
      <c r="L79" s="154"/>
      <c r="M79" s="146"/>
    </row>
    <row r="80" spans="1:13" customFormat="1" ht="12.5" x14ac:dyDescent="0.25">
      <c r="C80">
        <v>1307100000</v>
      </c>
      <c r="D80" t="s">
        <v>283</v>
      </c>
      <c r="E80" s="147">
        <v>155581.49</v>
      </c>
      <c r="F80" s="147">
        <v>154416.49</v>
      </c>
      <c r="G80" s="146"/>
      <c r="I80">
        <v>1307100000</v>
      </c>
      <c r="J80" t="s">
        <v>283</v>
      </c>
      <c r="K80" s="147">
        <v>155581.49</v>
      </c>
      <c r="L80" s="147">
        <v>154416.49</v>
      </c>
      <c r="M80" s="146"/>
    </row>
    <row r="81" spans="1:13" customFormat="1" ht="12.5" x14ac:dyDescent="0.25">
      <c r="A81" t="s">
        <v>162</v>
      </c>
      <c r="B81">
        <v>139</v>
      </c>
      <c r="C81">
        <v>1308100000</v>
      </c>
      <c r="D81" t="s">
        <v>163</v>
      </c>
      <c r="E81" s="147">
        <v>229652.28</v>
      </c>
      <c r="F81" s="147">
        <v>229652.28</v>
      </c>
      <c r="G81" s="146"/>
      <c r="I81">
        <v>1308100000</v>
      </c>
      <c r="J81" t="s">
        <v>163</v>
      </c>
      <c r="K81" s="147">
        <v>229652.28</v>
      </c>
      <c r="L81" s="147">
        <v>229652.28</v>
      </c>
      <c r="M81" s="146"/>
    </row>
    <row r="82" spans="1:13" customFormat="1" ht="12.5" x14ac:dyDescent="0.25">
      <c r="A82" s="155" t="s">
        <v>164</v>
      </c>
      <c r="C82">
        <v>1309100000</v>
      </c>
      <c r="D82" t="s">
        <v>164</v>
      </c>
      <c r="E82" s="147">
        <v>240639.81</v>
      </c>
      <c r="F82" s="147">
        <v>240639.81</v>
      </c>
      <c r="G82" s="146"/>
      <c r="I82">
        <v>1309100000</v>
      </c>
      <c r="J82" t="s">
        <v>164</v>
      </c>
      <c r="K82" s="147">
        <v>240639.81</v>
      </c>
      <c r="L82" s="147">
        <v>240639.81</v>
      </c>
      <c r="M82" s="146"/>
    </row>
    <row r="83" spans="1:13" customFormat="1" ht="12.5" x14ac:dyDescent="0.25">
      <c r="A83" s="155"/>
      <c r="C83">
        <v>1309200000</v>
      </c>
      <c r="D83" t="s">
        <v>165</v>
      </c>
      <c r="E83" s="146">
        <v>14585.9</v>
      </c>
      <c r="F83" s="146">
        <v>14585.9</v>
      </c>
      <c r="G83" s="146"/>
      <c r="I83">
        <v>1309200000</v>
      </c>
      <c r="J83" t="s">
        <v>165</v>
      </c>
      <c r="K83" s="146">
        <v>14585.9</v>
      </c>
      <c r="L83" s="146">
        <v>14585.9</v>
      </c>
      <c r="M83" s="146"/>
    </row>
    <row r="84" spans="1:13" customFormat="1" ht="12.5" x14ac:dyDescent="0.25">
      <c r="A84" t="s">
        <v>166</v>
      </c>
      <c r="C84">
        <v>1309340000</v>
      </c>
      <c r="D84" t="s">
        <v>167</v>
      </c>
      <c r="E84" s="146">
        <v>-6176.9</v>
      </c>
      <c r="F84" s="146">
        <v>-5827.9</v>
      </c>
      <c r="G84" s="146"/>
      <c r="I84">
        <v>1309340000</v>
      </c>
      <c r="J84" t="s">
        <v>167</v>
      </c>
      <c r="K84" s="146">
        <v>-6176.9</v>
      </c>
      <c r="L84" s="146">
        <v>-5827.9</v>
      </c>
      <c r="M84" s="146"/>
    </row>
    <row r="85" spans="1:13" customFormat="1" ht="12.5" x14ac:dyDescent="0.25">
      <c r="A85" t="s">
        <v>166</v>
      </c>
      <c r="B85">
        <v>139</v>
      </c>
      <c r="C85">
        <v>1302310000</v>
      </c>
      <c r="D85" t="s">
        <v>168</v>
      </c>
      <c r="E85" s="146"/>
      <c r="F85" s="146"/>
      <c r="G85" s="146"/>
      <c r="I85">
        <v>1302310000</v>
      </c>
      <c r="J85" t="s">
        <v>168</v>
      </c>
      <c r="K85" s="146"/>
      <c r="L85" s="146"/>
      <c r="M85" s="146"/>
    </row>
    <row r="86" spans="1:13" customFormat="1" ht="12.5" x14ac:dyDescent="0.25">
      <c r="C86">
        <v>1307310000</v>
      </c>
      <c r="D86" t="s">
        <v>284</v>
      </c>
      <c r="E86" s="146">
        <v>-49398.49</v>
      </c>
      <c r="F86" s="146">
        <v>-46690.49</v>
      </c>
      <c r="G86" s="146"/>
      <c r="I86">
        <v>1307310000</v>
      </c>
      <c r="J86" t="s">
        <v>284</v>
      </c>
      <c r="K86" s="146">
        <v>-49398.49</v>
      </c>
      <c r="L86" s="146">
        <v>-46690.49</v>
      </c>
      <c r="M86" s="146"/>
    </row>
    <row r="87" spans="1:13" customFormat="1" ht="12.5" x14ac:dyDescent="0.25">
      <c r="A87" t="s">
        <v>166</v>
      </c>
      <c r="B87">
        <v>139</v>
      </c>
      <c r="C87">
        <v>1302320000</v>
      </c>
      <c r="D87" t="s">
        <v>169</v>
      </c>
      <c r="E87" s="146"/>
      <c r="F87" s="146"/>
      <c r="G87" s="146"/>
      <c r="I87">
        <v>1302320000</v>
      </c>
      <c r="J87" t="s">
        <v>169</v>
      </c>
      <c r="K87" s="146"/>
      <c r="L87" s="146"/>
      <c r="M87" s="146"/>
    </row>
    <row r="88" spans="1:13" customFormat="1" ht="12.5" x14ac:dyDescent="0.25">
      <c r="A88" t="s">
        <v>153</v>
      </c>
      <c r="B88">
        <v>139</v>
      </c>
      <c r="C88" s="85">
        <v>1303310000</v>
      </c>
      <c r="D88" t="s">
        <v>170</v>
      </c>
      <c r="E88" s="146"/>
      <c r="F88" s="146"/>
      <c r="G88" s="146"/>
      <c r="I88" s="85">
        <v>1303310000</v>
      </c>
      <c r="J88" t="s">
        <v>170</v>
      </c>
      <c r="K88" s="146"/>
      <c r="L88" s="146"/>
      <c r="M88" s="146"/>
    </row>
    <row r="89" spans="1:13" customFormat="1" ht="12.5" x14ac:dyDescent="0.25">
      <c r="A89" t="s">
        <v>166</v>
      </c>
      <c r="B89">
        <v>139</v>
      </c>
      <c r="C89">
        <v>1304310000</v>
      </c>
      <c r="D89" t="s">
        <v>171</v>
      </c>
      <c r="E89" s="146">
        <v>-5376915.8099999996</v>
      </c>
      <c r="F89" s="146">
        <v>-5327842.8099999996</v>
      </c>
      <c r="G89" s="146"/>
      <c r="I89">
        <v>1304310000</v>
      </c>
      <c r="J89" t="s">
        <v>171</v>
      </c>
      <c r="K89" s="146">
        <v>-5376915.8099999996</v>
      </c>
      <c r="L89" s="146">
        <v>-5327842.8099999996</v>
      </c>
      <c r="M89" s="146"/>
    </row>
    <row r="90" spans="1:13" customFormat="1" ht="12.5" x14ac:dyDescent="0.25">
      <c r="C90">
        <v>1304320000</v>
      </c>
      <c r="D90" t="s">
        <v>172</v>
      </c>
      <c r="E90" s="147">
        <v>449288</v>
      </c>
      <c r="F90" s="147">
        <v>435574</v>
      </c>
      <c r="G90" s="146"/>
      <c r="I90">
        <v>1304320000</v>
      </c>
      <c r="J90" t="s">
        <v>172</v>
      </c>
      <c r="K90" s="147">
        <v>449288</v>
      </c>
      <c r="L90" s="147">
        <v>435574</v>
      </c>
      <c r="M90" s="146"/>
    </row>
    <row r="91" spans="1:13" customFormat="1" ht="12.5" x14ac:dyDescent="0.25">
      <c r="A91" t="s">
        <v>166</v>
      </c>
      <c r="C91">
        <v>1309310000</v>
      </c>
      <c r="D91" t="s">
        <v>173</v>
      </c>
      <c r="E91" s="148">
        <v>-141443.81</v>
      </c>
      <c r="F91" s="148">
        <v>-134821.81</v>
      </c>
      <c r="G91" s="146"/>
      <c r="I91">
        <v>1309310000</v>
      </c>
      <c r="J91" t="s">
        <v>173</v>
      </c>
      <c r="K91" s="148">
        <v>-141443.81</v>
      </c>
      <c r="L91" s="148">
        <v>-134821.81</v>
      </c>
      <c r="M91" s="146"/>
    </row>
    <row r="92" spans="1:13" customFormat="1" ht="12.5" x14ac:dyDescent="0.25">
      <c r="A92" t="s">
        <v>166</v>
      </c>
      <c r="B92">
        <v>139</v>
      </c>
      <c r="C92">
        <v>1308310000</v>
      </c>
      <c r="D92" t="s">
        <v>174</v>
      </c>
      <c r="E92" s="146">
        <v>-120212.28</v>
      </c>
      <c r="F92" s="146">
        <v>-117096.18</v>
      </c>
      <c r="G92" s="146"/>
      <c r="I92">
        <v>1308310000</v>
      </c>
      <c r="J92" t="s">
        <v>174</v>
      </c>
      <c r="K92" s="146">
        <v>-120212.28</v>
      </c>
      <c r="L92" s="146">
        <v>-117096.18</v>
      </c>
      <c r="M92" s="146"/>
    </row>
    <row r="93" spans="1:13" customFormat="1" x14ac:dyDescent="0.35">
      <c r="E93" s="156">
        <f>SUM(E84:E92)</f>
        <v>-5244859.2899999991</v>
      </c>
      <c r="F93" s="156">
        <f>SUM(F84:F92)</f>
        <v>-5196705.1899999985</v>
      </c>
      <c r="G93" s="156">
        <f>SUM(G85:G92)</f>
        <v>0</v>
      </c>
      <c r="K93" s="156">
        <f>SUM(K84:K92)</f>
        <v>-5244859.2899999991</v>
      </c>
      <c r="L93" s="156">
        <f>SUM(L84:L92)</f>
        <v>-5196705.1899999985</v>
      </c>
      <c r="M93" s="156">
        <f>SUM(M85:M92)</f>
        <v>0</v>
      </c>
    </row>
    <row r="94" spans="1:13" customFormat="1" ht="12.5" x14ac:dyDescent="0.25">
      <c r="C94">
        <v>1531000000</v>
      </c>
      <c r="D94" t="s">
        <v>76</v>
      </c>
      <c r="E94" s="146">
        <v>21569.19</v>
      </c>
      <c r="F94" s="146">
        <v>21569.19</v>
      </c>
      <c r="G94" s="146"/>
      <c r="I94">
        <v>1531000000</v>
      </c>
      <c r="J94" t="s">
        <v>76</v>
      </c>
      <c r="K94" s="146">
        <v>21569.19</v>
      </c>
      <c r="L94" s="146">
        <v>21569.19</v>
      </c>
      <c r="M94" s="146"/>
    </row>
    <row r="95" spans="1:13" customFormat="1" ht="12.5" x14ac:dyDescent="0.25">
      <c r="C95">
        <v>1315000000</v>
      </c>
      <c r="D95" t="s">
        <v>300</v>
      </c>
      <c r="E95" s="146">
        <v>127993.88</v>
      </c>
      <c r="F95" s="146">
        <v>127993.88</v>
      </c>
      <c r="G95" s="146"/>
      <c r="I95">
        <v>1315000000</v>
      </c>
      <c r="J95" t="s">
        <v>300</v>
      </c>
      <c r="K95" s="146">
        <v>127993.88</v>
      </c>
      <c r="L95" s="146">
        <v>127993.88</v>
      </c>
      <c r="M95" s="146"/>
    </row>
    <row r="96" spans="1:13" customFormat="1" ht="12.5" x14ac:dyDescent="0.25">
      <c r="C96">
        <v>1315010000</v>
      </c>
      <c r="D96" t="s">
        <v>301</v>
      </c>
      <c r="E96" s="146">
        <v>-76796.289999999994</v>
      </c>
      <c r="F96" s="146">
        <v>-74663.06</v>
      </c>
      <c r="G96" s="146">
        <f>E96-F96</f>
        <v>-2133.2299999999959</v>
      </c>
      <c r="I96">
        <v>1315010000</v>
      </c>
      <c r="J96" t="s">
        <v>301</v>
      </c>
      <c r="K96" s="146">
        <v>-76796.289999999994</v>
      </c>
      <c r="L96" s="146">
        <v>-74663.06</v>
      </c>
      <c r="M96" s="146"/>
    </row>
    <row r="97" spans="1:13" customFormat="1" ht="12.5" x14ac:dyDescent="0.25">
      <c r="A97" t="s">
        <v>175</v>
      </c>
      <c r="B97">
        <v>139</v>
      </c>
      <c r="C97" s="85">
        <v>1319999999</v>
      </c>
      <c r="D97" t="s">
        <v>90</v>
      </c>
      <c r="E97" s="147">
        <v>27900.59</v>
      </c>
      <c r="F97" s="147">
        <v>27900.59</v>
      </c>
      <c r="G97" s="146">
        <f>E97-F97</f>
        <v>0</v>
      </c>
      <c r="I97" s="85">
        <v>1319999999</v>
      </c>
      <c r="J97" t="s">
        <v>90</v>
      </c>
      <c r="K97" s="147">
        <v>27900.59</v>
      </c>
      <c r="L97" s="147">
        <v>27900.59</v>
      </c>
      <c r="M97" s="146"/>
    </row>
    <row r="98" spans="1:13" customFormat="1" ht="12.5" x14ac:dyDescent="0.25">
      <c r="C98">
        <v>1311000000</v>
      </c>
      <c r="D98" t="s">
        <v>307</v>
      </c>
      <c r="E98" s="147"/>
      <c r="F98" s="147"/>
      <c r="G98" s="146"/>
      <c r="I98">
        <v>1311000000</v>
      </c>
      <c r="J98" t="s">
        <v>307</v>
      </c>
      <c r="K98" s="147"/>
      <c r="L98" s="147"/>
      <c r="M98" s="146"/>
    </row>
    <row r="99" spans="1:13" customFormat="1" ht="12.5" x14ac:dyDescent="0.25">
      <c r="A99" t="s">
        <v>176</v>
      </c>
      <c r="B99">
        <v>139</v>
      </c>
      <c r="C99">
        <v>1501000000</v>
      </c>
      <c r="D99" t="s">
        <v>177</v>
      </c>
      <c r="E99" s="146">
        <v>0</v>
      </c>
      <c r="F99" s="146">
        <v>0</v>
      </c>
      <c r="G99" s="146"/>
      <c r="I99">
        <v>1501000000</v>
      </c>
      <c r="J99" t="s">
        <v>177</v>
      </c>
      <c r="K99" s="146">
        <v>0</v>
      </c>
      <c r="L99" s="146">
        <v>0</v>
      </c>
      <c r="M99" s="146"/>
    </row>
    <row r="100" spans="1:13" customFormat="1" ht="12.5" x14ac:dyDescent="0.25">
      <c r="A100" t="s">
        <v>178</v>
      </c>
      <c r="B100">
        <v>139</v>
      </c>
      <c r="C100">
        <v>2111000000</v>
      </c>
      <c r="D100" t="s">
        <v>179</v>
      </c>
      <c r="E100" s="146">
        <v>-17356000</v>
      </c>
      <c r="F100" s="146">
        <v>-17831000</v>
      </c>
      <c r="G100" s="146">
        <f>E100-F100</f>
        <v>475000</v>
      </c>
      <c r="I100">
        <v>2111000000</v>
      </c>
      <c r="J100" t="s">
        <v>179</v>
      </c>
      <c r="K100" s="146">
        <v>-17356000</v>
      </c>
      <c r="L100" s="146">
        <v>-17831000</v>
      </c>
      <c r="M100" s="146"/>
    </row>
    <row r="101" spans="1:13" customFormat="1" ht="12.5" x14ac:dyDescent="0.25">
      <c r="A101" t="s">
        <v>180</v>
      </c>
      <c r="B101">
        <v>139</v>
      </c>
      <c r="C101">
        <v>2112000000</v>
      </c>
      <c r="D101" t="s">
        <v>181</v>
      </c>
      <c r="E101" s="146">
        <v>-1038293.66</v>
      </c>
      <c r="F101" s="146">
        <v>-701961.04</v>
      </c>
      <c r="G101" s="146">
        <f t="shared" ref="G101:G121" si="0">E101-F101</f>
        <v>-336332.62</v>
      </c>
      <c r="I101">
        <v>2112000000</v>
      </c>
      <c r="J101" t="s">
        <v>181</v>
      </c>
      <c r="K101" s="146">
        <v>-1038293.66</v>
      </c>
      <c r="L101" s="146">
        <v>-701961.04</v>
      </c>
      <c r="M101" s="146"/>
    </row>
    <row r="102" spans="1:13" customFormat="1" ht="12.5" x14ac:dyDescent="0.25">
      <c r="A102" t="s">
        <v>180</v>
      </c>
      <c r="B102">
        <v>139</v>
      </c>
      <c r="C102">
        <v>2114000000</v>
      </c>
      <c r="D102" t="s">
        <v>182</v>
      </c>
      <c r="E102" s="146">
        <v>0</v>
      </c>
      <c r="F102" s="146">
        <v>0</v>
      </c>
      <c r="G102" s="146">
        <f t="shared" si="0"/>
        <v>0</v>
      </c>
      <c r="I102">
        <v>2114000000</v>
      </c>
      <c r="J102" t="s">
        <v>182</v>
      </c>
      <c r="K102" s="146">
        <v>0</v>
      </c>
      <c r="L102" s="146">
        <v>0</v>
      </c>
      <c r="M102" s="146"/>
    </row>
    <row r="103" spans="1:13" customFormat="1" ht="12.5" x14ac:dyDescent="0.25">
      <c r="C103">
        <v>2115000000</v>
      </c>
      <c r="D103" t="s">
        <v>302</v>
      </c>
      <c r="E103" s="146">
        <v>-28704.94</v>
      </c>
      <c r="F103" s="146">
        <v>-28411.919999999998</v>
      </c>
      <c r="G103" s="146">
        <f t="shared" si="0"/>
        <v>-293.02000000000044</v>
      </c>
      <c r="I103">
        <v>2115000000</v>
      </c>
      <c r="J103" t="s">
        <v>302</v>
      </c>
      <c r="K103" s="146">
        <v>-28704.94</v>
      </c>
      <c r="L103" s="146">
        <v>-28411.919999999998</v>
      </c>
      <c r="M103" s="146"/>
    </row>
    <row r="104" spans="1:13" customFormat="1" ht="12.5" x14ac:dyDescent="0.25">
      <c r="A104" t="s">
        <v>183</v>
      </c>
      <c r="C104">
        <v>2203000000</v>
      </c>
      <c r="D104" t="s">
        <v>184</v>
      </c>
      <c r="E104" s="146"/>
      <c r="F104" s="146"/>
      <c r="G104" s="146">
        <f t="shared" si="0"/>
        <v>0</v>
      </c>
      <c r="I104">
        <v>2203000000</v>
      </c>
      <c r="J104" t="s">
        <v>184</v>
      </c>
      <c r="K104" s="146"/>
      <c r="L104" s="146"/>
      <c r="M104" s="146"/>
    </row>
    <row r="105" spans="1:13" customFormat="1" ht="12.5" x14ac:dyDescent="0.25">
      <c r="A105" t="s">
        <v>185</v>
      </c>
      <c r="B105">
        <v>139</v>
      </c>
      <c r="C105">
        <v>2121000000</v>
      </c>
      <c r="D105" t="s">
        <v>58</v>
      </c>
      <c r="E105" s="146">
        <v>-31072.16</v>
      </c>
      <c r="F105" s="146">
        <v>-6583.19</v>
      </c>
      <c r="G105" s="146">
        <f t="shared" si="0"/>
        <v>-24488.97</v>
      </c>
      <c r="I105">
        <v>2121000000</v>
      </c>
      <c r="J105" t="s">
        <v>58</v>
      </c>
      <c r="K105" s="146">
        <v>-31072.16</v>
      </c>
      <c r="L105" s="146">
        <v>-6583.19</v>
      </c>
      <c r="M105" s="146"/>
    </row>
    <row r="106" spans="1:13" customFormat="1" ht="12.5" x14ac:dyDescent="0.25">
      <c r="A106" t="s">
        <v>186</v>
      </c>
      <c r="B106">
        <v>139</v>
      </c>
      <c r="C106">
        <v>2122000000</v>
      </c>
      <c r="D106" t="s">
        <v>187</v>
      </c>
      <c r="E106" s="146">
        <v>-346311.66</v>
      </c>
      <c r="F106" s="146">
        <v>-356980.35</v>
      </c>
      <c r="G106" s="146">
        <f t="shared" si="0"/>
        <v>10668.690000000002</v>
      </c>
      <c r="I106">
        <v>2122000000</v>
      </c>
      <c r="J106" t="s">
        <v>187</v>
      </c>
      <c r="K106" s="146">
        <v>-346311.66</v>
      </c>
      <c r="L106" s="146">
        <v>-356980.35</v>
      </c>
      <c r="M106" s="146"/>
    </row>
    <row r="107" spans="1:13" customFormat="1" ht="12.5" x14ac:dyDescent="0.25">
      <c r="A107" t="s">
        <v>188</v>
      </c>
      <c r="B107">
        <v>139</v>
      </c>
      <c r="C107">
        <v>2133200000</v>
      </c>
      <c r="D107" t="s">
        <v>189</v>
      </c>
      <c r="E107" s="146">
        <v>-5901.29</v>
      </c>
      <c r="F107" s="146">
        <v>-9058.93</v>
      </c>
      <c r="G107" s="146">
        <f t="shared" si="0"/>
        <v>3157.6400000000003</v>
      </c>
      <c r="I107">
        <v>2133200000</v>
      </c>
      <c r="J107" t="s">
        <v>189</v>
      </c>
      <c r="K107" s="146">
        <v>-5901.29</v>
      </c>
      <c r="L107" s="146">
        <v>-9058.93</v>
      </c>
      <c r="M107" s="146"/>
    </row>
    <row r="108" spans="1:13" customFormat="1" ht="12.5" x14ac:dyDescent="0.25">
      <c r="C108" s="85">
        <v>2133700000</v>
      </c>
      <c r="D108" t="s">
        <v>190</v>
      </c>
      <c r="E108" s="146">
        <v>-82518.16</v>
      </c>
      <c r="F108" s="146"/>
      <c r="G108" s="146">
        <f t="shared" si="0"/>
        <v>-82518.16</v>
      </c>
      <c r="I108" s="85">
        <v>2133700000</v>
      </c>
      <c r="J108" t="s">
        <v>190</v>
      </c>
      <c r="K108" s="146">
        <v>-82518.16</v>
      </c>
      <c r="L108" s="146"/>
      <c r="M108" s="146"/>
    </row>
    <row r="109" spans="1:13" customFormat="1" ht="12.5" x14ac:dyDescent="0.25">
      <c r="A109" t="s">
        <v>188</v>
      </c>
      <c r="B109">
        <v>139</v>
      </c>
      <c r="C109">
        <v>2137000000</v>
      </c>
      <c r="D109" t="s">
        <v>191</v>
      </c>
      <c r="E109" s="146">
        <v>-111261.03</v>
      </c>
      <c r="F109" s="146">
        <v>-312102.11</v>
      </c>
      <c r="G109" s="146">
        <f t="shared" si="0"/>
        <v>200841.08</v>
      </c>
      <c r="I109">
        <v>2137000000</v>
      </c>
      <c r="J109" t="s">
        <v>191</v>
      </c>
      <c r="K109" s="146">
        <v>-111261.03</v>
      </c>
      <c r="L109" s="146">
        <v>-312102.11</v>
      </c>
      <c r="M109" s="146"/>
    </row>
    <row r="110" spans="1:13" customFormat="1" ht="12.5" x14ac:dyDescent="0.25">
      <c r="A110" t="s">
        <v>188</v>
      </c>
      <c r="B110">
        <v>139</v>
      </c>
      <c r="C110" s="85">
        <v>2140000000</v>
      </c>
      <c r="D110" t="s">
        <v>192</v>
      </c>
      <c r="E110" s="146">
        <v>-44183.12</v>
      </c>
      <c r="F110" s="146">
        <v>-49955.17</v>
      </c>
      <c r="G110" s="146">
        <f t="shared" si="0"/>
        <v>5772.0499999999956</v>
      </c>
      <c r="I110" s="85">
        <v>2140000000</v>
      </c>
      <c r="J110" t="s">
        <v>192</v>
      </c>
      <c r="K110" s="146">
        <v>-44183.12</v>
      </c>
      <c r="L110" s="146">
        <v>-49955.17</v>
      </c>
      <c r="M110" s="146"/>
    </row>
    <row r="111" spans="1:13" customFormat="1" ht="12.5" x14ac:dyDescent="0.25">
      <c r="C111" s="85">
        <v>2141000000</v>
      </c>
      <c r="D111" t="s">
        <v>316</v>
      </c>
      <c r="E111" s="146"/>
      <c r="F111" s="146"/>
      <c r="G111" s="146">
        <f t="shared" si="0"/>
        <v>0</v>
      </c>
      <c r="I111" s="85">
        <v>2141000000</v>
      </c>
      <c r="J111" t="s">
        <v>316</v>
      </c>
      <c r="K111" s="146"/>
      <c r="L111" s="146"/>
      <c r="M111" s="146"/>
    </row>
    <row r="112" spans="1:13" customFormat="1" ht="12.5" x14ac:dyDescent="0.25">
      <c r="C112">
        <v>2131000000</v>
      </c>
      <c r="D112" t="s">
        <v>193</v>
      </c>
      <c r="E112" s="157"/>
      <c r="F112" s="157"/>
      <c r="G112" s="146">
        <f t="shared" si="0"/>
        <v>0</v>
      </c>
      <c r="I112">
        <v>2131000000</v>
      </c>
      <c r="J112" t="s">
        <v>193</v>
      </c>
      <c r="K112" s="157"/>
      <c r="L112" s="157"/>
      <c r="M112" s="146"/>
    </row>
    <row r="113" spans="1:13" customFormat="1" ht="12.5" x14ac:dyDescent="0.25">
      <c r="C113">
        <v>2134500000</v>
      </c>
      <c r="D113" t="s">
        <v>324</v>
      </c>
      <c r="E113" s="148"/>
      <c r="F113" s="148"/>
      <c r="G113" s="146">
        <f t="shared" si="0"/>
        <v>0</v>
      </c>
      <c r="I113">
        <v>2134500000</v>
      </c>
      <c r="J113" t="s">
        <v>324</v>
      </c>
      <c r="K113" s="148"/>
      <c r="L113" s="148"/>
      <c r="M113" s="146"/>
    </row>
    <row r="114" spans="1:13" customFormat="1" ht="12.5" x14ac:dyDescent="0.25">
      <c r="A114" t="s">
        <v>188</v>
      </c>
      <c r="C114">
        <v>2134130000</v>
      </c>
      <c r="D114" t="s">
        <v>194</v>
      </c>
      <c r="E114" s="146">
        <v>-960</v>
      </c>
      <c r="F114" s="146">
        <v>-960</v>
      </c>
      <c r="G114" s="146">
        <f t="shared" si="0"/>
        <v>0</v>
      </c>
      <c r="I114">
        <v>2134130000</v>
      </c>
      <c r="J114" t="s">
        <v>194</v>
      </c>
      <c r="K114" s="146">
        <v>-960</v>
      </c>
      <c r="L114" s="146">
        <v>-960</v>
      </c>
      <c r="M114" s="146"/>
    </row>
    <row r="115" spans="1:13" customFormat="1" ht="12.5" x14ac:dyDescent="0.25">
      <c r="A115" t="s">
        <v>188</v>
      </c>
      <c r="C115">
        <v>2180200000</v>
      </c>
      <c r="D115" t="s">
        <v>195</v>
      </c>
      <c r="E115" s="146">
        <v>-6862.38</v>
      </c>
      <c r="F115" s="146">
        <v>-6713.46</v>
      </c>
      <c r="G115" s="146">
        <f t="shared" si="0"/>
        <v>-148.92000000000007</v>
      </c>
      <c r="I115">
        <v>2180200000</v>
      </c>
      <c r="J115" t="s">
        <v>195</v>
      </c>
      <c r="K115" s="146">
        <v>-6862.38</v>
      </c>
      <c r="L115" s="146">
        <v>-6713.46</v>
      </c>
      <c r="M115" s="146"/>
    </row>
    <row r="116" spans="1:13" customFormat="1" ht="12.5" x14ac:dyDescent="0.25">
      <c r="A116" t="s">
        <v>188</v>
      </c>
      <c r="C116">
        <v>2134020000</v>
      </c>
      <c r="D116" t="s">
        <v>196</v>
      </c>
      <c r="E116" s="146">
        <v>-11076.79</v>
      </c>
      <c r="F116" s="146">
        <v>-8840.19</v>
      </c>
      <c r="G116" s="146">
        <f t="shared" si="0"/>
        <v>-2236.6000000000004</v>
      </c>
      <c r="I116">
        <v>2134020000</v>
      </c>
      <c r="J116" t="s">
        <v>196</v>
      </c>
      <c r="K116" s="146">
        <v>-11076.79</v>
      </c>
      <c r="L116" s="146">
        <v>-8840.19</v>
      </c>
      <c r="M116" s="146"/>
    </row>
    <row r="117" spans="1:13" customFormat="1" ht="12.5" x14ac:dyDescent="0.25">
      <c r="A117" t="s">
        <v>188</v>
      </c>
      <c r="C117">
        <v>2134080000</v>
      </c>
      <c r="D117" t="s">
        <v>197</v>
      </c>
      <c r="E117" s="146">
        <v>-350</v>
      </c>
      <c r="F117" s="146">
        <v>-280</v>
      </c>
      <c r="G117" s="146">
        <f t="shared" si="0"/>
        <v>-70</v>
      </c>
      <c r="I117">
        <v>2134080000</v>
      </c>
      <c r="J117" t="s">
        <v>197</v>
      </c>
      <c r="K117" s="146">
        <v>-350</v>
      </c>
      <c r="L117" s="146">
        <v>-280</v>
      </c>
      <c r="M117" s="146"/>
    </row>
    <row r="118" spans="1:13" customFormat="1" ht="12.5" x14ac:dyDescent="0.25">
      <c r="A118" t="s">
        <v>188</v>
      </c>
      <c r="C118">
        <v>2134160000</v>
      </c>
      <c r="D118" t="s">
        <v>198</v>
      </c>
      <c r="E118" s="146">
        <v>-56.03</v>
      </c>
      <c r="F118" s="146">
        <v>-467.29</v>
      </c>
      <c r="G118" s="146">
        <f t="shared" si="0"/>
        <v>411.26</v>
      </c>
      <c r="I118">
        <v>2134160000</v>
      </c>
      <c r="J118" t="s">
        <v>198</v>
      </c>
      <c r="K118" s="146">
        <v>-56.03</v>
      </c>
      <c r="L118" s="146">
        <v>-467.29</v>
      </c>
      <c r="M118" s="146"/>
    </row>
    <row r="119" spans="1:13" customFormat="1" x14ac:dyDescent="0.35">
      <c r="E119" s="158">
        <f>SUM(E107:E118)</f>
        <v>-263168.8</v>
      </c>
      <c r="F119" s="158">
        <f>SUM(F107:F118)</f>
        <v>-388377.14999999997</v>
      </c>
      <c r="G119" s="158">
        <f>SUM(G107:G118)</f>
        <v>125208.34999999998</v>
      </c>
      <c r="K119" s="158">
        <f>SUM(K107:K118)</f>
        <v>-263168.8</v>
      </c>
      <c r="L119" s="158">
        <f>SUM(L107:L118)</f>
        <v>-388377.14999999997</v>
      </c>
      <c r="M119" s="158">
        <f>SUM(M107:M118)</f>
        <v>0</v>
      </c>
    </row>
    <row r="120" spans="1:13" customFormat="1" ht="12.5" x14ac:dyDescent="0.25">
      <c r="A120" t="s">
        <v>199</v>
      </c>
      <c r="B120">
        <v>139</v>
      </c>
      <c r="C120">
        <v>2134060000</v>
      </c>
      <c r="D120" t="s">
        <v>200</v>
      </c>
      <c r="E120" s="146">
        <v>-11076.79</v>
      </c>
      <c r="F120" s="146">
        <v>-8840.19</v>
      </c>
      <c r="G120" s="146">
        <f t="shared" si="0"/>
        <v>-2236.6000000000004</v>
      </c>
      <c r="I120">
        <v>2134060000</v>
      </c>
      <c r="J120" t="s">
        <v>200</v>
      </c>
      <c r="K120" s="146">
        <v>-11076.79</v>
      </c>
      <c r="L120" s="146">
        <v>-8840.19</v>
      </c>
      <c r="M120" s="146"/>
    </row>
    <row r="121" spans="1:13" customFormat="1" ht="12.5" x14ac:dyDescent="0.25">
      <c r="C121">
        <v>2134060001</v>
      </c>
      <c r="D121" t="s">
        <v>320</v>
      </c>
      <c r="E121" s="146">
        <v>-3673</v>
      </c>
      <c r="F121" s="146">
        <v>-3673</v>
      </c>
      <c r="G121" s="146">
        <f t="shared" si="0"/>
        <v>0</v>
      </c>
      <c r="I121">
        <v>2134060001</v>
      </c>
      <c r="J121" t="s">
        <v>320</v>
      </c>
      <c r="K121" s="146">
        <v>-3673</v>
      </c>
      <c r="L121" s="146">
        <v>-3673</v>
      </c>
      <c r="M121" s="146"/>
    </row>
    <row r="122" spans="1:13" customFormat="1" x14ac:dyDescent="0.35">
      <c r="E122" s="158">
        <f>SUM(E120:E121)</f>
        <v>-14749.79</v>
      </c>
      <c r="F122" s="158">
        <f>SUM(F120:F121)</f>
        <v>-12513.19</v>
      </c>
      <c r="G122" s="158">
        <f>SUM(G120)</f>
        <v>-2236.6000000000004</v>
      </c>
      <c r="K122" s="158">
        <f>SUM(K120:K121)</f>
        <v>-14749.79</v>
      </c>
      <c r="L122" s="158">
        <f>SUM(L120:L121)</f>
        <v>-12513.19</v>
      </c>
      <c r="M122" s="158">
        <f t="shared" ref="M122" si="1">SUM(M120)</f>
        <v>0</v>
      </c>
    </row>
    <row r="123" spans="1:13" customFormat="1" ht="12.5" x14ac:dyDescent="0.25">
      <c r="A123" t="s">
        <v>201</v>
      </c>
      <c r="B123">
        <v>139</v>
      </c>
      <c r="C123">
        <v>2151000000</v>
      </c>
      <c r="D123" t="s">
        <v>202</v>
      </c>
      <c r="E123" s="146">
        <v>-152939.53</v>
      </c>
      <c r="F123" s="146">
        <v>-103807.52</v>
      </c>
      <c r="G123" s="146">
        <f>E123-F123</f>
        <v>-49132.009999999995</v>
      </c>
      <c r="I123">
        <v>2151000000</v>
      </c>
      <c r="J123" t="s">
        <v>202</v>
      </c>
      <c r="K123" s="146">
        <v>-152939.53</v>
      </c>
      <c r="L123" s="146">
        <v>-103807.52</v>
      </c>
      <c r="M123" s="146"/>
    </row>
    <row r="124" spans="1:13" customFormat="1" ht="12.5" x14ac:dyDescent="0.25">
      <c r="A124" t="s">
        <v>203</v>
      </c>
      <c r="B124">
        <v>139</v>
      </c>
      <c r="C124">
        <v>2190000000</v>
      </c>
      <c r="D124" t="s">
        <v>204</v>
      </c>
      <c r="E124" s="146">
        <v>-209007.75</v>
      </c>
      <c r="F124" s="146"/>
      <c r="G124" s="146"/>
      <c r="I124">
        <v>2190000000</v>
      </c>
      <c r="J124" t="s">
        <v>204</v>
      </c>
      <c r="K124" s="146">
        <v>-209007.75</v>
      </c>
      <c r="L124" s="146"/>
      <c r="M124" s="146"/>
    </row>
    <row r="125" spans="1:13" customFormat="1" ht="12.5" x14ac:dyDescent="0.25">
      <c r="A125" t="s">
        <v>205</v>
      </c>
      <c r="B125">
        <v>139</v>
      </c>
      <c r="C125">
        <v>2201000000</v>
      </c>
      <c r="D125" t="s">
        <v>206</v>
      </c>
      <c r="E125" s="146">
        <v>-11996147.35</v>
      </c>
      <c r="F125" s="146">
        <v>-10652791.880000001</v>
      </c>
      <c r="G125" s="146"/>
      <c r="I125">
        <v>2201000000</v>
      </c>
      <c r="J125" t="s">
        <v>206</v>
      </c>
      <c r="K125" s="146">
        <v>-11996147.35</v>
      </c>
      <c r="L125" s="146">
        <v>-10652791.880000001</v>
      </c>
      <c r="M125" s="146"/>
    </row>
    <row r="126" spans="1:13" customFormat="1" ht="12.5" x14ac:dyDescent="0.25">
      <c r="C126">
        <v>2202000000</v>
      </c>
      <c r="D126" t="s">
        <v>291</v>
      </c>
      <c r="E126" s="146">
        <v>-6520000</v>
      </c>
      <c r="F126" s="146">
        <v>-5970000</v>
      </c>
      <c r="G126" s="146"/>
      <c r="I126">
        <v>2202000000</v>
      </c>
      <c r="J126" t="s">
        <v>291</v>
      </c>
      <c r="K126" s="146">
        <v>-6520000</v>
      </c>
      <c r="L126" s="146">
        <v>-5970000</v>
      </c>
      <c r="M126" s="146"/>
    </row>
    <row r="127" spans="1:13" customFormat="1" ht="12.5" x14ac:dyDescent="0.25">
      <c r="A127" t="s">
        <v>207</v>
      </c>
      <c r="B127">
        <v>139</v>
      </c>
      <c r="C127">
        <v>2301000000</v>
      </c>
      <c r="D127" t="s">
        <v>27</v>
      </c>
      <c r="E127" s="146">
        <v>-2301697</v>
      </c>
      <c r="F127" s="146">
        <v>-2301697</v>
      </c>
      <c r="G127" s="146"/>
      <c r="I127">
        <v>2301000000</v>
      </c>
      <c r="J127" t="s">
        <v>27</v>
      </c>
      <c r="K127" s="146">
        <v>-2301697</v>
      </c>
      <c r="L127" s="146">
        <v>-2301697</v>
      </c>
      <c r="M127" s="146"/>
    </row>
    <row r="128" spans="1:13" customFormat="1" ht="12.5" x14ac:dyDescent="0.25">
      <c r="C128">
        <v>2205100000</v>
      </c>
      <c r="D128" t="s">
        <v>77</v>
      </c>
      <c r="E128" s="146">
        <v>-1729701.52</v>
      </c>
      <c r="F128" s="146">
        <v>-1729701.52</v>
      </c>
      <c r="G128" s="146"/>
      <c r="I128">
        <v>2205100000</v>
      </c>
      <c r="J128" t="s">
        <v>77</v>
      </c>
      <c r="K128" s="146">
        <v>-1729701.52</v>
      </c>
      <c r="L128" s="146">
        <v>-1729701.52</v>
      </c>
      <c r="M128" s="146"/>
    </row>
    <row r="129" spans="1:13" customFormat="1" ht="12.5" x14ac:dyDescent="0.25">
      <c r="C129">
        <v>2205500000</v>
      </c>
      <c r="D129" t="s">
        <v>303</v>
      </c>
      <c r="E129" s="146">
        <v>-32436.26</v>
      </c>
      <c r="F129" s="146">
        <v>-34905.599999999999</v>
      </c>
      <c r="G129" s="146"/>
      <c r="I129">
        <v>2205500000</v>
      </c>
      <c r="J129" t="s">
        <v>303</v>
      </c>
      <c r="K129" s="146">
        <v>-32436.26</v>
      </c>
      <c r="L129" s="146">
        <v>-34905.599999999999</v>
      </c>
      <c r="M129" s="146"/>
    </row>
    <row r="130" spans="1:13" customFormat="1" ht="12.5" x14ac:dyDescent="0.25">
      <c r="A130" t="s">
        <v>205</v>
      </c>
      <c r="C130" s="85">
        <v>2302300000</v>
      </c>
      <c r="D130" t="s">
        <v>208</v>
      </c>
      <c r="E130" s="146"/>
      <c r="F130" s="146"/>
      <c r="G130" s="146"/>
      <c r="I130" s="85">
        <v>2302300000</v>
      </c>
      <c r="J130" t="s">
        <v>208</v>
      </c>
      <c r="K130" s="146"/>
      <c r="L130" s="146"/>
      <c r="M130" s="146"/>
    </row>
    <row r="131" spans="1:13" customFormat="1" ht="12.5" x14ac:dyDescent="0.25">
      <c r="A131" t="s">
        <v>209</v>
      </c>
      <c r="B131">
        <v>139</v>
      </c>
      <c r="C131">
        <v>2303100000</v>
      </c>
      <c r="D131" t="s">
        <v>210</v>
      </c>
      <c r="E131" s="146"/>
      <c r="F131" s="146"/>
      <c r="G131" s="146"/>
      <c r="I131">
        <v>2303100000</v>
      </c>
      <c r="J131" t="s">
        <v>210</v>
      </c>
      <c r="K131" s="146"/>
      <c r="L131" s="146"/>
      <c r="M131" s="146"/>
    </row>
    <row r="132" spans="1:13" customFormat="1" ht="12.5" x14ac:dyDescent="0.25">
      <c r="A132" t="s">
        <v>209</v>
      </c>
      <c r="B132">
        <v>139</v>
      </c>
      <c r="C132">
        <v>2303200000</v>
      </c>
      <c r="D132" t="s">
        <v>211</v>
      </c>
      <c r="E132" s="146"/>
      <c r="F132" s="146"/>
      <c r="G132" s="146"/>
      <c r="I132">
        <v>2303200000</v>
      </c>
      <c r="J132" t="s">
        <v>211</v>
      </c>
      <c r="K132" s="146"/>
      <c r="L132" s="146"/>
      <c r="M132" s="146"/>
    </row>
    <row r="133" spans="1:13" customFormat="1" ht="12.5" x14ac:dyDescent="0.25">
      <c r="C133">
        <v>2303250000</v>
      </c>
      <c r="D133" t="s">
        <v>212</v>
      </c>
      <c r="E133" s="146">
        <v>435781.86</v>
      </c>
      <c r="F133" s="146">
        <v>435781.86</v>
      </c>
      <c r="G133" s="146"/>
      <c r="I133">
        <v>2303250000</v>
      </c>
      <c r="J133" t="s">
        <v>212</v>
      </c>
      <c r="K133" s="146">
        <v>435781.86</v>
      </c>
      <c r="L133" s="146">
        <v>435781.86</v>
      </c>
      <c r="M133" s="146"/>
    </row>
    <row r="134" spans="1:13" customFormat="1" ht="12.5" x14ac:dyDescent="0.25">
      <c r="C134">
        <v>2303400000</v>
      </c>
      <c r="D134" t="s">
        <v>213</v>
      </c>
      <c r="E134" s="146">
        <v>-1452605.64</v>
      </c>
      <c r="F134" s="146">
        <v>-1452605.64</v>
      </c>
      <c r="G134" s="146"/>
      <c r="I134">
        <v>2303400000</v>
      </c>
      <c r="J134" t="s">
        <v>213</v>
      </c>
      <c r="K134" s="146">
        <v>-1452605.64</v>
      </c>
      <c r="L134" s="146">
        <v>-1452605.64</v>
      </c>
      <c r="M134" s="146"/>
    </row>
    <row r="135" spans="1:13" customFormat="1" ht="12.5" x14ac:dyDescent="0.25">
      <c r="B135">
        <v>139</v>
      </c>
      <c r="C135">
        <v>2307450000</v>
      </c>
      <c r="D135" t="s">
        <v>214</v>
      </c>
      <c r="E135" s="146"/>
      <c r="F135" s="146"/>
      <c r="G135" s="146"/>
      <c r="I135">
        <v>2307450000</v>
      </c>
      <c r="J135" t="s">
        <v>214</v>
      </c>
      <c r="K135" s="146"/>
      <c r="L135" s="146"/>
      <c r="M135" s="146"/>
    </row>
    <row r="136" spans="1:13" customFormat="1" ht="12.5" x14ac:dyDescent="0.25">
      <c r="A136" t="s">
        <v>215</v>
      </c>
      <c r="B136">
        <v>139</v>
      </c>
      <c r="C136">
        <v>2307460000</v>
      </c>
      <c r="D136" t="s">
        <v>216</v>
      </c>
      <c r="E136" s="146">
        <v>-227803.58</v>
      </c>
      <c r="F136" s="146">
        <v>-227803.58</v>
      </c>
      <c r="G136" s="146"/>
      <c r="I136">
        <v>2307460000</v>
      </c>
      <c r="J136" t="s">
        <v>216</v>
      </c>
      <c r="K136" s="146">
        <v>-227803.58</v>
      </c>
      <c r="L136" s="146">
        <v>-227803.58</v>
      </c>
      <c r="M136" s="146"/>
    </row>
    <row r="137" spans="1:13" customFormat="1" x14ac:dyDescent="0.35">
      <c r="E137" s="156">
        <f>SUM(E131:E136)</f>
        <v>-1244627.3599999999</v>
      </c>
      <c r="F137" s="156">
        <f>SUM(F131:F136)</f>
        <v>-1244627.3599999999</v>
      </c>
      <c r="G137" s="156">
        <f>SUM(G131:G136)</f>
        <v>0</v>
      </c>
      <c r="K137" s="156">
        <f>SUM(K131:K136)</f>
        <v>-1244627.3599999999</v>
      </c>
      <c r="L137" s="156">
        <f>SUM(L131:L136)</f>
        <v>-1244627.3599999999</v>
      </c>
      <c r="M137" s="156">
        <f>SUM(M131:M136)</f>
        <v>0</v>
      </c>
    </row>
    <row r="138" spans="1:13" customFormat="1" ht="12.5" x14ac:dyDescent="0.25">
      <c r="A138" t="s">
        <v>215</v>
      </c>
      <c r="B138">
        <v>139</v>
      </c>
      <c r="C138">
        <v>2307300000</v>
      </c>
      <c r="D138" t="s">
        <v>217</v>
      </c>
      <c r="E138" s="146">
        <v>-9779340.0399999991</v>
      </c>
      <c r="F138" s="146">
        <v>-9779340.0399999991</v>
      </c>
      <c r="G138" s="146"/>
      <c r="I138">
        <v>2307300000</v>
      </c>
      <c r="J138" t="s">
        <v>217</v>
      </c>
      <c r="K138" s="146">
        <v>-9779340.0399999991</v>
      </c>
      <c r="L138" s="146">
        <v>-9779340.0399999991</v>
      </c>
      <c r="M138" s="146"/>
    </row>
    <row r="139" spans="1:13" customFormat="1" ht="12.5" x14ac:dyDescent="0.25">
      <c r="A139" t="s">
        <v>218</v>
      </c>
      <c r="B139">
        <v>139</v>
      </c>
      <c r="C139">
        <v>2304001000</v>
      </c>
      <c r="D139" t="s">
        <v>219</v>
      </c>
      <c r="E139" s="146">
        <v>-460339.4</v>
      </c>
      <c r="F139" s="146">
        <v>-460339.4</v>
      </c>
      <c r="G139" s="146"/>
      <c r="I139">
        <v>2304001000</v>
      </c>
      <c r="J139" t="s">
        <v>219</v>
      </c>
      <c r="K139" s="146">
        <v>-460339.4</v>
      </c>
      <c r="L139" s="146">
        <v>-460339.4</v>
      </c>
      <c r="M139" s="146"/>
    </row>
    <row r="140" spans="1:13" customFormat="1" ht="12.5" x14ac:dyDescent="0.25">
      <c r="A140" t="s">
        <v>215</v>
      </c>
      <c r="C140">
        <v>2307100000</v>
      </c>
      <c r="D140" t="s">
        <v>220</v>
      </c>
      <c r="E140" s="146">
        <v>-1583131.91</v>
      </c>
      <c r="F140" s="146">
        <v>-1583131.91</v>
      </c>
      <c r="G140" s="146"/>
      <c r="I140">
        <v>2307100000</v>
      </c>
      <c r="J140" t="s">
        <v>220</v>
      </c>
      <c r="K140" s="146">
        <v>-1583131.91</v>
      </c>
      <c r="L140" s="146">
        <v>-1583131.91</v>
      </c>
      <c r="M140" s="146"/>
    </row>
    <row r="141" spans="1:13" customFormat="1" ht="18.5" x14ac:dyDescent="0.45">
      <c r="B141" s="159" t="s">
        <v>221</v>
      </c>
      <c r="E141" s="146"/>
      <c r="F141" s="146"/>
      <c r="G141" s="146"/>
      <c r="K141" s="146"/>
      <c r="L141" s="146"/>
      <c r="M141" s="146"/>
    </row>
    <row r="142" spans="1:13" customFormat="1" ht="12.5" x14ac:dyDescent="0.25">
      <c r="E142" s="146"/>
      <c r="F142" s="146"/>
      <c r="G142" s="146"/>
      <c r="J142" s="151"/>
      <c r="K142" s="146"/>
      <c r="L142" s="146"/>
      <c r="M142" s="146"/>
    </row>
    <row r="143" spans="1:13" customFormat="1" ht="12.5" x14ac:dyDescent="0.25">
      <c r="A143" t="s">
        <v>222</v>
      </c>
      <c r="B143">
        <v>139</v>
      </c>
      <c r="C143">
        <v>3101000000</v>
      </c>
      <c r="D143" t="s">
        <v>223</v>
      </c>
      <c r="E143" s="146">
        <v>-561955.59</v>
      </c>
      <c r="F143" s="146">
        <v>-445826.38</v>
      </c>
      <c r="G143" s="146">
        <f>E143-F143</f>
        <v>-116129.20999999996</v>
      </c>
      <c r="I143">
        <v>3101000000</v>
      </c>
      <c r="J143" t="s">
        <v>223</v>
      </c>
      <c r="K143" s="146">
        <v>-561955.59</v>
      </c>
      <c r="L143" s="146">
        <v>-445826.38</v>
      </c>
      <c r="M143" s="146">
        <f>K143-L143</f>
        <v>-116129.20999999996</v>
      </c>
    </row>
    <row r="144" spans="1:13" customFormat="1" ht="12.5" x14ac:dyDescent="0.25">
      <c r="A144" t="s">
        <v>222</v>
      </c>
      <c r="B144">
        <v>139</v>
      </c>
      <c r="C144">
        <v>3101010000</v>
      </c>
      <c r="D144" t="s">
        <v>224</v>
      </c>
      <c r="E144" s="146">
        <v>-666733.72</v>
      </c>
      <c r="F144" s="146">
        <v>-478615.11</v>
      </c>
      <c r="G144" s="146">
        <f t="shared" ref="G144:G207" si="2">E144-F144</f>
        <v>-188118.61</v>
      </c>
      <c r="I144">
        <v>3101010000</v>
      </c>
      <c r="J144" t="s">
        <v>224</v>
      </c>
      <c r="K144" s="146">
        <v>-666733.72</v>
      </c>
      <c r="L144" s="146">
        <v>-478615.11</v>
      </c>
      <c r="M144" s="146">
        <f t="shared" ref="M144:M210" si="3">K144-L144</f>
        <v>-188118.61</v>
      </c>
    </row>
    <row r="145" spans="1:13" customFormat="1" ht="12.5" x14ac:dyDescent="0.25">
      <c r="C145">
        <v>3101020000</v>
      </c>
      <c r="D145" t="s">
        <v>317</v>
      </c>
      <c r="E145" s="146">
        <v>-17075.169999999998</v>
      </c>
      <c r="F145" s="146">
        <v>-6567.89</v>
      </c>
      <c r="G145" s="146">
        <f t="shared" si="2"/>
        <v>-10507.279999999999</v>
      </c>
      <c r="I145">
        <v>3101020000</v>
      </c>
      <c r="J145" t="s">
        <v>317</v>
      </c>
      <c r="K145" s="146">
        <v>-17075.169999999998</v>
      </c>
      <c r="L145" s="146">
        <v>-6567.89</v>
      </c>
      <c r="M145" s="146">
        <f t="shared" si="3"/>
        <v>-10507.279999999999</v>
      </c>
    </row>
    <row r="146" spans="1:13" customFormat="1" ht="12.5" x14ac:dyDescent="0.25">
      <c r="A146" t="s">
        <v>225</v>
      </c>
      <c r="B146">
        <v>139</v>
      </c>
      <c r="C146">
        <v>3102000000</v>
      </c>
      <c r="D146" t="s">
        <v>226</v>
      </c>
      <c r="E146" s="146">
        <v>-905525.53</v>
      </c>
      <c r="F146" s="146">
        <v>-729320.01</v>
      </c>
      <c r="G146" s="146">
        <f t="shared" si="2"/>
        <v>-176205.52000000002</v>
      </c>
      <c r="I146">
        <v>3102000000</v>
      </c>
      <c r="J146" t="s">
        <v>226</v>
      </c>
      <c r="K146" s="146">
        <v>-905525.53</v>
      </c>
      <c r="L146" s="146">
        <v>-729320.01</v>
      </c>
      <c r="M146" s="146">
        <f t="shared" si="3"/>
        <v>-176205.52000000002</v>
      </c>
    </row>
    <row r="147" spans="1:13" customFormat="1" ht="12.5" x14ac:dyDescent="0.25">
      <c r="A147" t="s">
        <v>228</v>
      </c>
      <c r="C147">
        <v>3102010000</v>
      </c>
      <c r="D147" t="s">
        <v>297</v>
      </c>
      <c r="E147" s="146">
        <v>-104758.45</v>
      </c>
      <c r="F147" s="146">
        <v>-62308.82</v>
      </c>
      <c r="G147" s="146">
        <f t="shared" si="2"/>
        <v>-42449.63</v>
      </c>
      <c r="I147">
        <v>3102010000</v>
      </c>
      <c r="J147" t="s">
        <v>297</v>
      </c>
      <c r="K147" s="146">
        <v>-104758.45</v>
      </c>
      <c r="L147" s="146">
        <v>-62308.82</v>
      </c>
      <c r="M147" s="146">
        <f t="shared" si="3"/>
        <v>-42449.63</v>
      </c>
    </row>
    <row r="148" spans="1:13" customFormat="1" ht="12.5" x14ac:dyDescent="0.25">
      <c r="B148">
        <v>139</v>
      </c>
      <c r="C148">
        <v>3103000000</v>
      </c>
      <c r="D148" t="s">
        <v>227</v>
      </c>
      <c r="E148" s="146">
        <v>-700</v>
      </c>
      <c r="F148" s="146">
        <v>-500</v>
      </c>
      <c r="G148" s="146">
        <f t="shared" si="2"/>
        <v>-200</v>
      </c>
      <c r="I148">
        <v>3103000000</v>
      </c>
      <c r="J148" t="s">
        <v>227</v>
      </c>
      <c r="K148" s="146">
        <v>-700</v>
      </c>
      <c r="L148" s="146">
        <v>-500</v>
      </c>
      <c r="M148" s="146">
        <f t="shared" si="3"/>
        <v>-200</v>
      </c>
    </row>
    <row r="149" spans="1:13" customFormat="1" ht="12.5" x14ac:dyDescent="0.25">
      <c r="C149">
        <v>3103010000</v>
      </c>
      <c r="D149" t="s">
        <v>321</v>
      </c>
      <c r="E149" s="146">
        <v>-40447.599999999999</v>
      </c>
      <c r="F149" s="146">
        <v>-31247.8</v>
      </c>
      <c r="G149" s="146">
        <f t="shared" si="2"/>
        <v>-9199.7999999999993</v>
      </c>
      <c r="I149">
        <v>3103010000</v>
      </c>
      <c r="J149" t="s">
        <v>321</v>
      </c>
      <c r="K149" s="146">
        <v>-40447.599999999999</v>
      </c>
      <c r="L149" s="146">
        <v>-31247.8</v>
      </c>
      <c r="M149" s="146">
        <f t="shared" si="3"/>
        <v>-9199.7999999999993</v>
      </c>
    </row>
    <row r="150" spans="1:13" customFormat="1" ht="12.5" x14ac:dyDescent="0.25">
      <c r="A150" t="s">
        <v>229</v>
      </c>
      <c r="B150">
        <v>139</v>
      </c>
      <c r="C150">
        <v>4001000000</v>
      </c>
      <c r="D150" t="s">
        <v>69</v>
      </c>
      <c r="E150" s="147">
        <v>371404.55</v>
      </c>
      <c r="F150" s="147">
        <v>295590.53999999998</v>
      </c>
      <c r="G150" s="146">
        <f t="shared" si="2"/>
        <v>75814.010000000009</v>
      </c>
      <c r="I150">
        <v>4001000000</v>
      </c>
      <c r="J150" t="s">
        <v>69</v>
      </c>
      <c r="K150" s="147">
        <v>371404.55</v>
      </c>
      <c r="L150" s="147">
        <v>295590.53999999998</v>
      </c>
      <c r="M150" s="146">
        <f t="shared" si="3"/>
        <v>75814.010000000009</v>
      </c>
    </row>
    <row r="151" spans="1:13" customFormat="1" ht="12.5" x14ac:dyDescent="0.25">
      <c r="A151" t="s">
        <v>230</v>
      </c>
      <c r="B151">
        <v>139</v>
      </c>
      <c r="C151">
        <v>4001010000</v>
      </c>
      <c r="D151" t="s">
        <v>231</v>
      </c>
      <c r="E151" s="147">
        <v>751868.7</v>
      </c>
      <c r="F151" s="147">
        <v>595416.93000000005</v>
      </c>
      <c r="G151" s="146">
        <f t="shared" si="2"/>
        <v>156451.7699999999</v>
      </c>
      <c r="I151">
        <v>4001010000</v>
      </c>
      <c r="J151" t="s">
        <v>231</v>
      </c>
      <c r="K151" s="147">
        <v>751868.7</v>
      </c>
      <c r="L151" s="147">
        <v>595416.93000000005</v>
      </c>
      <c r="M151" s="146">
        <f t="shared" si="3"/>
        <v>156451.7699999999</v>
      </c>
    </row>
    <row r="152" spans="1:13" customFormat="1" ht="12.5" x14ac:dyDescent="0.25">
      <c r="A152" t="s">
        <v>232</v>
      </c>
      <c r="B152">
        <v>139</v>
      </c>
      <c r="C152">
        <v>4002000001</v>
      </c>
      <c r="D152" t="s">
        <v>233</v>
      </c>
      <c r="E152" s="146"/>
      <c r="F152" s="146"/>
      <c r="G152" s="146">
        <f t="shared" si="2"/>
        <v>0</v>
      </c>
      <c r="I152">
        <v>4002000001</v>
      </c>
      <c r="J152" t="s">
        <v>233</v>
      </c>
      <c r="K152" s="146"/>
      <c r="L152" s="146"/>
      <c r="M152" s="146">
        <f t="shared" si="3"/>
        <v>0</v>
      </c>
    </row>
    <row r="153" spans="1:13" customFormat="1" ht="12.5" x14ac:dyDescent="0.25">
      <c r="A153" t="s">
        <v>232</v>
      </c>
      <c r="B153">
        <v>139</v>
      </c>
      <c r="C153">
        <v>4002000003</v>
      </c>
      <c r="D153" t="s">
        <v>234</v>
      </c>
      <c r="E153" s="146"/>
      <c r="F153" s="146"/>
      <c r="G153" s="146">
        <f t="shared" si="2"/>
        <v>0</v>
      </c>
      <c r="I153">
        <v>4002000003</v>
      </c>
      <c r="J153" t="s">
        <v>234</v>
      </c>
      <c r="K153" s="146"/>
      <c r="L153" s="146"/>
      <c r="M153" s="146">
        <f t="shared" si="3"/>
        <v>0</v>
      </c>
    </row>
    <row r="154" spans="1:13" customFormat="1" ht="12.5" x14ac:dyDescent="0.25">
      <c r="A154" t="s">
        <v>232</v>
      </c>
      <c r="B154">
        <v>139</v>
      </c>
      <c r="C154">
        <v>4002000005</v>
      </c>
      <c r="D154" t="s">
        <v>235</v>
      </c>
      <c r="E154" s="147">
        <v>250576</v>
      </c>
      <c r="F154" s="147">
        <v>201503</v>
      </c>
      <c r="G154" s="146">
        <f t="shared" si="2"/>
        <v>49073</v>
      </c>
      <c r="H154" s="151"/>
      <c r="I154">
        <v>4002000005</v>
      </c>
      <c r="J154" t="s">
        <v>235</v>
      </c>
      <c r="K154" s="147">
        <v>250576</v>
      </c>
      <c r="L154" s="147">
        <v>201503</v>
      </c>
      <c r="M154" s="146">
        <f t="shared" si="3"/>
        <v>49073</v>
      </c>
    </row>
    <row r="155" spans="1:13" customFormat="1" ht="12.5" x14ac:dyDescent="0.25">
      <c r="C155">
        <v>4002000007</v>
      </c>
      <c r="D155" t="s">
        <v>285</v>
      </c>
      <c r="E155" s="147">
        <v>13563</v>
      </c>
      <c r="F155" s="147">
        <v>10855</v>
      </c>
      <c r="G155" s="146">
        <f t="shared" si="2"/>
        <v>2708</v>
      </c>
      <c r="H155" s="151"/>
      <c r="I155">
        <v>4002000007</v>
      </c>
      <c r="J155" t="s">
        <v>285</v>
      </c>
      <c r="K155" s="147">
        <v>13563</v>
      </c>
      <c r="L155" s="147">
        <v>10855</v>
      </c>
      <c r="M155" s="146">
        <f t="shared" si="3"/>
        <v>2708</v>
      </c>
    </row>
    <row r="156" spans="1:13" customFormat="1" ht="12.5" x14ac:dyDescent="0.25">
      <c r="A156" t="s">
        <v>232</v>
      </c>
      <c r="B156">
        <v>139</v>
      </c>
      <c r="C156">
        <v>4002000008</v>
      </c>
      <c r="D156" t="s">
        <v>236</v>
      </c>
      <c r="E156" s="147">
        <v>15592.1</v>
      </c>
      <c r="F156" s="147">
        <v>12476</v>
      </c>
      <c r="G156" s="146">
        <f t="shared" si="2"/>
        <v>3116.1000000000004</v>
      </c>
      <c r="H156" s="151"/>
      <c r="I156">
        <v>4002000008</v>
      </c>
      <c r="J156" t="s">
        <v>236</v>
      </c>
      <c r="K156" s="147">
        <v>15592.1</v>
      </c>
      <c r="L156" s="147">
        <v>12476</v>
      </c>
      <c r="M156" s="146">
        <f t="shared" si="3"/>
        <v>3116.1000000000004</v>
      </c>
    </row>
    <row r="157" spans="1:13" customFormat="1" ht="12.5" x14ac:dyDescent="0.25">
      <c r="A157" t="s">
        <v>232</v>
      </c>
      <c r="B157">
        <v>139</v>
      </c>
      <c r="C157">
        <v>4002000011</v>
      </c>
      <c r="D157" t="s">
        <v>237</v>
      </c>
      <c r="E157" s="146"/>
      <c r="F157" s="146"/>
      <c r="G157" s="146">
        <f t="shared" si="2"/>
        <v>0</v>
      </c>
      <c r="I157">
        <v>4002000011</v>
      </c>
      <c r="J157" t="s">
        <v>237</v>
      </c>
      <c r="K157" s="146"/>
      <c r="L157" s="146"/>
      <c r="M157" s="146">
        <f t="shared" si="3"/>
        <v>0</v>
      </c>
    </row>
    <row r="158" spans="1:13" customFormat="1" ht="12.5" x14ac:dyDescent="0.25">
      <c r="A158" t="s">
        <v>232</v>
      </c>
      <c r="B158">
        <v>139</v>
      </c>
      <c r="C158">
        <v>4002000013</v>
      </c>
      <c r="D158" t="s">
        <v>238</v>
      </c>
      <c r="E158" s="146">
        <v>-71769</v>
      </c>
      <c r="F158" s="146">
        <v>-58055</v>
      </c>
      <c r="G158" s="146">
        <f t="shared" si="2"/>
        <v>-13714</v>
      </c>
      <c r="H158" s="151"/>
      <c r="I158">
        <v>4002000013</v>
      </c>
      <c r="J158" t="s">
        <v>238</v>
      </c>
      <c r="K158" s="146">
        <v>-71769</v>
      </c>
      <c r="L158" s="146">
        <v>-58055</v>
      </c>
      <c r="M158" s="146">
        <f t="shared" si="3"/>
        <v>-13714</v>
      </c>
    </row>
    <row r="159" spans="1:13" customFormat="1" ht="12.5" x14ac:dyDescent="0.25">
      <c r="A159" t="s">
        <v>232</v>
      </c>
      <c r="B159">
        <v>139</v>
      </c>
      <c r="C159">
        <v>4002000000</v>
      </c>
      <c r="D159" t="s">
        <v>239</v>
      </c>
      <c r="E159" s="147"/>
      <c r="F159" s="147"/>
      <c r="G159" s="146">
        <f t="shared" si="2"/>
        <v>0</v>
      </c>
      <c r="H159" s="151"/>
      <c r="I159">
        <v>4002000000</v>
      </c>
      <c r="J159" t="s">
        <v>239</v>
      </c>
      <c r="K159" s="147"/>
      <c r="L159" s="147"/>
      <c r="M159" s="146">
        <f t="shared" si="3"/>
        <v>0</v>
      </c>
    </row>
    <row r="160" spans="1:13" customFormat="1" ht="12.5" x14ac:dyDescent="0.25">
      <c r="A160" t="s">
        <v>232</v>
      </c>
      <c r="B160">
        <v>139</v>
      </c>
      <c r="C160">
        <v>4002000010</v>
      </c>
      <c r="D160" t="s">
        <v>240</v>
      </c>
      <c r="E160" s="147">
        <v>33347</v>
      </c>
      <c r="F160" s="147">
        <v>26725</v>
      </c>
      <c r="G160" s="146">
        <f t="shared" si="2"/>
        <v>6622</v>
      </c>
      <c r="I160">
        <v>4002000010</v>
      </c>
      <c r="J160" t="s">
        <v>240</v>
      </c>
      <c r="K160" s="147">
        <v>33347</v>
      </c>
      <c r="L160" s="147">
        <v>26725</v>
      </c>
      <c r="M160" s="146">
        <f t="shared" si="3"/>
        <v>6622</v>
      </c>
    </row>
    <row r="161" spans="1:13" customFormat="1" ht="12.5" x14ac:dyDescent="0.25">
      <c r="A161" t="s">
        <v>232</v>
      </c>
      <c r="B161">
        <v>139</v>
      </c>
      <c r="C161">
        <v>4002000019</v>
      </c>
      <c r="D161" t="s">
        <v>241</v>
      </c>
      <c r="E161">
        <v>1737</v>
      </c>
      <c r="F161">
        <v>1388</v>
      </c>
      <c r="G161" s="146">
        <f t="shared" si="2"/>
        <v>349</v>
      </c>
      <c r="H161" s="151"/>
      <c r="I161">
        <v>4002000019</v>
      </c>
      <c r="J161" t="s">
        <v>241</v>
      </c>
      <c r="K161">
        <v>1737</v>
      </c>
      <c r="L161">
        <v>1388</v>
      </c>
      <c r="M161" s="146">
        <f t="shared" si="3"/>
        <v>349</v>
      </c>
    </row>
    <row r="162" spans="1:13" customFormat="1" ht="12.5" x14ac:dyDescent="0.25">
      <c r="A162" t="s">
        <v>242</v>
      </c>
      <c r="B162">
        <v>139</v>
      </c>
      <c r="C162">
        <v>4007000000</v>
      </c>
      <c r="D162" t="s">
        <v>243</v>
      </c>
      <c r="E162" s="147">
        <v>10607.93</v>
      </c>
      <c r="F162" s="147">
        <v>7705.43</v>
      </c>
      <c r="G162" s="146">
        <f t="shared" si="2"/>
        <v>2902.5</v>
      </c>
      <c r="I162">
        <v>4007000000</v>
      </c>
      <c r="J162" t="s">
        <v>243</v>
      </c>
      <c r="K162" s="147">
        <v>10607.93</v>
      </c>
      <c r="L162" s="147">
        <v>7705.43</v>
      </c>
      <c r="M162" s="146">
        <f t="shared" si="3"/>
        <v>2902.5</v>
      </c>
    </row>
    <row r="163" spans="1:13" customFormat="1" ht="12.5" x14ac:dyDescent="0.25">
      <c r="C163">
        <v>4007000001</v>
      </c>
      <c r="D163" t="s">
        <v>310</v>
      </c>
      <c r="E163" s="147"/>
      <c r="F163" s="147"/>
      <c r="G163" s="146">
        <f t="shared" si="2"/>
        <v>0</v>
      </c>
      <c r="I163">
        <v>4007000001</v>
      </c>
      <c r="J163" t="s">
        <v>310</v>
      </c>
      <c r="K163" s="147"/>
      <c r="L163" s="147"/>
      <c r="M163" s="146">
        <f t="shared" si="3"/>
        <v>0</v>
      </c>
    </row>
    <row r="164" spans="1:13" customFormat="1" ht="12.5" x14ac:dyDescent="0.25">
      <c r="A164" t="s">
        <v>242</v>
      </c>
      <c r="B164">
        <v>139</v>
      </c>
      <c r="C164">
        <v>4007000002</v>
      </c>
      <c r="D164" t="s">
        <v>244</v>
      </c>
      <c r="E164">
        <v>550.25</v>
      </c>
      <c r="F164">
        <v>486.45</v>
      </c>
      <c r="G164" s="146">
        <f t="shared" si="2"/>
        <v>63.800000000000011</v>
      </c>
      <c r="I164">
        <v>4007000002</v>
      </c>
      <c r="J164" t="s">
        <v>244</v>
      </c>
      <c r="K164">
        <v>550.25</v>
      </c>
      <c r="L164">
        <v>486.45</v>
      </c>
      <c r="M164" s="146">
        <f t="shared" si="3"/>
        <v>63.800000000000011</v>
      </c>
    </row>
    <row r="165" spans="1:13" customFormat="1" ht="12.5" x14ac:dyDescent="0.25">
      <c r="C165">
        <v>4007000005</v>
      </c>
      <c r="D165" t="s">
        <v>319</v>
      </c>
      <c r="E165" s="147">
        <v>2837.09</v>
      </c>
      <c r="F165" s="147">
        <v>2204.9899999999998</v>
      </c>
      <c r="G165" s="146">
        <f t="shared" si="2"/>
        <v>632.10000000000036</v>
      </c>
      <c r="I165">
        <v>4007000005</v>
      </c>
      <c r="J165" t="s">
        <v>319</v>
      </c>
      <c r="K165" s="147">
        <v>2837.09</v>
      </c>
      <c r="L165" s="147">
        <v>2204.9899999999998</v>
      </c>
      <c r="M165" s="146">
        <f t="shared" si="3"/>
        <v>632.10000000000036</v>
      </c>
    </row>
    <row r="166" spans="1:13" customFormat="1" ht="12.5" x14ac:dyDescent="0.25">
      <c r="A166" t="s">
        <v>242</v>
      </c>
      <c r="B166">
        <v>139</v>
      </c>
      <c r="C166">
        <v>4007000006</v>
      </c>
      <c r="D166" t="s">
        <v>245</v>
      </c>
      <c r="E166" s="147"/>
      <c r="F166" s="147"/>
      <c r="G166" s="146">
        <f t="shared" si="2"/>
        <v>0</v>
      </c>
      <c r="I166">
        <v>4007000006</v>
      </c>
      <c r="J166" t="s">
        <v>245</v>
      </c>
      <c r="K166" s="147"/>
      <c r="L166" s="147"/>
      <c r="M166" s="146">
        <f t="shared" si="3"/>
        <v>0</v>
      </c>
    </row>
    <row r="167" spans="1:13" customFormat="1" ht="12.5" x14ac:dyDescent="0.25">
      <c r="A167" t="s">
        <v>242</v>
      </c>
      <c r="B167">
        <v>139</v>
      </c>
      <c r="C167" s="85">
        <v>4007010002</v>
      </c>
      <c r="D167" t="s">
        <v>246</v>
      </c>
      <c r="E167">
        <v>1748.35</v>
      </c>
      <c r="F167">
        <v>-5855.95</v>
      </c>
      <c r="G167" s="146">
        <f t="shared" si="2"/>
        <v>7604.2999999999993</v>
      </c>
      <c r="I167" s="85">
        <v>4007010002</v>
      </c>
      <c r="J167" t="s">
        <v>246</v>
      </c>
      <c r="K167">
        <v>1748.35</v>
      </c>
      <c r="L167">
        <v>-5855.95</v>
      </c>
      <c r="M167" s="146">
        <f t="shared" si="3"/>
        <v>7604.2999999999993</v>
      </c>
    </row>
    <row r="168" spans="1:13" customFormat="1" ht="12.5" x14ac:dyDescent="0.25">
      <c r="A168" t="s">
        <v>242</v>
      </c>
      <c r="B168">
        <v>139</v>
      </c>
      <c r="C168" s="85">
        <v>4007010006</v>
      </c>
      <c r="D168" t="s">
        <v>247</v>
      </c>
      <c r="E168" s="147"/>
      <c r="F168" s="147"/>
      <c r="G168" s="146">
        <f t="shared" si="2"/>
        <v>0</v>
      </c>
      <c r="I168" s="85">
        <v>4007010006</v>
      </c>
      <c r="J168" t="s">
        <v>247</v>
      </c>
      <c r="K168" s="147"/>
      <c r="L168" s="147"/>
      <c r="M168" s="146">
        <f t="shared" si="3"/>
        <v>0</v>
      </c>
    </row>
    <row r="169" spans="1:13" s="160" customFormat="1" ht="12.5" x14ac:dyDescent="0.25">
      <c r="A169" s="160" t="s">
        <v>248</v>
      </c>
      <c r="B169" s="160">
        <v>139</v>
      </c>
      <c r="C169" s="161">
        <v>4007010001</v>
      </c>
      <c r="D169" s="160" t="s">
        <v>286</v>
      </c>
      <c r="E169" s="162"/>
      <c r="F169" s="162"/>
      <c r="G169" s="163">
        <f t="shared" si="2"/>
        <v>0</v>
      </c>
      <c r="I169" s="161">
        <v>4007010001</v>
      </c>
      <c r="J169" s="160" t="s">
        <v>286</v>
      </c>
      <c r="K169" s="162"/>
      <c r="L169" s="162"/>
      <c r="M169" s="163">
        <f t="shared" si="3"/>
        <v>0</v>
      </c>
    </row>
    <row r="170" spans="1:13" customFormat="1" ht="12.5" x14ac:dyDescent="0.25">
      <c r="A170" t="s">
        <v>248</v>
      </c>
      <c r="B170">
        <v>139</v>
      </c>
      <c r="C170" s="85">
        <v>7000000050</v>
      </c>
      <c r="D170" t="s">
        <v>249</v>
      </c>
      <c r="E170">
        <v>789.1</v>
      </c>
      <c r="F170">
        <v>571.17999999999995</v>
      </c>
      <c r="G170" s="146">
        <f t="shared" si="2"/>
        <v>217.92000000000007</v>
      </c>
      <c r="I170" s="85">
        <v>7000000050</v>
      </c>
      <c r="J170" t="s">
        <v>249</v>
      </c>
      <c r="K170">
        <v>789.1</v>
      </c>
      <c r="L170">
        <v>571.17999999999995</v>
      </c>
      <c r="M170" s="146">
        <f t="shared" si="3"/>
        <v>217.92000000000007</v>
      </c>
    </row>
    <row r="171" spans="1:13" customFormat="1" ht="12.5" x14ac:dyDescent="0.25">
      <c r="C171" s="85">
        <v>4007010010</v>
      </c>
      <c r="D171" t="s">
        <v>313</v>
      </c>
      <c r="E171" s="147">
        <v>31081.87</v>
      </c>
      <c r="F171" s="147">
        <v>16490</v>
      </c>
      <c r="G171" s="148">
        <f t="shared" si="2"/>
        <v>14591.869999999999</v>
      </c>
      <c r="I171" s="85">
        <v>4007010010</v>
      </c>
      <c r="J171" t="s">
        <v>313</v>
      </c>
      <c r="K171" s="147">
        <v>31081.87</v>
      </c>
      <c r="L171" s="147">
        <v>16490</v>
      </c>
      <c r="M171" s="148">
        <f t="shared" si="3"/>
        <v>14591.869999999999</v>
      </c>
    </row>
    <row r="172" spans="1:13" customFormat="1" ht="12.5" x14ac:dyDescent="0.25">
      <c r="A172" t="s">
        <v>248</v>
      </c>
      <c r="B172">
        <v>139</v>
      </c>
      <c r="C172" s="85">
        <v>4007000011</v>
      </c>
      <c r="D172" t="s">
        <v>250</v>
      </c>
      <c r="E172" s="147"/>
      <c r="F172" s="147"/>
      <c r="G172" s="148">
        <f t="shared" si="2"/>
        <v>0</v>
      </c>
      <c r="I172" s="85">
        <v>4007000011</v>
      </c>
      <c r="J172" t="s">
        <v>250</v>
      </c>
      <c r="K172" s="147"/>
      <c r="L172" s="147"/>
      <c r="M172" s="148">
        <f t="shared" si="3"/>
        <v>0</v>
      </c>
    </row>
    <row r="173" spans="1:13" customFormat="1" ht="12.5" x14ac:dyDescent="0.25">
      <c r="A173" t="s">
        <v>248</v>
      </c>
      <c r="B173">
        <v>139</v>
      </c>
      <c r="C173" s="85">
        <v>4007000012</v>
      </c>
      <c r="D173" t="s">
        <v>251</v>
      </c>
      <c r="E173" s="147"/>
      <c r="F173" s="147"/>
      <c r="G173" s="148">
        <f t="shared" si="2"/>
        <v>0</v>
      </c>
      <c r="I173" s="85">
        <v>4007000012</v>
      </c>
      <c r="J173" t="s">
        <v>251</v>
      </c>
      <c r="K173" s="147"/>
      <c r="L173" s="147"/>
      <c r="M173" s="148">
        <f t="shared" si="3"/>
        <v>0</v>
      </c>
    </row>
    <row r="174" spans="1:13" customFormat="1" ht="12.5" x14ac:dyDescent="0.25">
      <c r="C174" s="85">
        <v>4007010000</v>
      </c>
      <c r="D174" t="s">
        <v>292</v>
      </c>
      <c r="E174" s="147">
        <v>27379.9</v>
      </c>
      <c r="F174" s="147">
        <v>20699.490000000002</v>
      </c>
      <c r="G174" s="148">
        <f t="shared" si="2"/>
        <v>6680.41</v>
      </c>
      <c r="I174" s="85">
        <v>4007010000</v>
      </c>
      <c r="J174" t="s">
        <v>292</v>
      </c>
      <c r="K174" s="147">
        <v>27379.9</v>
      </c>
      <c r="L174" s="147">
        <v>20699.490000000002</v>
      </c>
      <c r="M174" s="148">
        <f t="shared" si="3"/>
        <v>6680.41</v>
      </c>
    </row>
    <row r="175" spans="1:13" s="160" customFormat="1" ht="12.5" x14ac:dyDescent="0.25">
      <c r="A175" s="160" t="s">
        <v>248</v>
      </c>
      <c r="B175" s="160">
        <v>139</v>
      </c>
      <c r="C175" s="161">
        <v>4007000007</v>
      </c>
      <c r="D175" s="160" t="s">
        <v>252</v>
      </c>
      <c r="E175" s="162">
        <v>0</v>
      </c>
      <c r="F175" s="162">
        <v>0</v>
      </c>
      <c r="G175" s="163">
        <f t="shared" si="2"/>
        <v>0</v>
      </c>
      <c r="I175" s="161">
        <v>4007000007</v>
      </c>
      <c r="J175" s="160" t="s">
        <v>252</v>
      </c>
      <c r="K175" s="162">
        <v>0</v>
      </c>
      <c r="L175" s="162">
        <v>0</v>
      </c>
      <c r="M175" s="163">
        <f t="shared" si="3"/>
        <v>0</v>
      </c>
    </row>
    <row r="176" spans="1:13" s="160" customFormat="1" ht="12.5" x14ac:dyDescent="0.25">
      <c r="C176" s="161">
        <v>4007000008</v>
      </c>
      <c r="D176" s="160" t="s">
        <v>282</v>
      </c>
      <c r="E176" s="162"/>
      <c r="F176" s="162"/>
      <c r="G176" s="163">
        <f t="shared" si="2"/>
        <v>0</v>
      </c>
      <c r="I176" s="161">
        <v>4007000008</v>
      </c>
      <c r="J176" s="160" t="s">
        <v>282</v>
      </c>
      <c r="K176" s="162"/>
      <c r="L176" s="162"/>
      <c r="M176" s="163">
        <f t="shared" si="3"/>
        <v>0</v>
      </c>
    </row>
    <row r="177" spans="1:13" customFormat="1" ht="12.5" x14ac:dyDescent="0.25">
      <c r="A177" t="s">
        <v>248</v>
      </c>
      <c r="C177" s="85">
        <v>8000000050</v>
      </c>
      <c r="D177" t="s">
        <v>253</v>
      </c>
      <c r="E177" s="146"/>
      <c r="F177" s="146"/>
      <c r="G177" s="146">
        <f t="shared" si="2"/>
        <v>0</v>
      </c>
      <c r="I177" s="85">
        <v>8000000050</v>
      </c>
      <c r="J177" t="s">
        <v>253</v>
      </c>
      <c r="K177" s="146"/>
      <c r="L177" s="146"/>
      <c r="M177" s="146">
        <f t="shared" si="3"/>
        <v>0</v>
      </c>
    </row>
    <row r="178" spans="1:13" customFormat="1" ht="12.5" x14ac:dyDescent="0.25">
      <c r="A178" t="s">
        <v>254</v>
      </c>
      <c r="B178">
        <v>139</v>
      </c>
      <c r="C178" s="85">
        <v>8000000060</v>
      </c>
      <c r="D178" t="s">
        <v>255</v>
      </c>
      <c r="E178" s="147">
        <v>2620.27</v>
      </c>
      <c r="F178" s="147">
        <v>6102.74</v>
      </c>
      <c r="G178" s="146">
        <f t="shared" si="2"/>
        <v>-3482.47</v>
      </c>
      <c r="I178" s="85">
        <v>8000000060</v>
      </c>
      <c r="J178" t="s">
        <v>255</v>
      </c>
      <c r="K178" s="147">
        <v>2620.27</v>
      </c>
      <c r="L178" s="147">
        <v>6102.74</v>
      </c>
      <c r="M178" s="146">
        <f t="shared" si="3"/>
        <v>-3482.47</v>
      </c>
    </row>
    <row r="179" spans="1:13" customFormat="1" ht="12.5" x14ac:dyDescent="0.25">
      <c r="C179" s="85">
        <v>8000000070</v>
      </c>
      <c r="D179" t="s">
        <v>256</v>
      </c>
      <c r="E179" s="146"/>
      <c r="F179" s="146"/>
      <c r="G179" s="146">
        <f t="shared" si="2"/>
        <v>0</v>
      </c>
      <c r="I179" s="85">
        <v>8000000070</v>
      </c>
      <c r="J179" t="s">
        <v>256</v>
      </c>
      <c r="K179" s="146"/>
      <c r="L179" s="146"/>
      <c r="M179" s="146">
        <f t="shared" si="3"/>
        <v>0</v>
      </c>
    </row>
    <row r="180" spans="1:13" customFormat="1" ht="12.5" x14ac:dyDescent="0.25">
      <c r="A180" t="s">
        <v>257</v>
      </c>
      <c r="B180">
        <v>139</v>
      </c>
      <c r="C180">
        <v>8000000080</v>
      </c>
      <c r="D180" t="s">
        <v>202</v>
      </c>
      <c r="E180" s="147">
        <v>186230.86</v>
      </c>
      <c r="F180" s="147">
        <v>127957.12</v>
      </c>
      <c r="G180" s="146">
        <f>E180-F180</f>
        <v>58273.739999999991</v>
      </c>
      <c r="I180">
        <v>8000000080</v>
      </c>
      <c r="J180" t="s">
        <v>202</v>
      </c>
      <c r="K180" s="147">
        <v>186230.86</v>
      </c>
      <c r="L180" s="147">
        <v>127957.12</v>
      </c>
      <c r="M180" s="146">
        <f t="shared" si="3"/>
        <v>58273.739999999991</v>
      </c>
    </row>
    <row r="181" spans="1:13" customFormat="1" ht="12.5" x14ac:dyDescent="0.25">
      <c r="C181" s="85">
        <v>8000000100</v>
      </c>
      <c r="D181" t="s">
        <v>258</v>
      </c>
      <c r="E181" s="147"/>
      <c r="F181" s="147"/>
      <c r="G181" s="146">
        <f t="shared" si="2"/>
        <v>0</v>
      </c>
      <c r="I181" s="85">
        <v>8000000100</v>
      </c>
      <c r="J181" t="s">
        <v>258</v>
      </c>
      <c r="K181" s="147"/>
      <c r="L181" s="147"/>
      <c r="M181" s="146">
        <f t="shared" si="3"/>
        <v>0</v>
      </c>
    </row>
    <row r="182" spans="1:13" customFormat="1" ht="12.5" x14ac:dyDescent="0.25">
      <c r="C182" s="85">
        <v>8000000140</v>
      </c>
      <c r="D182" t="s">
        <v>259</v>
      </c>
      <c r="E182" s="147"/>
      <c r="F182" s="147"/>
      <c r="G182" s="146">
        <f t="shared" si="2"/>
        <v>0</v>
      </c>
      <c r="I182" s="85">
        <v>8000000140</v>
      </c>
      <c r="J182" t="s">
        <v>259</v>
      </c>
      <c r="K182" s="147"/>
      <c r="L182" s="147"/>
      <c r="M182" s="146">
        <f t="shared" si="3"/>
        <v>0</v>
      </c>
    </row>
    <row r="183" spans="1:13" customFormat="1" ht="12.5" x14ac:dyDescent="0.25">
      <c r="C183">
        <v>7000000090</v>
      </c>
      <c r="D183" t="s">
        <v>304</v>
      </c>
      <c r="E183" s="147">
        <v>1972.24</v>
      </c>
      <c r="F183" s="147">
        <v>1602.89</v>
      </c>
      <c r="G183" s="146">
        <f t="shared" si="2"/>
        <v>369.34999999999991</v>
      </c>
      <c r="I183">
        <v>7000000090</v>
      </c>
      <c r="J183" t="s">
        <v>304</v>
      </c>
      <c r="K183" s="147">
        <v>1972.24</v>
      </c>
      <c r="L183" s="147">
        <v>1602.89</v>
      </c>
      <c r="M183" s="146">
        <f t="shared" si="3"/>
        <v>369.34999999999991</v>
      </c>
    </row>
    <row r="184" spans="1:13" customFormat="1" ht="14" customHeight="1" x14ac:dyDescent="0.25">
      <c r="C184">
        <v>5000000670</v>
      </c>
      <c r="D184" t="s">
        <v>305</v>
      </c>
      <c r="E184" s="147">
        <v>10666.15</v>
      </c>
      <c r="F184" s="147">
        <v>8532.92</v>
      </c>
      <c r="G184" s="146">
        <f t="shared" si="2"/>
        <v>2133.2299999999996</v>
      </c>
      <c r="I184">
        <v>5000000670</v>
      </c>
      <c r="J184" t="s">
        <v>305</v>
      </c>
      <c r="K184" s="147">
        <v>10666.15</v>
      </c>
      <c r="L184" s="147">
        <v>8532.92</v>
      </c>
      <c r="M184" s="146">
        <f t="shared" si="3"/>
        <v>2133.2299999999996</v>
      </c>
    </row>
    <row r="185" spans="1:13" customFormat="1" ht="12.5" x14ac:dyDescent="0.25">
      <c r="C185">
        <v>6000000010</v>
      </c>
      <c r="D185" t="s">
        <v>290</v>
      </c>
      <c r="E185" s="146">
        <v>-26238.93</v>
      </c>
      <c r="F185" s="146">
        <v>-21659.09</v>
      </c>
      <c r="G185" s="146">
        <f t="shared" si="2"/>
        <v>-4579.84</v>
      </c>
      <c r="I185">
        <v>6000000010</v>
      </c>
      <c r="J185" t="s">
        <v>290</v>
      </c>
      <c r="K185" s="146">
        <v>-26238.93</v>
      </c>
      <c r="L185" s="146">
        <v>-21659.09</v>
      </c>
      <c r="M185" s="146">
        <f t="shared" si="3"/>
        <v>-4579.84</v>
      </c>
    </row>
    <row r="186" spans="1:13" customFormat="1" ht="12.5" x14ac:dyDescent="0.25">
      <c r="A186" t="s">
        <v>260</v>
      </c>
      <c r="C186">
        <v>5000000380</v>
      </c>
      <c r="D186" t="s">
        <v>261</v>
      </c>
      <c r="E186">
        <v>704.56</v>
      </c>
      <c r="F186">
        <v>689.06</v>
      </c>
      <c r="G186" s="146">
        <f t="shared" si="2"/>
        <v>15.5</v>
      </c>
      <c r="I186">
        <v>5000000380</v>
      </c>
      <c r="J186" t="s">
        <v>261</v>
      </c>
      <c r="K186">
        <v>704.56</v>
      </c>
      <c r="L186">
        <v>689.06</v>
      </c>
      <c r="M186" s="146">
        <f t="shared" si="3"/>
        <v>15.5</v>
      </c>
    </row>
    <row r="187" spans="1:13" customFormat="1" ht="12.5" x14ac:dyDescent="0.25">
      <c r="A187" t="s">
        <v>260</v>
      </c>
      <c r="C187">
        <v>5000000190</v>
      </c>
      <c r="D187" t="s">
        <v>262</v>
      </c>
      <c r="E187">
        <v>220</v>
      </c>
      <c r="F187">
        <v>220</v>
      </c>
      <c r="G187" s="146">
        <f t="shared" si="2"/>
        <v>0</v>
      </c>
      <c r="I187">
        <v>5000000190</v>
      </c>
      <c r="J187" t="s">
        <v>262</v>
      </c>
      <c r="K187">
        <v>220</v>
      </c>
      <c r="L187">
        <v>220</v>
      </c>
      <c r="M187" s="146">
        <f t="shared" si="3"/>
        <v>0</v>
      </c>
    </row>
    <row r="188" spans="1:13" customFormat="1" ht="12.5" x14ac:dyDescent="0.25">
      <c r="A188" t="s">
        <v>260</v>
      </c>
      <c r="C188">
        <v>5000000290</v>
      </c>
      <c r="D188" t="s">
        <v>295</v>
      </c>
      <c r="E188" s="147">
        <v>108.63</v>
      </c>
      <c r="F188" s="147">
        <v>75</v>
      </c>
      <c r="G188" s="146">
        <f t="shared" si="2"/>
        <v>33.629999999999995</v>
      </c>
      <c r="I188">
        <v>5000000290</v>
      </c>
      <c r="J188" t="s">
        <v>295</v>
      </c>
      <c r="K188" s="147">
        <v>108.63</v>
      </c>
      <c r="L188" s="147">
        <v>75</v>
      </c>
      <c r="M188" s="146">
        <f t="shared" si="3"/>
        <v>33.629999999999995</v>
      </c>
    </row>
    <row r="189" spans="1:13" customFormat="1" ht="12.5" x14ac:dyDescent="0.25">
      <c r="A189" t="s">
        <v>260</v>
      </c>
      <c r="C189">
        <v>5000000040</v>
      </c>
      <c r="D189" t="s">
        <v>263</v>
      </c>
      <c r="E189" s="147">
        <v>18829.509999999998</v>
      </c>
      <c r="F189" s="147">
        <v>13253.68</v>
      </c>
      <c r="G189" s="146">
        <f t="shared" si="2"/>
        <v>5575.8299999999981</v>
      </c>
      <c r="I189">
        <v>5000000040</v>
      </c>
      <c r="J189" t="s">
        <v>263</v>
      </c>
      <c r="K189" s="147">
        <v>18829.509999999998</v>
      </c>
      <c r="L189" s="147">
        <v>13253.68</v>
      </c>
      <c r="M189" s="146">
        <f t="shared" si="3"/>
        <v>5575.8299999999981</v>
      </c>
    </row>
    <row r="190" spans="1:13" customFormat="1" ht="12.5" x14ac:dyDescent="0.25">
      <c r="A190" t="s">
        <v>260</v>
      </c>
      <c r="C190">
        <v>5000000010</v>
      </c>
      <c r="D190" t="s">
        <v>264</v>
      </c>
      <c r="E190" s="147">
        <v>3266.64</v>
      </c>
      <c r="F190" s="147">
        <v>2933.31</v>
      </c>
      <c r="G190" s="146">
        <f t="shared" si="2"/>
        <v>333.32999999999993</v>
      </c>
      <c r="I190">
        <v>5000000010</v>
      </c>
      <c r="J190" t="s">
        <v>264</v>
      </c>
      <c r="K190" s="147">
        <v>3266.64</v>
      </c>
      <c r="L190" s="147">
        <v>2933.31</v>
      </c>
      <c r="M190" s="146">
        <f t="shared" si="3"/>
        <v>333.32999999999993</v>
      </c>
    </row>
    <row r="191" spans="1:13" customFormat="1" ht="12.5" x14ac:dyDescent="0.25">
      <c r="A191" t="s">
        <v>260</v>
      </c>
      <c r="C191">
        <v>5000000050</v>
      </c>
      <c r="D191" t="s">
        <v>265</v>
      </c>
      <c r="E191" s="147">
        <v>133391.67000000001</v>
      </c>
      <c r="F191" s="147">
        <v>105641.67</v>
      </c>
      <c r="G191" s="146">
        <f t="shared" si="2"/>
        <v>27750.000000000015</v>
      </c>
      <c r="I191">
        <v>5000000050</v>
      </c>
      <c r="J191" t="s">
        <v>265</v>
      </c>
      <c r="K191" s="147">
        <v>133391.67000000001</v>
      </c>
      <c r="L191" s="147">
        <v>105641.67</v>
      </c>
      <c r="M191" s="146">
        <f t="shared" si="3"/>
        <v>27750.000000000015</v>
      </c>
    </row>
    <row r="192" spans="1:13" customFormat="1" ht="12.5" x14ac:dyDescent="0.25">
      <c r="A192" t="s">
        <v>260</v>
      </c>
      <c r="C192">
        <v>5000000100</v>
      </c>
      <c r="D192" t="s">
        <v>266</v>
      </c>
      <c r="E192" s="147">
        <v>11317.89</v>
      </c>
      <c r="F192" s="147">
        <v>9081.2900000000009</v>
      </c>
      <c r="G192" s="146">
        <f t="shared" si="2"/>
        <v>2236.5999999999985</v>
      </c>
      <c r="I192">
        <v>5000000100</v>
      </c>
      <c r="J192" t="s">
        <v>266</v>
      </c>
      <c r="K192" s="147">
        <v>11317.89</v>
      </c>
      <c r="L192" s="147">
        <v>9081.2900000000009</v>
      </c>
      <c r="M192" s="146">
        <f t="shared" si="3"/>
        <v>2236.5999999999985</v>
      </c>
    </row>
    <row r="193" spans="1:13" customFormat="1" ht="12.5" x14ac:dyDescent="0.25">
      <c r="A193" t="s">
        <v>260</v>
      </c>
      <c r="C193">
        <v>5000000110</v>
      </c>
      <c r="D193" t="s">
        <v>267</v>
      </c>
      <c r="E193" s="147">
        <v>5870</v>
      </c>
      <c r="F193" s="147">
        <v>5327.9</v>
      </c>
      <c r="G193" s="146">
        <f t="shared" si="2"/>
        <v>542.10000000000036</v>
      </c>
      <c r="I193">
        <v>5000000110</v>
      </c>
      <c r="J193" t="s">
        <v>267</v>
      </c>
      <c r="K193" s="147">
        <v>5870</v>
      </c>
      <c r="L193" s="147">
        <v>5327.9</v>
      </c>
      <c r="M193" s="146">
        <f t="shared" si="3"/>
        <v>542.10000000000036</v>
      </c>
    </row>
    <row r="194" spans="1:13" customFormat="1" ht="12.5" x14ac:dyDescent="0.25">
      <c r="A194" t="s">
        <v>260</v>
      </c>
      <c r="C194">
        <v>5000000120</v>
      </c>
      <c r="D194" t="s">
        <v>268</v>
      </c>
      <c r="E194" s="147">
        <v>13919.79</v>
      </c>
      <c r="F194" s="147">
        <v>11683.19</v>
      </c>
      <c r="G194" s="146">
        <f t="shared" si="2"/>
        <v>2236.6000000000004</v>
      </c>
      <c r="I194">
        <v>5000000120</v>
      </c>
      <c r="J194" t="s">
        <v>268</v>
      </c>
      <c r="K194" s="147">
        <v>13919.79</v>
      </c>
      <c r="L194" s="147">
        <v>11683.19</v>
      </c>
      <c r="M194" s="146">
        <f t="shared" si="3"/>
        <v>2236.6000000000004</v>
      </c>
    </row>
    <row r="195" spans="1:13" customFormat="1" ht="12.5" x14ac:dyDescent="0.25">
      <c r="A195" t="s">
        <v>260</v>
      </c>
      <c r="C195">
        <v>5000000140</v>
      </c>
      <c r="D195" t="s">
        <v>269</v>
      </c>
      <c r="E195" s="147">
        <v>1221.08</v>
      </c>
      <c r="F195" s="147">
        <v>1221.08</v>
      </c>
      <c r="G195" s="146">
        <f t="shared" si="2"/>
        <v>0</v>
      </c>
      <c r="I195">
        <v>5000000140</v>
      </c>
      <c r="J195" t="s">
        <v>269</v>
      </c>
      <c r="K195" s="147">
        <v>1221.08</v>
      </c>
      <c r="L195" s="147">
        <v>1221.08</v>
      </c>
      <c r="M195" s="146">
        <f t="shared" si="3"/>
        <v>0</v>
      </c>
    </row>
    <row r="196" spans="1:13" customFormat="1" ht="12.5" x14ac:dyDescent="0.25">
      <c r="A196" t="s">
        <v>260</v>
      </c>
      <c r="C196">
        <v>5000000150</v>
      </c>
      <c r="D196" t="s">
        <v>270</v>
      </c>
      <c r="E196" s="147">
        <v>4369</v>
      </c>
      <c r="F196" s="147">
        <v>3519</v>
      </c>
      <c r="G196" s="146">
        <f t="shared" si="2"/>
        <v>850</v>
      </c>
      <c r="I196">
        <v>5000000150</v>
      </c>
      <c r="J196" t="s">
        <v>270</v>
      </c>
      <c r="K196" s="147">
        <v>4369</v>
      </c>
      <c r="L196" s="147">
        <v>3519</v>
      </c>
      <c r="M196" s="146">
        <f t="shared" si="3"/>
        <v>850</v>
      </c>
    </row>
    <row r="197" spans="1:13" customFormat="1" ht="12.5" x14ac:dyDescent="0.25">
      <c r="A197" t="s">
        <v>260</v>
      </c>
      <c r="C197">
        <v>5000000160</v>
      </c>
      <c r="D197" t="s">
        <v>271</v>
      </c>
      <c r="E197">
        <v>764.5</v>
      </c>
      <c r="F197">
        <v>530.5</v>
      </c>
      <c r="G197" s="146">
        <f t="shared" si="2"/>
        <v>234</v>
      </c>
      <c r="I197">
        <v>5000000160</v>
      </c>
      <c r="J197" t="s">
        <v>271</v>
      </c>
      <c r="K197">
        <v>764.5</v>
      </c>
      <c r="L197">
        <v>530.5</v>
      </c>
      <c r="M197" s="146">
        <f t="shared" si="3"/>
        <v>234</v>
      </c>
    </row>
    <row r="198" spans="1:13" customFormat="1" ht="12.5" x14ac:dyDescent="0.25">
      <c r="C198">
        <v>5000000180</v>
      </c>
      <c r="D198" t="s">
        <v>306</v>
      </c>
      <c r="E198" s="147">
        <v>3307.04</v>
      </c>
      <c r="F198" s="147">
        <v>2198.08</v>
      </c>
      <c r="G198" s="146">
        <f t="shared" si="2"/>
        <v>1108.96</v>
      </c>
      <c r="I198">
        <v>5000000180</v>
      </c>
      <c r="J198" t="s">
        <v>306</v>
      </c>
      <c r="K198" s="147">
        <v>3307.04</v>
      </c>
      <c r="L198" s="147">
        <v>2198.08</v>
      </c>
      <c r="M198" s="146">
        <f t="shared" si="3"/>
        <v>1108.96</v>
      </c>
    </row>
    <row r="199" spans="1:13" customFormat="1" ht="12.5" x14ac:dyDescent="0.25">
      <c r="A199" t="s">
        <v>260</v>
      </c>
      <c r="C199">
        <v>5000000240</v>
      </c>
      <c r="D199" t="s">
        <v>198</v>
      </c>
      <c r="E199" s="147">
        <v>2169.2399999999998</v>
      </c>
      <c r="F199" s="147">
        <v>1751.24</v>
      </c>
      <c r="G199" s="146">
        <f t="shared" si="2"/>
        <v>417.99999999999977</v>
      </c>
      <c r="I199">
        <v>5000000240</v>
      </c>
      <c r="J199" t="s">
        <v>198</v>
      </c>
      <c r="K199" s="147">
        <v>2169.2399999999998</v>
      </c>
      <c r="L199" s="147">
        <v>1751.24</v>
      </c>
      <c r="M199" s="146">
        <f t="shared" si="3"/>
        <v>417.99999999999977</v>
      </c>
    </row>
    <row r="200" spans="1:13" customFormat="1" ht="12.5" x14ac:dyDescent="0.25">
      <c r="A200" t="s">
        <v>260</v>
      </c>
      <c r="C200">
        <v>5000000260</v>
      </c>
      <c r="D200" t="s">
        <v>272</v>
      </c>
      <c r="E200">
        <v>350</v>
      </c>
      <c r="F200">
        <v>280</v>
      </c>
      <c r="G200" s="146">
        <f t="shared" si="2"/>
        <v>70</v>
      </c>
      <c r="I200">
        <v>5000000260</v>
      </c>
      <c r="J200" t="s">
        <v>272</v>
      </c>
      <c r="K200">
        <v>350</v>
      </c>
      <c r="L200">
        <v>280</v>
      </c>
      <c r="M200" s="146">
        <f t="shared" si="3"/>
        <v>70</v>
      </c>
    </row>
    <row r="201" spans="1:13" customFormat="1" ht="12.5" x14ac:dyDescent="0.25">
      <c r="A201" t="s">
        <v>260</v>
      </c>
      <c r="C201" s="85">
        <v>5000000400</v>
      </c>
      <c r="D201" t="s">
        <v>337</v>
      </c>
      <c r="E201">
        <v>17.7</v>
      </c>
      <c r="F201">
        <v>17.7</v>
      </c>
      <c r="G201" s="146">
        <f t="shared" si="2"/>
        <v>0</v>
      </c>
      <c r="I201">
        <v>5000000400</v>
      </c>
      <c r="J201" t="s">
        <v>337</v>
      </c>
      <c r="K201">
        <v>17.7</v>
      </c>
      <c r="L201">
        <v>17.7</v>
      </c>
      <c r="M201" s="146">
        <f t="shared" si="3"/>
        <v>0</v>
      </c>
    </row>
    <row r="202" spans="1:13" customFormat="1" ht="12.5" x14ac:dyDescent="0.25">
      <c r="C202">
        <v>5000000350</v>
      </c>
      <c r="D202" t="s">
        <v>294</v>
      </c>
      <c r="E202">
        <v>881.56</v>
      </c>
      <c r="F202">
        <v>694.82</v>
      </c>
      <c r="G202" s="146">
        <f t="shared" si="2"/>
        <v>186.7399999999999</v>
      </c>
      <c r="I202">
        <v>5000000350</v>
      </c>
      <c r="J202" t="s">
        <v>294</v>
      </c>
      <c r="K202">
        <v>881.56</v>
      </c>
      <c r="L202">
        <v>694.82</v>
      </c>
      <c r="M202" s="146">
        <f t="shared" si="3"/>
        <v>186.7399999999999</v>
      </c>
    </row>
    <row r="203" spans="1:13" customFormat="1" ht="12.5" x14ac:dyDescent="0.25">
      <c r="A203" t="s">
        <v>260</v>
      </c>
      <c r="C203">
        <v>5000000741</v>
      </c>
      <c r="D203" t="s">
        <v>298</v>
      </c>
      <c r="E203" s="147">
        <v>376.23</v>
      </c>
      <c r="F203" s="147">
        <v>376.23</v>
      </c>
      <c r="G203" s="146">
        <f t="shared" si="2"/>
        <v>0</v>
      </c>
      <c r="I203">
        <v>5000000741</v>
      </c>
      <c r="J203" t="s">
        <v>298</v>
      </c>
      <c r="K203" s="147">
        <v>376.23</v>
      </c>
      <c r="L203" s="147">
        <v>376.23</v>
      </c>
      <c r="M203" s="146">
        <f t="shared" si="3"/>
        <v>0</v>
      </c>
    </row>
    <row r="204" spans="1:13" customFormat="1" ht="12.5" x14ac:dyDescent="0.25">
      <c r="A204" t="s">
        <v>260</v>
      </c>
      <c r="C204">
        <v>5000000270</v>
      </c>
      <c r="D204" t="s">
        <v>273</v>
      </c>
      <c r="E204" s="147">
        <v>11922.41</v>
      </c>
      <c r="F204" s="147">
        <v>8851.2199999999993</v>
      </c>
      <c r="G204" s="146">
        <f t="shared" si="2"/>
        <v>3071.1900000000005</v>
      </c>
      <c r="I204">
        <v>5000000270</v>
      </c>
      <c r="J204" t="s">
        <v>273</v>
      </c>
      <c r="K204" s="147">
        <v>11922.41</v>
      </c>
      <c r="L204" s="147">
        <v>8851.2199999999993</v>
      </c>
      <c r="M204" s="146">
        <f t="shared" si="3"/>
        <v>3071.1900000000005</v>
      </c>
    </row>
    <row r="205" spans="1:13" customFormat="1" ht="12.5" x14ac:dyDescent="0.25">
      <c r="C205">
        <v>5000000280</v>
      </c>
      <c r="D205" t="s">
        <v>308</v>
      </c>
      <c r="E205" s="147">
        <v>440.24</v>
      </c>
      <c r="F205" s="147">
        <v>295.2</v>
      </c>
      <c r="G205" s="146">
        <f t="shared" si="2"/>
        <v>145.04000000000002</v>
      </c>
      <c r="I205">
        <v>5000000280</v>
      </c>
      <c r="J205" t="s">
        <v>308</v>
      </c>
      <c r="K205" s="147">
        <v>440.24</v>
      </c>
      <c r="L205" s="147">
        <v>295.2</v>
      </c>
      <c r="M205" s="146">
        <f t="shared" si="3"/>
        <v>145.04000000000002</v>
      </c>
    </row>
    <row r="206" spans="1:13" customFormat="1" ht="12.5" x14ac:dyDescent="0.25">
      <c r="A206" t="s">
        <v>260</v>
      </c>
      <c r="C206" s="85">
        <v>5000000420</v>
      </c>
      <c r="D206" t="s">
        <v>296</v>
      </c>
      <c r="E206">
        <v>1894.26</v>
      </c>
      <c r="F206">
        <v>1474.77</v>
      </c>
      <c r="G206" s="146">
        <f t="shared" si="2"/>
        <v>419.49</v>
      </c>
      <c r="I206" s="85">
        <v>5000000420</v>
      </c>
      <c r="J206" t="s">
        <v>296</v>
      </c>
      <c r="K206">
        <v>1894.26</v>
      </c>
      <c r="L206">
        <v>1474.77</v>
      </c>
      <c r="M206" s="146">
        <f t="shared" si="3"/>
        <v>419.49</v>
      </c>
    </row>
    <row r="207" spans="1:13" customFormat="1" ht="12.5" x14ac:dyDescent="0.25">
      <c r="C207">
        <v>5000000370</v>
      </c>
      <c r="D207" t="s">
        <v>309</v>
      </c>
      <c r="E207">
        <v>76.55</v>
      </c>
      <c r="F207">
        <v>62.23</v>
      </c>
      <c r="G207" s="146">
        <f t="shared" si="2"/>
        <v>14.32</v>
      </c>
      <c r="I207">
        <v>5000000370</v>
      </c>
      <c r="J207" t="s">
        <v>309</v>
      </c>
      <c r="K207">
        <v>76.55</v>
      </c>
      <c r="L207">
        <v>62.23</v>
      </c>
      <c r="M207" s="146">
        <f t="shared" si="3"/>
        <v>14.32</v>
      </c>
    </row>
    <row r="208" spans="1:13" customFormat="1" ht="12.5" x14ac:dyDescent="0.25">
      <c r="A208" t="s">
        <v>260</v>
      </c>
      <c r="C208" s="85">
        <v>5000000390</v>
      </c>
      <c r="D208" t="s">
        <v>274</v>
      </c>
      <c r="E208">
        <v>506.04</v>
      </c>
      <c r="F208">
        <v>431.08</v>
      </c>
      <c r="G208" s="146">
        <f t="shared" ref="G208:G215" si="4">E208-F208</f>
        <v>74.960000000000036</v>
      </c>
      <c r="I208" s="85">
        <v>5000000390</v>
      </c>
      <c r="J208" t="s">
        <v>274</v>
      </c>
      <c r="K208">
        <v>506.04</v>
      </c>
      <c r="L208">
        <v>431.08</v>
      </c>
      <c r="M208" s="146">
        <f t="shared" si="3"/>
        <v>74.960000000000036</v>
      </c>
    </row>
    <row r="209" spans="1:13" customFormat="1" ht="12.5" x14ac:dyDescent="0.25">
      <c r="A209" t="s">
        <v>260</v>
      </c>
      <c r="C209">
        <v>5000000360</v>
      </c>
      <c r="D209" t="s">
        <v>275</v>
      </c>
      <c r="E209">
        <v>1195.31</v>
      </c>
      <c r="F209">
        <v>1045.31</v>
      </c>
      <c r="G209" s="146">
        <f t="shared" si="4"/>
        <v>150</v>
      </c>
      <c r="I209">
        <v>5000000360</v>
      </c>
      <c r="J209" t="s">
        <v>275</v>
      </c>
      <c r="K209">
        <v>1195.31</v>
      </c>
      <c r="L209">
        <v>1045.31</v>
      </c>
      <c r="M209" s="146">
        <f t="shared" si="3"/>
        <v>150</v>
      </c>
    </row>
    <row r="210" spans="1:13" customFormat="1" ht="12.5" x14ac:dyDescent="0.25">
      <c r="C210">
        <v>5000000440</v>
      </c>
      <c r="D210" t="s">
        <v>276</v>
      </c>
      <c r="E210" s="147">
        <v>2377.4899999999998</v>
      </c>
      <c r="F210" s="147">
        <v>1925.45</v>
      </c>
      <c r="G210" s="146">
        <f t="shared" si="4"/>
        <v>452.03999999999974</v>
      </c>
      <c r="I210">
        <v>5000000440</v>
      </c>
      <c r="J210" t="s">
        <v>276</v>
      </c>
      <c r="K210" s="147">
        <v>2377.4899999999998</v>
      </c>
      <c r="L210" s="147">
        <v>1925.45</v>
      </c>
      <c r="M210" s="148">
        <f t="shared" si="3"/>
        <v>452.03999999999974</v>
      </c>
    </row>
    <row r="211" spans="1:13" customFormat="1" ht="12.5" x14ac:dyDescent="0.25">
      <c r="A211" t="s">
        <v>260</v>
      </c>
      <c r="C211">
        <v>5000000600</v>
      </c>
      <c r="D211" t="s">
        <v>277</v>
      </c>
      <c r="E211" s="147">
        <v>12402.75</v>
      </c>
      <c r="F211" s="147">
        <v>9927.16</v>
      </c>
      <c r="G211" s="146">
        <f t="shared" si="4"/>
        <v>2475.59</v>
      </c>
      <c r="I211">
        <v>5000000600</v>
      </c>
      <c r="J211" t="s">
        <v>277</v>
      </c>
      <c r="K211" s="147">
        <v>12402.75</v>
      </c>
      <c r="L211" s="147">
        <v>9927.16</v>
      </c>
      <c r="M211" s="146">
        <f t="shared" ref="M211:M215" si="5">K211-L211</f>
        <v>2475.59</v>
      </c>
    </row>
    <row r="212" spans="1:13" customFormat="1" ht="12.5" x14ac:dyDescent="0.25">
      <c r="A212" t="s">
        <v>260</v>
      </c>
      <c r="C212">
        <v>5000000680</v>
      </c>
      <c r="D212" t="s">
        <v>278</v>
      </c>
      <c r="E212" s="147">
        <v>22472.16</v>
      </c>
      <c r="F212" s="147">
        <v>18596.189999999999</v>
      </c>
      <c r="G212" s="146">
        <f t="shared" si="4"/>
        <v>3875.9700000000012</v>
      </c>
      <c r="I212">
        <v>5000000680</v>
      </c>
      <c r="J212" t="s">
        <v>278</v>
      </c>
      <c r="K212" s="147">
        <v>22472.16</v>
      </c>
      <c r="L212" s="147">
        <v>18596.189999999999</v>
      </c>
      <c r="M212" s="146">
        <f t="shared" si="5"/>
        <v>3875.9700000000012</v>
      </c>
    </row>
    <row r="213" spans="1:13" customFormat="1" ht="12.5" x14ac:dyDescent="0.25">
      <c r="A213" t="s">
        <v>260</v>
      </c>
      <c r="C213">
        <v>5000000860</v>
      </c>
      <c r="D213" t="s">
        <v>279</v>
      </c>
      <c r="E213" s="147">
        <v>2484</v>
      </c>
      <c r="F213" s="147">
        <v>2484</v>
      </c>
      <c r="G213" s="146">
        <f t="shared" si="4"/>
        <v>0</v>
      </c>
      <c r="I213">
        <v>5000000860</v>
      </c>
      <c r="J213" t="s">
        <v>279</v>
      </c>
      <c r="K213" s="147">
        <v>2484</v>
      </c>
      <c r="L213" s="147">
        <v>2484</v>
      </c>
      <c r="M213" s="146">
        <f t="shared" si="5"/>
        <v>0</v>
      </c>
    </row>
    <row r="214" spans="1:13" customFormat="1" ht="12.5" x14ac:dyDescent="0.25">
      <c r="A214" t="s">
        <v>260</v>
      </c>
      <c r="C214">
        <v>5000000500</v>
      </c>
      <c r="D214" t="s">
        <v>280</v>
      </c>
      <c r="E214">
        <v>1879.21</v>
      </c>
      <c r="F214">
        <v>1619.21</v>
      </c>
      <c r="G214" s="146">
        <f t="shared" si="4"/>
        <v>260</v>
      </c>
      <c r="I214">
        <v>5000000500</v>
      </c>
      <c r="J214" t="s">
        <v>280</v>
      </c>
      <c r="K214">
        <v>1879.21</v>
      </c>
      <c r="L214">
        <v>1619.21</v>
      </c>
      <c r="M214" s="146">
        <f t="shared" si="5"/>
        <v>260</v>
      </c>
    </row>
    <row r="215" spans="1:13" customFormat="1" ht="12.5" x14ac:dyDescent="0.25">
      <c r="C215">
        <v>5000000720</v>
      </c>
      <c r="D215" t="s">
        <v>311</v>
      </c>
      <c r="E215" s="147">
        <v>8333.35</v>
      </c>
      <c r="F215" s="147">
        <v>6666.68</v>
      </c>
      <c r="G215" s="146">
        <f t="shared" si="4"/>
        <v>1666.67</v>
      </c>
      <c r="I215">
        <v>5000000720</v>
      </c>
      <c r="J215" t="s">
        <v>311</v>
      </c>
      <c r="K215" s="147">
        <v>8333.35</v>
      </c>
      <c r="L215" s="147">
        <v>6666.68</v>
      </c>
      <c r="M215" s="146">
        <f t="shared" si="5"/>
        <v>1666.67</v>
      </c>
    </row>
    <row r="216" spans="1:13" customFormat="1" x14ac:dyDescent="0.35">
      <c r="A216" s="164" t="s">
        <v>281</v>
      </c>
      <c r="E216" s="153">
        <f>SUM(E186:E215)</f>
        <v>267068.81</v>
      </c>
      <c r="F216" s="153">
        <f>SUM(F186:F215)</f>
        <v>212872.25</v>
      </c>
      <c r="G216" s="153">
        <f>SUM(G186:G215)</f>
        <v>54196.560000000012</v>
      </c>
      <c r="K216" s="153">
        <f>SUM(K186:K215)</f>
        <v>267068.81</v>
      </c>
      <c r="L216" s="153">
        <f>SUM(L186:L215)</f>
        <v>212872.25</v>
      </c>
      <c r="M216" s="153">
        <f>SUM(M186:M215)</f>
        <v>54196.560000000012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2024-06-06T03:32:50Z</dcterms:modified>
</cp:coreProperties>
</file>