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BOLSA DE VALORES\2024\"/>
    </mc:Choice>
  </mc:AlternateContent>
  <xr:revisionPtr revIDLastSave="0" documentId="13_ncr:1_{07435D8A-BE4F-429E-A5F5-59865D93BA01}" xr6:coauthVersionLast="47" xr6:coauthVersionMax="47" xr10:uidLastSave="{00000000-0000-0000-0000-000000000000}"/>
  <bookViews>
    <workbookView xWindow="-110" yWindow="-110" windowWidth="19420" windowHeight="10300" xr2:uid="{1DB68462-C515-4C2C-AFF1-E4AE3FDE1759}"/>
  </bookViews>
  <sheets>
    <sheet name="BALANCE (BVES)" sheetId="1" r:id="rId1"/>
    <sheet name="EST.RESULTAD (BVES)" sheetId="2" r:id="rId2"/>
  </sheets>
  <definedNames>
    <definedName name="_xlnm.Print_Area" localSheetId="0">'BALANCE (BVES)'!$A$1:$G$61</definedName>
    <definedName name="_xlnm.Print_Area" localSheetId="1">'EST.RESULTAD (BVES)'!$A$1:$G$53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" l="1"/>
  <c r="G33" i="2"/>
  <c r="C32" i="2"/>
  <c r="G30" i="2"/>
  <c r="G28" i="2"/>
  <c r="C28" i="2"/>
  <c r="G23" i="2"/>
  <c r="C23" i="2"/>
  <c r="C17" i="2"/>
  <c r="G19" i="2"/>
  <c r="G15" i="2"/>
  <c r="G10" i="2"/>
  <c r="C12" i="2"/>
  <c r="C9" i="2"/>
  <c r="G5" i="2"/>
  <c r="C5" i="2"/>
  <c r="G53" i="1"/>
  <c r="H53" i="1" s="1"/>
  <c r="C53" i="1"/>
  <c r="G47" i="1"/>
  <c r="C47" i="1"/>
  <c r="E42" i="1"/>
  <c r="G41" i="1"/>
  <c r="G39" i="1"/>
  <c r="G37" i="1"/>
  <c r="G35" i="1"/>
  <c r="C33" i="1"/>
  <c r="G30" i="1"/>
  <c r="G28" i="1"/>
  <c r="C28" i="1"/>
  <c r="C25" i="1"/>
  <c r="G24" i="1"/>
  <c r="G22" i="1"/>
  <c r="G19" i="1"/>
  <c r="C19" i="1"/>
  <c r="G17" i="1"/>
  <c r="C15" i="1"/>
  <c r="G14" i="1"/>
  <c r="C10" i="1"/>
  <c r="G9" i="1"/>
  <c r="G6" i="1"/>
  <c r="C6" i="1"/>
  <c r="C45" i="1" l="1"/>
  <c r="G32" i="1"/>
  <c r="H47" i="1"/>
  <c r="G45" i="2"/>
  <c r="C45" i="2"/>
  <c r="G44" i="1"/>
  <c r="C46" i="2" l="1"/>
  <c r="A46" i="2" s="1"/>
  <c r="G45" i="1"/>
  <c r="H45" i="1" s="1"/>
  <c r="G46" i="2"/>
  <c r="E46" i="2" s="1"/>
  <c r="G47" i="2" l="1"/>
  <c r="C47" i="2"/>
  <c r="H47" i="2" l="1"/>
</calcChain>
</file>

<file path=xl/sharedStrings.xml><?xml version="1.0" encoding="utf-8"?>
<sst xmlns="http://schemas.openxmlformats.org/spreadsheetml/2006/main" count="161" uniqueCount="137">
  <si>
    <t>ASEGURADORA ABANK S.A., SEGUROS DE PERSONAS</t>
  </si>
  <si>
    <t>(Expresado en Dólares de los Estados Unidos de América US$)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</si>
  <si>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</si>
  <si>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</si>
  <si>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</si>
  <si>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</si>
  <si>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</si>
  <si>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</si>
  <si>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</si>
  <si>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</si>
  <si>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</si>
  <si>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</si>
  <si>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</si>
  <si>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</si>
  <si>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</si>
  <si>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</si>
  <si>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</si>
  <si>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</si>
  <si>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RENDIMIENTOS POR INVERSIONES</t>
  </si>
  <si>
    <t>ACCIDENTES PERSONALES</t>
  </si>
  <si>
    <t>RESERVAS POR SINIESTROS</t>
  </si>
  <si>
    <t>PRESTAMOS</t>
  </si>
  <si>
    <t>RESERVAS POR SINIESTROS REPORTADOS</t>
  </si>
  <si>
    <t>HASTA UN AÑO PLAZO</t>
  </si>
  <si>
    <t>RESERVAS POR SINIESTROS NO REPORTADOS</t>
  </si>
  <si>
    <t>OPERACIONES BURSATILES</t>
  </si>
  <si>
    <t>SOCIEDADES ACREEDORAS DE SEGUROS Y FIANZAS</t>
  </si>
  <si>
    <t>OBLIG. EN CTA. CTE. CON SOCIED. DE REASEG. Y REAFIANZ.</t>
  </si>
  <si>
    <t>PRIMAS POR COBRAR</t>
  </si>
  <si>
    <t>OBLIGACIONES FINANCIERAS</t>
  </si>
  <si>
    <t>PRIMAS DE SEGUROS DE VIDA</t>
  </si>
  <si>
    <t>OBLIG.CON INSTITUCIONES NO FINANCIERAS</t>
  </si>
  <si>
    <t>PRIMAS DE SEGUROS DE ACCIDENTES Y ENFERMEDADES</t>
  </si>
  <si>
    <t>OBLIGACIONES POR VALORES TRANSADOS</t>
  </si>
  <si>
    <t>PRIMAS VENCIDAS</t>
  </si>
  <si>
    <t>OBLIGACIONES CON INTERMEDIARIOS Y AGENTES</t>
  </si>
  <si>
    <t>PROVISION POR PRIMAS POR COBRAR (CR)</t>
  </si>
  <si>
    <t>OBLIGACIONES CON AGENTES</t>
  </si>
  <si>
    <t>CUENTAS POR PAGAR</t>
  </si>
  <si>
    <t>SOCIEDADES DEUDORAS DE SEGUROS Y FIANZAS</t>
  </si>
  <si>
    <t>IMPUESTOS, CONTRIBUCIONES Y RETENCIONES</t>
  </si>
  <si>
    <t>CUENTA CORRIENTE POR SEGUROS Y FIANZAS</t>
  </si>
  <si>
    <t>REMUNERACIONES POR PAGAR</t>
  </si>
  <si>
    <t>OTRAS CUENTAS POR PAGAR</t>
  </si>
  <si>
    <t>INMUEBLES, MOBILIARIO Y EQUIPO</t>
  </si>
  <si>
    <t>PROVISIONES</t>
  </si>
  <si>
    <t>INMUEBLES</t>
  </si>
  <si>
    <t>PROVISION POR OBLIGACIONES LABORALES</t>
  </si>
  <si>
    <t>MOBILIARIO Y EQUIPO</t>
  </si>
  <si>
    <t>OTROS PASIVOS</t>
  </si>
  <si>
    <t>DEPRECIACION ACUMULADA MOBILIARIO Y EQUIPO</t>
  </si>
  <si>
    <t>INGRESOS DIFERIDOS</t>
  </si>
  <si>
    <t>TOTAL PASIVO</t>
  </si>
  <si>
    <t>OTROS ACTIVOS</t>
  </si>
  <si>
    <t>PAGOS ANTICIPADOS Y CARGOS DIFERIDOS</t>
  </si>
  <si>
    <t>PATRIMONIO</t>
  </si>
  <si>
    <t>CUENTAS POR COBRAR DIVERSAS</t>
  </si>
  <si>
    <t>CAPITAL SOCIAL</t>
  </si>
  <si>
    <t>IMPUESTO SOBRE LA RENTA POR LIQUIDAR</t>
  </si>
  <si>
    <t>CAPITAL PAGADO</t>
  </si>
  <si>
    <t>PROVISIONES DE OTROS ACTIVOS (CR)</t>
  </si>
  <si>
    <t>RESERVAS DE CAPITAL</t>
  </si>
  <si>
    <t>RESERVAS OBLIGATORIAS</t>
  </si>
  <si>
    <t>PATRIMONIO RESTRINGIDO</t>
  </si>
  <si>
    <t>UTILIDADES NO DISTRIBUIBLES</t>
  </si>
  <si>
    <t>RESULTADOS ACUMULADOS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</si>
  <si>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</si>
  <si>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</si>
  <si>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</si>
  <si>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</si>
  <si>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</si>
  <si>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</si>
  <si>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</si>
  <si>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</si>
  <si>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</si>
  <si>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</si>
  <si>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</si>
  <si>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</si>
  <si>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</si>
  <si>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</si>
  <si>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PRESTAMOS INCOBRABLES RETIRADOS DEL ACTIVO</t>
  </si>
  <si>
    <t>INTERESES EN SUSPENSO DE PRESTAMOS VENCIDOS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</si>
  <si>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</si>
  <si>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</si>
  <si>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</si>
  <si>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</si>
  <si>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</si>
  <si>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</si>
  <si>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</si>
  <si>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OTROS</t>
  </si>
  <si>
    <t>GASTOS POR INCREMENTO DE RESERVAS TECNICAS Y CONTINGENCIAL DE FIANZAS</t>
  </si>
  <si>
    <t>INGRESO POR DECREMENTO DE RESERVAS TECNICAS Y CONTINGENCIAL DE FIANZAS</t>
  </si>
  <si>
    <t>GASTOS POR INCREMENTO DE RESERVAS TECNICAS</t>
  </si>
  <si>
    <t>PARA RIESGOS EN CURSO DE ACCIDENTES Y ENFERMEDADES</t>
  </si>
  <si>
    <t>RECLAMOS EN TRAMITE</t>
  </si>
  <si>
    <t>DE RIESGOS EN CURSO DE ACCIDENTES Y ENFERMEDADES</t>
  </si>
  <si>
    <t>SINIESTROS Y GASTOS RECUPERADOS POR REASEGUROS</t>
  </si>
  <si>
    <t>GASTOS DE ADQUISICION Y CONSERVACION</t>
  </si>
  <si>
    <t>DE ACCIDENTES Y ENFERMEDADES</t>
  </si>
  <si>
    <t>COMISIONES Y PARTICIPACIONES DE SEGUROS DE VIDA</t>
  </si>
  <si>
    <t>COMISIONES Y PARTICIPACIONES DE SEGUROS DE ACCIDENTES Y ENFERMEDADES</t>
  </si>
  <si>
    <t>REEMBOLSOS DE GASTOS POR CESIONES DE SEGUROS</t>
  </si>
  <si>
    <t>GASTOS DE COBRANZA DE PRIMAS</t>
  </si>
  <si>
    <t>OTROS GASTOS DE ADQUISICION Y CONSERVACION</t>
  </si>
  <si>
    <t>DEVOLUCIONES Y CANCELACIONES DE PRIMAS</t>
  </si>
  <si>
    <t>INGRESOS FINANCIEROS Y DE INVERSION</t>
  </si>
  <si>
    <t>.</t>
  </si>
  <si>
    <t>DEPOSITOS</t>
  </si>
  <si>
    <t>POR INVERSIONES EN VALORES</t>
  </si>
  <si>
    <t>POR PRESTAMOS</t>
  </si>
  <si>
    <t>GASTOS FINANCIEROS Y DE INVERSION</t>
  </si>
  <si>
    <t>DIVERSOS</t>
  </si>
  <si>
    <t>POR OBLIGACIONES FINANCIERAS Y OTROS PASIVOS</t>
  </si>
  <si>
    <t>OTROS INGRESOS</t>
  </si>
  <si>
    <t>PROVISIONES P/SALDOS A CARGO DE REASEGURADORES Y REAF. Y OTRAS CXC</t>
  </si>
  <si>
    <t>INGRESOS P/RECUPERAC.DE ACTIVOS  Y PROVISIONES</t>
  </si>
  <si>
    <t>DISMINUCION DE PROVISIONES</t>
  </si>
  <si>
    <t>GASTOS DE ADMINISTRACION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</si>
  <si>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</si>
  <si>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</si>
  <si>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</si>
  <si>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</si>
  <si>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</si>
  <si>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</si>
  <si>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</si>
  <si>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</si>
  <si>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</si>
  <si>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</si>
  <si>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</si>
  <si>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</si>
  <si>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</si>
  <si>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</si>
  <si>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</si>
  <si>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</si>
  <si>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</si>
  <si>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31 DE MAYO DE 2024</t>
  </si>
  <si>
    <t>ESTADO DE RESULTADO DEL 01 DE ENERO AL 31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</si>
</sst>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0_ ;[Red]\-#,##0.00\ "/>
    <numFmt numFmtId="169" formatCode="#,##0.0"/>
    <numFmt numFmtId="170" formatCode="#,##0.000000000000000"/>
  </numFmts>
  <fonts count="2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9.5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4"/>
      <name val="Arial"/>
      <family val="2"/>
    </font>
    <font>
      <b/>
      <u/>
      <sz val="9.5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2" applyFont="1" applyAlignment="1">
      <alignment horizontal="center" vertical="center"/>
    </xf>
    <xf numFmtId="0" fontId="1" fillId="0" borderId="0" xfId="2"/>
    <xf numFmtId="0" fontId="3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1" fillId="0" borderId="0" xfId="2" applyAlignment="1">
      <alignment horizontal="left" vertical="center"/>
    </xf>
    <xf numFmtId="0" fontId="1" fillId="0" borderId="0" xfId="2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164" fontId="1" fillId="0" borderId="0" xfId="3" applyFont="1" applyFill="1" applyAlignment="1">
      <alignment vertical="center"/>
    </xf>
    <xf numFmtId="164" fontId="1" fillId="0" borderId="0" xfId="2" applyNumberFormat="1" applyAlignment="1">
      <alignment vertical="center"/>
    </xf>
    <xf numFmtId="164" fontId="1" fillId="0" borderId="0" xfId="2" applyNumberFormat="1"/>
    <xf numFmtId="164" fontId="1" fillId="0" borderId="0" xfId="3" applyFill="1" applyBorder="1" applyAlignment="1">
      <alignment vertical="center"/>
    </xf>
    <xf numFmtId="164" fontId="1" fillId="0" borderId="0" xfId="3" applyFill="1" applyAlignment="1">
      <alignment vertical="center"/>
    </xf>
    <xf numFmtId="164" fontId="1" fillId="0" borderId="2" xfId="3" applyFill="1" applyBorder="1" applyAlignment="1">
      <alignment vertical="center"/>
    </xf>
    <xf numFmtId="164" fontId="1" fillId="0" borderId="2" xfId="3" applyFont="1" applyFill="1" applyBorder="1" applyAlignment="1">
      <alignment vertical="center"/>
    </xf>
    <xf numFmtId="164" fontId="1" fillId="0" borderId="0" xfId="3" applyFont="1" applyFill="1" applyBorder="1" applyAlignment="1">
      <alignment vertical="center"/>
    </xf>
    <xf numFmtId="4" fontId="1" fillId="0" borderId="0" xfId="2" applyNumberFormat="1" applyAlignment="1">
      <alignment vertical="center"/>
    </xf>
    <xf numFmtId="0" fontId="7" fillId="0" borderId="0" xfId="2" applyFont="1"/>
    <xf numFmtId="1" fontId="1" fillId="0" borderId="0" xfId="2" applyNumberFormat="1"/>
    <xf numFmtId="4" fontId="1" fillId="0" borderId="0" xfId="2" applyNumberFormat="1"/>
    <xf numFmtId="164" fontId="8" fillId="0" borderId="0" xfId="3" applyFont="1" applyFill="1" applyAlignment="1">
      <alignment vertical="center"/>
    </xf>
    <xf numFmtId="165" fontId="1" fillId="0" borderId="0" xfId="2" applyNumberFormat="1" applyAlignment="1">
      <alignment vertical="center"/>
    </xf>
    <xf numFmtId="4" fontId="1" fillId="0" borderId="2" xfId="2" applyNumberFormat="1" applyBorder="1" applyAlignment="1">
      <alignment vertical="center"/>
    </xf>
    <xf numFmtId="0" fontId="9" fillId="0" borderId="0" xfId="2" applyFont="1" applyAlignment="1">
      <alignment horizontal="left" vertical="center" wrapText="1"/>
    </xf>
    <xf numFmtId="164" fontId="1" fillId="0" borderId="2" xfId="2" applyNumberFormat="1" applyBorder="1" applyAlignment="1">
      <alignment vertical="center"/>
    </xf>
    <xf numFmtId="4" fontId="1" fillId="0" borderId="0" xfId="2" applyNumberFormat="1" applyAlignment="1">
      <alignment horizontal="left" vertical="center"/>
    </xf>
    <xf numFmtId="10" fontId="1" fillId="0" borderId="0" xfId="2" applyNumberFormat="1"/>
    <xf numFmtId="0" fontId="5" fillId="0" borderId="0" xfId="2" applyFont="1" applyAlignment="1">
      <alignment horizontal="left" vertical="center"/>
    </xf>
    <xf numFmtId="164" fontId="5" fillId="0" borderId="0" xfId="2" applyNumberFormat="1" applyFont="1" applyAlignment="1">
      <alignment vertical="center"/>
    </xf>
    <xf numFmtId="1" fontId="1" fillId="0" borderId="0" xfId="2" applyNumberFormat="1" applyAlignment="1">
      <alignment horizontal="left" vertical="center"/>
    </xf>
    <xf numFmtId="1" fontId="10" fillId="0" borderId="0" xfId="2" applyNumberFormat="1" applyFont="1"/>
    <xf numFmtId="164" fontId="5" fillId="0" borderId="0" xfId="3" applyFont="1" applyFill="1" applyBorder="1" applyAlignment="1">
      <alignment vertical="center"/>
    </xf>
    <xf numFmtId="164" fontId="5" fillId="0" borderId="3" xfId="3" applyFont="1" applyFill="1" applyBorder="1" applyAlignment="1">
      <alignment vertical="center" wrapText="1"/>
    </xf>
    <xf numFmtId="164" fontId="5" fillId="0" borderId="3" xfId="3" applyFont="1" applyFill="1" applyBorder="1" applyAlignment="1">
      <alignment horizontal="center" vertical="center" wrapText="1"/>
    </xf>
    <xf numFmtId="2" fontId="10" fillId="0" borderId="0" xfId="1" applyNumberFormat="1" applyFont="1"/>
    <xf numFmtId="164" fontId="5" fillId="0" borderId="2" xfId="3" applyFont="1" applyFill="1" applyBorder="1" applyAlignment="1">
      <alignment vertical="center"/>
    </xf>
    <xf numFmtId="49" fontId="6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164" fontId="1" fillId="0" borderId="0" xfId="3" applyFont="1" applyAlignment="1">
      <alignment vertical="center"/>
    </xf>
    <xf numFmtId="164" fontId="5" fillId="0" borderId="0" xfId="3" applyFont="1" applyBorder="1" applyAlignment="1">
      <alignment vertical="center"/>
    </xf>
    <xf numFmtId="164" fontId="1" fillId="0" borderId="0" xfId="2" applyNumberFormat="1" applyAlignment="1">
      <alignment horizontal="left" vertical="center"/>
    </xf>
    <xf numFmtId="164" fontId="1" fillId="0" borderId="0" xfId="3" applyAlignment="1">
      <alignment vertical="center"/>
    </xf>
    <xf numFmtId="0" fontId="9" fillId="0" borderId="0" xfId="2" applyFont="1" applyAlignment="1">
      <alignment horizontal="left" vertical="center"/>
    </xf>
    <xf numFmtId="164" fontId="1" fillId="0" borderId="2" xfId="3" applyFont="1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12" fillId="0" borderId="0" xfId="3" applyFont="1" applyBorder="1" applyAlignment="1">
      <alignment vertical="center"/>
    </xf>
    <xf numFmtId="164" fontId="5" fillId="0" borderId="2" xfId="3" applyFont="1" applyBorder="1" applyAlignment="1">
      <alignment vertical="center"/>
    </xf>
    <xf numFmtId="164" fontId="1" fillId="0" borderId="0" xfId="3" applyFont="1" applyBorder="1" applyAlignment="1">
      <alignment vertical="center"/>
    </xf>
    <xf numFmtId="1" fontId="1" fillId="0" borderId="0" xfId="2" applyNumberFormat="1" applyAlignment="1">
      <alignment horizontal="left" vertical="center" wrapText="1"/>
    </xf>
    <xf numFmtId="164" fontId="1" fillId="0" borderId="0" xfId="3" applyFont="1" applyFill="1" applyBorder="1"/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164" fontId="5" fillId="0" borderId="0" xfId="3" applyFont="1" applyBorder="1"/>
    <xf numFmtId="0" fontId="2" fillId="0" borderId="0" xfId="2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centerContinuous" vertical="center"/>
    </xf>
    <xf numFmtId="0" fontId="1" fillId="0" borderId="0" xfId="2" applyAlignment="1">
      <alignment horizontal="centerContinuous"/>
    </xf>
    <xf numFmtId="0" fontId="5" fillId="0" borderId="0" xfId="2" applyFont="1" applyAlignment="1">
      <alignment horizontal="centerContinuous"/>
    </xf>
    <xf numFmtId="0" fontId="5" fillId="0" borderId="0" xfId="2" applyFont="1" applyAlignment="1">
      <alignment horizontal="centerContinuous" vertical="center"/>
    </xf>
    <xf numFmtId="0" fontId="4" fillId="0" borderId="1" xfId="2" applyFont="1" applyBorder="1" applyAlignment="1">
      <alignment horizontal="centerContinuous"/>
    </xf>
    <xf numFmtId="0" fontId="15" fillId="0" borderId="1" xfId="2" applyFont="1" applyBorder="1" applyAlignment="1">
      <alignment horizontal="centerContinuous"/>
    </xf>
    <xf numFmtId="0" fontId="15" fillId="0" borderId="1" xfId="2" applyFont="1" applyBorder="1" applyAlignment="1">
      <alignment horizontal="centerContinuous" vertical="center"/>
    </xf>
    <xf numFmtId="0" fontId="1" fillId="0" borderId="1" xfId="2" applyBorder="1" applyAlignment="1">
      <alignment horizontal="centerContinuous"/>
    </xf>
    <xf numFmtId="166" fontId="1" fillId="0" borderId="0" xfId="2" applyNumberFormat="1"/>
    <xf numFmtId="0" fontId="6" fillId="0" borderId="0" xfId="2" applyFont="1"/>
    <xf numFmtId="39" fontId="1" fillId="0" borderId="0" xfId="2" applyNumberFormat="1"/>
    <xf numFmtId="0" fontId="1" fillId="0" borderId="0" xfId="2" applyAlignment="1">
      <alignment wrapText="1"/>
    </xf>
    <xf numFmtId="4" fontId="1" fillId="0" borderId="2" xfId="2" applyNumberFormat="1" applyBorder="1"/>
    <xf numFmtId="164" fontId="1" fillId="0" borderId="2" xfId="3" applyFont="1" applyFill="1" applyBorder="1"/>
    <xf numFmtId="0" fontId="16" fillId="0" borderId="0" xfId="2" applyFont="1" applyAlignment="1">
      <alignment wrapText="1"/>
    </xf>
    <xf numFmtId="0" fontId="1" fillId="0" borderId="0" xfId="2" applyAlignment="1">
      <alignment horizontal="left"/>
    </xf>
    <xf numFmtId="39" fontId="1" fillId="0" borderId="2" xfId="2" applyNumberFormat="1" applyBorder="1"/>
    <xf numFmtId="0" fontId="16" fillId="0" borderId="0" xfId="2" applyFont="1" applyAlignment="1">
      <alignment vertical="center" wrapText="1"/>
    </xf>
    <xf numFmtId="0" fontId="6" fillId="0" borderId="0" xfId="2" applyFont="1" applyAlignment="1">
      <alignment horizontal="left"/>
    </xf>
    <xf numFmtId="0" fontId="1" fillId="0" borderId="0" xfId="2" applyAlignment="1">
      <alignment vertical="center" wrapText="1"/>
    </xf>
    <xf numFmtId="0" fontId="9" fillId="0" borderId="0" xfId="2" applyFont="1" applyAlignment="1">
      <alignment horizontal="left"/>
    </xf>
    <xf numFmtId="4" fontId="1" fillId="0" borderId="0" xfId="3" applyNumberFormat="1" applyFont="1" applyFill="1" applyBorder="1"/>
    <xf numFmtId="0" fontId="9" fillId="0" borderId="0" xfId="2" applyFont="1" applyAlignment="1">
      <alignment horizontal="left" wrapText="1"/>
    </xf>
    <xf numFmtId="4" fontId="1" fillId="0" borderId="2" xfId="3" applyNumberFormat="1" applyFont="1" applyFill="1" applyBorder="1"/>
    <xf numFmtId="0" fontId="6" fillId="0" borderId="0" xfId="2" applyFont="1" applyAlignment="1">
      <alignment vertical="center"/>
    </xf>
    <xf numFmtId="164" fontId="1" fillId="0" borderId="2" xfId="2" applyNumberFormat="1" applyBorder="1"/>
    <xf numFmtId="0" fontId="9" fillId="0" borderId="0" xfId="2" applyFont="1"/>
    <xf numFmtId="0" fontId="9" fillId="0" borderId="0" xfId="2" applyFont="1" applyAlignment="1">
      <alignment wrapText="1"/>
    </xf>
    <xf numFmtId="164" fontId="1" fillId="0" borderId="0" xfId="4" applyNumberFormat="1" applyFont="1" applyFill="1" applyBorder="1"/>
    <xf numFmtId="164" fontId="17" fillId="0" borderId="0" xfId="4" applyNumberFormat="1" applyFont="1" applyFill="1" applyBorder="1"/>
    <xf numFmtId="164" fontId="1" fillId="0" borderId="0" xfId="3" applyFill="1"/>
    <xf numFmtId="164" fontId="1" fillId="0" borderId="0" xfId="3" applyFont="1" applyFill="1"/>
    <xf numFmtId="168" fontId="1" fillId="0" borderId="2" xfId="3" applyNumberFormat="1" applyFont="1" applyFill="1" applyBorder="1"/>
    <xf numFmtId="164" fontId="8" fillId="0" borderId="0" xfId="3" applyFont="1" applyFill="1" applyBorder="1"/>
    <xf numFmtId="4" fontId="1" fillId="0" borderId="0" xfId="1" applyNumberFormat="1" applyFill="1"/>
    <xf numFmtId="4" fontId="1" fillId="0" borderId="0" xfId="3" applyNumberFormat="1" applyFont="1" applyFill="1"/>
    <xf numFmtId="0" fontId="6" fillId="0" borderId="0" xfId="2" applyFont="1" applyAlignment="1">
      <alignment horizontal="left" vertical="center" wrapText="1"/>
    </xf>
    <xf numFmtId="169" fontId="1" fillId="0" borderId="0" xfId="2" applyNumberFormat="1"/>
    <xf numFmtId="170" fontId="1" fillId="0" borderId="0" xfId="2" applyNumberFormat="1"/>
    <xf numFmtId="0" fontId="18" fillId="0" borderId="0" xfId="2" applyFont="1"/>
    <xf numFmtId="2" fontId="1" fillId="0" borderId="0" xfId="1" applyNumberFormat="1"/>
    <xf numFmtId="0" fontId="5" fillId="0" borderId="0" xfId="2" applyFont="1" applyAlignment="1">
      <alignment horizontal="center"/>
    </xf>
    <xf numFmtId="4" fontId="1" fillId="0" borderId="0" xfId="3" applyNumberFormat="1" applyFont="1" applyFill="1" applyAlignment="1">
      <alignment horizontal="center"/>
    </xf>
    <xf numFmtId="4" fontId="1" fillId="0" borderId="0" xfId="3" applyNumberFormat="1" applyFont="1" applyAlignment="1">
      <alignment horizontal="center"/>
    </xf>
    <xf numFmtId="0" fontId="1" fillId="0" borderId="0" xfId="2" applyAlignment="1">
      <alignment horizontal="center" vertical="center"/>
    </xf>
    <xf numFmtId="43" fontId="1" fillId="0" borderId="0" xfId="2" applyNumberFormat="1"/>
    <xf numFmtId="4" fontId="5" fillId="0" borderId="0" xfId="3" applyNumberFormat="1" applyFont="1" applyBorder="1"/>
    <xf numFmtId="164" fontId="5" fillId="0" borderId="3" xfId="2" applyNumberFormat="1" applyFont="1" applyBorder="1"/>
    <xf numFmtId="0" fontId="5" fillId="0" borderId="0" xfId="2" applyFont="1" applyAlignment="1">
      <alignment vertical="center"/>
    </xf>
    <xf numFmtId="164" fontId="5" fillId="0" borderId="0" xfId="2" applyNumberFormat="1" applyFont="1"/>
    <xf numFmtId="0" fontId="1" fillId="0" borderId="0" xfId="1"/>
    <xf numFmtId="0" fontId="1" fillId="0" borderId="0" xfId="2" applyAlignment="1">
      <alignment horizontal="center"/>
    </xf>
    <xf numFmtId="164" fontId="13" fillId="0" borderId="0" xfId="2" applyNumberFormat="1" applyFont="1" applyAlignment="1">
      <alignment horizontal="center"/>
    </xf>
    <xf numFmtId="0" fontId="19" fillId="0" borderId="0" xfId="2" applyFont="1"/>
    <xf numFmtId="0" fontId="14" fillId="0" borderId="0" xfId="2" applyFont="1"/>
    <xf numFmtId="0" fontId="14" fillId="0" borderId="0" xfId="2" applyFont="1" applyAlignment="1">
      <alignment horizontal="center"/>
    </xf>
  </cellXfs>
  <cellStyles count="5">
    <cellStyle name="Millares" xfId="1" builtinId="3"/>
    <cellStyle name="Millares_BALANCE GENERALA ASOCIADO ENERO 06" xfId="3" xr:uid="{7A35BE5C-F821-4AEF-AA02-379A1EBC12BA}"/>
    <cellStyle name="Moneda 2" xfId="4" xr:uid="{47B79ADA-3E66-40B5-9D7D-20AF0E01707E}"/>
    <cellStyle name="Normal" xfId="0" builtinId="0"/>
    <cellStyle name="Normal 2" xfId="2" xr:uid="{D9C0601D-C474-4664-AE1F-C0A75CC29C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833966</xdr:colOff>
      <xdr:row>57</xdr:row>
      <xdr:rowOff>1057</xdr:rowOff>
    </xdr:from>
    <xdr:to>
      <xdr:col>1</xdr:col>
      <xdr:colOff>1003299</xdr:colOff>
      <xdr:row>60</xdr:row>
      <xdr:rowOff>115357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3F590FC-DBB0-42FD-8746-EC023A880EB8}"/>
            </a:ext>
          </a:extLst>
        </xdr:cNvPr>
        <xdr:cNvSpPr/>
      </xdr:nvSpPr>
      <xdr:spPr>
        <a:xfrm>
          <a:off x="833966" y="9608607"/>
          <a:ext cx="3782483" cy="590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 y Representante Legal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1266824</xdr:colOff>
      <xdr:row>57</xdr:row>
      <xdr:rowOff>26458</xdr:rowOff>
    </xdr:from>
    <xdr:to>
      <xdr:col>5</xdr:col>
      <xdr:colOff>934507</xdr:colOff>
      <xdr:row>60</xdr:row>
      <xdr:rowOff>92075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EEFAF38-EEF1-4723-942C-DA65A0838C90}"/>
            </a:ext>
          </a:extLst>
        </xdr:cNvPr>
        <xdr:cNvSpPr/>
      </xdr:nvSpPr>
      <xdr:spPr>
        <a:xfrm>
          <a:off x="7489824" y="9634008"/>
          <a:ext cx="3598333" cy="541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402168</xdr:colOff>
      <xdr:row>0</xdr:row>
      <xdr:rowOff>0</xdr:rowOff>
    </xdr:from>
    <xdr:to>
      <xdr:col>0</xdr:col>
      <xdr:colOff>2338918</xdr:colOff>
      <xdr:row>3</xdr:row>
      <xdr:rowOff>106785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6F8A353-BBB1-4409-BEF1-605899E72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65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1628775</xdr:colOff>
      <xdr:row>49</xdr:row>
      <xdr:rowOff>87843</xdr:rowOff>
    </xdr:from>
    <xdr:to>
      <xdr:col>6</xdr:col>
      <xdr:colOff>361950</xdr:colOff>
      <xdr:row>53</xdr:row>
      <xdr:rowOff>88901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7E40D6F-F87B-4160-A408-8CA551B684A8}"/>
            </a:ext>
          </a:extLst>
        </xdr:cNvPr>
        <xdr:cNvSpPr/>
      </xdr:nvSpPr>
      <xdr:spPr>
        <a:xfrm>
          <a:off x="7845425" y="9269943"/>
          <a:ext cx="3622675" cy="6360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1641475</xdr:colOff>
      <xdr:row>49</xdr:row>
      <xdr:rowOff>28575</xdr:rowOff>
    </xdr:from>
    <xdr:to>
      <xdr:col>2</xdr:col>
      <xdr:colOff>587375</xdr:colOff>
      <xdr:row>53</xdr:row>
      <xdr:rowOff>69850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C7541A0-6355-4880-9CEF-40F8BAA7D8E5}"/>
            </a:ext>
          </a:extLst>
        </xdr:cNvPr>
        <xdr:cNvSpPr/>
      </xdr:nvSpPr>
      <xdr:spPr>
        <a:xfrm>
          <a:off x="1641475" y="9210675"/>
          <a:ext cx="3778250" cy="676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 y Representante Legal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361949</xdr:colOff>
      <xdr:row>0</xdr:row>
      <xdr:rowOff>23917</xdr:rowOff>
    </xdr:from>
    <xdr:to>
      <xdr:col>0</xdr:col>
      <xdr:colOff>2209800</xdr:colOff>
      <xdr:row>3</xdr:row>
      <xdr:rowOff>9322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358A0A-FF45-4B08-A4B4-6703D6EC2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39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B9F2F-5F47-4987-BC01-A27FB09FDB9D}">
  <sheetPr>
    <tabColor rgb="FF0070C0"/>
    <pageSetUpPr fitToPage="1"/>
  </sheetPr>
  <dimension ref="A1:O65"/>
  <sheetViews>
    <sheetView tabSelected="1" view="pageBreakPreview" topLeftCell="A18" zoomScaleNormal="100" zoomScaleSheetLayoutView="100" workbookViewId="0">
      <selection activeCell="B77" sqref="B77"/>
    </sheetView>
  </sheetViews>
  <sheetFormatPr baseColWidth="10" defaultColWidth="11.453125" defaultRowHeight="12.5" x14ac:dyDescent="0.25"/>
  <cols>
    <col min="1" max="1" width="51.7265625" style="5" customWidth="1"/>
    <col min="2" max="2" width="18" style="6" customWidth="1"/>
    <col min="3" max="3" width="18.54296875" style="6" customWidth="1"/>
    <col min="4" max="4" width="0.81640625" style="2" customWidth="1"/>
    <col min="5" max="5" width="56.26953125" style="5" customWidth="1"/>
    <col min="6" max="6" width="18.54296875" style="6" customWidth="1"/>
    <col min="7" max="7" width="19.1796875" style="6" customWidth="1"/>
    <col min="8" max="8" width="19.7265625" style="2" customWidth="1"/>
    <col min="9" max="9" width="11.453125" style="2" customWidth="1"/>
    <col min="10" max="10" width="6.7265625" style="2" customWidth="1"/>
    <col min="11" max="11" width="15.54296875" style="2" customWidth="1"/>
    <col min="12" max="16384" width="11.453125" style="2"/>
  </cols>
  <sheetData>
    <row r="1" spans="1:11" ht="18" customHeight="1" x14ac:dyDescent="0.25">
      <c r="A1" s="1" t="s">
        <v>0</v>
      </c>
      <c r="B1" s="1"/>
      <c r="C1" s="1"/>
      <c r="D1" s="1"/>
      <c r="E1" s="1"/>
      <c r="F1" s="1"/>
      <c r="G1" s="1"/>
    </row>
    <row r="2" spans="1:11" ht="13.5" customHeight="1" x14ac:dyDescent="0.25">
      <c r="A2" s="3" t="s">
        <v>135</v>
      </c>
      <c r="B2" s="3"/>
      <c r="C2" s="3"/>
      <c r="D2" s="3"/>
      <c r="E2" s="3"/>
      <c r="F2" s="3"/>
      <c r="G2" s="3"/>
    </row>
    <row r="3" spans="1:11" ht="12.75" customHeight="1" thickBot="1" x14ac:dyDescent="0.3">
      <c r="A3" s="4" t="s">
        <v>1</v>
      </c>
      <c r="B3" s="4"/>
      <c r="C3" s="4"/>
      <c r="D3" s="4"/>
      <c r="E3" s="4"/>
      <c r="F3" s="4"/>
      <c r="G3" s="4"/>
    </row>
    <row r="4" spans="1:11" ht="12.75" customHeight="1" x14ac:dyDescent="0.25">
      <c r="E4" s="5" t="s">
        <v>2</v>
      </c>
    </row>
    <row r="5" spans="1:11" ht="12.75" customHeight="1" x14ac:dyDescent="0.25">
      <c r="A5" s="7" t="s">
        <v>3</v>
      </c>
      <c r="E5" s="7" t="s">
        <v>4</v>
      </c>
    </row>
    <row r="6" spans="1:11" ht="12.75" customHeight="1" x14ac:dyDescent="0.25">
      <c r="A6" s="8" t="s">
        <v>5</v>
      </c>
      <c r="B6" s="9" t="s">
        <v>2</v>
      </c>
      <c r="C6" s="10">
        <f>SUM(B7:B8)</f>
        <v>653654.54</v>
      </c>
      <c r="D6" s="11"/>
      <c r="E6" s="8" t="s">
        <v>6</v>
      </c>
      <c r="F6" s="12"/>
      <c r="G6" s="10">
        <f>SUM(F7:F8)</f>
        <v>1404890.94</v>
      </c>
      <c r="H6" s="11">
        <v>0</v>
      </c>
    </row>
    <row r="7" spans="1:11" ht="12.75" customHeight="1" x14ac:dyDescent="0.25">
      <c r="A7" s="5" t="s">
        <v>7</v>
      </c>
      <c r="B7" s="13">
        <v>1100</v>
      </c>
      <c r="E7" s="5" t="s">
        <v>8</v>
      </c>
      <c r="F7" s="12">
        <v>1160333.76</v>
      </c>
      <c r="G7" s="10"/>
    </row>
    <row r="8" spans="1:11" ht="12.75" customHeight="1" x14ac:dyDescent="0.25">
      <c r="A8" s="5" t="s">
        <v>9</v>
      </c>
      <c r="B8" s="14">
        <v>652554.54</v>
      </c>
      <c r="C8" s="10"/>
      <c r="D8" s="2" t="s">
        <v>2</v>
      </c>
      <c r="E8" s="5" t="s">
        <v>10</v>
      </c>
      <c r="F8" s="15">
        <v>244557.18</v>
      </c>
    </row>
    <row r="9" spans="1:11" ht="12.75" customHeight="1" x14ac:dyDescent="0.25">
      <c r="B9" s="9"/>
      <c r="E9" s="8" t="s">
        <v>11</v>
      </c>
      <c r="F9" s="12"/>
      <c r="G9" s="10">
        <f>SUM(F10:F13)</f>
        <v>4289551.0600000005</v>
      </c>
      <c r="H9" s="11">
        <v>0</v>
      </c>
    </row>
    <row r="10" spans="1:11" ht="12.75" customHeight="1" x14ac:dyDescent="0.25">
      <c r="A10" s="8" t="s">
        <v>12</v>
      </c>
      <c r="B10" s="9" t="s">
        <v>2</v>
      </c>
      <c r="C10" s="10">
        <f>SUM(B11:B13)</f>
        <v>4020465.68</v>
      </c>
      <c r="E10" s="5" t="s">
        <v>13</v>
      </c>
      <c r="F10" s="16">
        <v>32271.29</v>
      </c>
      <c r="G10" s="10"/>
      <c r="H10" s="11"/>
    </row>
    <row r="11" spans="1:11" ht="12.75" customHeight="1" x14ac:dyDescent="0.25">
      <c r="A11" s="5" t="s">
        <v>14</v>
      </c>
      <c r="B11" s="9">
        <v>608000</v>
      </c>
      <c r="E11" s="5" t="s">
        <v>15</v>
      </c>
      <c r="F11" s="17">
        <v>1532.58</v>
      </c>
    </row>
    <row r="12" spans="1:11" ht="12.75" customHeight="1" x14ac:dyDescent="0.25">
      <c r="A12" s="5" t="s">
        <v>16</v>
      </c>
      <c r="B12" s="13">
        <v>3408751.2</v>
      </c>
      <c r="D12" s="18"/>
      <c r="E12" s="5" t="s">
        <v>17</v>
      </c>
      <c r="F12" s="17">
        <v>4231299.7</v>
      </c>
      <c r="G12" s="10"/>
      <c r="H12" s="19"/>
      <c r="K12" s="20"/>
    </row>
    <row r="13" spans="1:11" ht="12.75" customHeight="1" x14ac:dyDescent="0.25">
      <c r="A13" s="5" t="s">
        <v>18</v>
      </c>
      <c r="B13" s="15">
        <v>3714.48</v>
      </c>
      <c r="D13" s="18"/>
      <c r="E13" s="5" t="s">
        <v>19</v>
      </c>
      <c r="F13" s="15">
        <v>24447.49</v>
      </c>
      <c r="H13" s="19"/>
    </row>
    <row r="14" spans="1:11" ht="12.75" customHeight="1" x14ac:dyDescent="0.25">
      <c r="B14" s="16"/>
      <c r="D14" s="18"/>
      <c r="E14" s="8" t="s">
        <v>20</v>
      </c>
      <c r="G14" s="17">
        <f>SUM(F15:F16)</f>
        <v>1302820.3699999999</v>
      </c>
      <c r="H14" s="11">
        <v>0</v>
      </c>
      <c r="K14" s="20"/>
    </row>
    <row r="15" spans="1:11" ht="12.75" customHeight="1" x14ac:dyDescent="0.25">
      <c r="A15" s="8" t="s">
        <v>21</v>
      </c>
      <c r="B15" s="21"/>
      <c r="C15" s="17">
        <f>SUM(B17:B17)</f>
        <v>1203176.3400000001</v>
      </c>
      <c r="D15" s="18"/>
      <c r="E15" s="5" t="s">
        <v>22</v>
      </c>
      <c r="F15" s="17">
        <v>1147967.7799999998</v>
      </c>
      <c r="H15" s="19"/>
    </row>
    <row r="16" spans="1:11" ht="12.75" customHeight="1" x14ac:dyDescent="0.25">
      <c r="A16" s="5" t="s">
        <v>23</v>
      </c>
      <c r="B16" s="21"/>
      <c r="C16" s="17"/>
      <c r="E16" s="5" t="s">
        <v>24</v>
      </c>
      <c r="F16" s="15">
        <v>154852.59</v>
      </c>
      <c r="H16" s="19"/>
    </row>
    <row r="17" spans="1:15" ht="12.75" customHeight="1" x14ac:dyDescent="0.25">
      <c r="A17" s="5" t="s">
        <v>25</v>
      </c>
      <c r="B17" s="15">
        <v>1203176.3400000001</v>
      </c>
      <c r="C17" s="17"/>
      <c r="E17" s="8" t="s">
        <v>26</v>
      </c>
      <c r="F17" s="22"/>
      <c r="G17" s="10">
        <f>SUM(F18)</f>
        <v>165711.95000000001</v>
      </c>
      <c r="H17" s="11">
        <v>0</v>
      </c>
    </row>
    <row r="18" spans="1:15" ht="12.75" customHeight="1" x14ac:dyDescent="0.25">
      <c r="E18" s="5" t="s">
        <v>27</v>
      </c>
      <c r="F18" s="23">
        <v>165711.95000000001</v>
      </c>
      <c r="G18" s="10"/>
      <c r="H18" s="19"/>
    </row>
    <row r="19" spans="1:15" ht="12.75" customHeight="1" x14ac:dyDescent="0.25">
      <c r="A19" s="8" t="s">
        <v>28</v>
      </c>
      <c r="B19" s="13"/>
      <c r="C19" s="10">
        <f>SUM(B20:B23)</f>
        <v>13589957.479999999</v>
      </c>
      <c r="E19" s="8" t="s">
        <v>29</v>
      </c>
      <c r="F19" s="17"/>
      <c r="G19" s="17">
        <f>SUM(F20:F21)</f>
        <v>6115305.5700000003</v>
      </c>
      <c r="H19" s="11">
        <v>0</v>
      </c>
    </row>
    <row r="20" spans="1:15" ht="12.75" customHeight="1" x14ac:dyDescent="0.25">
      <c r="A20" s="5" t="s">
        <v>30</v>
      </c>
      <c r="B20" s="9">
        <v>2779023.44</v>
      </c>
      <c r="E20" s="5" t="s">
        <v>31</v>
      </c>
      <c r="F20" s="17">
        <v>1400000</v>
      </c>
      <c r="G20" s="10"/>
      <c r="H20" s="19"/>
    </row>
    <row r="21" spans="1:15" ht="12.75" customHeight="1" x14ac:dyDescent="0.25">
      <c r="A21" s="24" t="s">
        <v>32</v>
      </c>
      <c r="B21" s="17">
        <v>9767186.1999999993</v>
      </c>
      <c r="E21" s="5" t="s">
        <v>33</v>
      </c>
      <c r="F21" s="23">
        <v>4715305.57</v>
      </c>
      <c r="G21" s="10"/>
      <c r="H21" s="19"/>
    </row>
    <row r="22" spans="1:15" ht="12.75" customHeight="1" x14ac:dyDescent="0.25">
      <c r="A22" s="5" t="s">
        <v>34</v>
      </c>
      <c r="B22" s="10">
        <v>1643684.43</v>
      </c>
      <c r="E22" s="8" t="s">
        <v>35</v>
      </c>
      <c r="F22" s="22"/>
      <c r="G22" s="10">
        <f>SUM(F23)</f>
        <v>154306.99</v>
      </c>
      <c r="H22" s="11">
        <v>0</v>
      </c>
    </row>
    <row r="23" spans="1:15" ht="15.75" customHeight="1" x14ac:dyDescent="0.25">
      <c r="A23" s="5" t="s">
        <v>36</v>
      </c>
      <c r="B23" s="25">
        <v>-599936.59</v>
      </c>
      <c r="E23" s="5" t="s">
        <v>37</v>
      </c>
      <c r="F23" s="15">
        <v>154306.99</v>
      </c>
      <c r="G23" s="10"/>
      <c r="H23" s="19"/>
    </row>
    <row r="24" spans="1:15" ht="12.75" customHeight="1" x14ac:dyDescent="0.25">
      <c r="E24" s="8" t="s">
        <v>38</v>
      </c>
      <c r="F24" s="13"/>
      <c r="G24" s="10">
        <f>SUM(F25:F27)</f>
        <v>731588.02</v>
      </c>
      <c r="H24" s="19"/>
    </row>
    <row r="25" spans="1:15" ht="12.75" customHeight="1" x14ac:dyDescent="0.25">
      <c r="A25" s="8" t="s">
        <v>39</v>
      </c>
      <c r="B25" s="16"/>
      <c r="C25" s="17">
        <f>SUM(B26)</f>
        <v>184249.60000000001</v>
      </c>
      <c r="E25" s="5" t="s">
        <v>40</v>
      </c>
      <c r="F25" s="16">
        <v>246551.78</v>
      </c>
      <c r="H25" s="19"/>
    </row>
    <row r="26" spans="1:15" ht="12.75" customHeight="1" x14ac:dyDescent="0.25">
      <c r="A26" s="5" t="s">
        <v>41</v>
      </c>
      <c r="B26" s="15">
        <v>184249.60000000001</v>
      </c>
      <c r="E26" s="5" t="s">
        <v>42</v>
      </c>
      <c r="F26" s="16">
        <v>119401.4</v>
      </c>
      <c r="G26" s="10"/>
      <c r="H26" s="19"/>
    </row>
    <row r="27" spans="1:15" ht="12.75" customHeight="1" x14ac:dyDescent="0.25">
      <c r="B27" s="16"/>
      <c r="E27" s="5" t="s">
        <v>43</v>
      </c>
      <c r="F27" s="15">
        <v>365634.84</v>
      </c>
      <c r="G27" s="10"/>
      <c r="H27" s="19"/>
    </row>
    <row r="28" spans="1:15" ht="12.75" customHeight="1" x14ac:dyDescent="0.25">
      <c r="A28" s="8" t="s">
        <v>44</v>
      </c>
      <c r="B28" s="9" t="s">
        <v>2</v>
      </c>
      <c r="C28" s="10">
        <f>SUM(B29:B31)</f>
        <v>188392.59000000008</v>
      </c>
      <c r="E28" s="8" t="s">
        <v>45</v>
      </c>
      <c r="G28" s="17">
        <f>SUM(F29)</f>
        <v>93749.15</v>
      </c>
      <c r="H28" s="19"/>
    </row>
    <row r="29" spans="1:15" ht="12.75" customHeight="1" x14ac:dyDescent="0.25">
      <c r="A29" s="5" t="s">
        <v>46</v>
      </c>
      <c r="B29" s="16">
        <v>0</v>
      </c>
      <c r="C29" s="10"/>
      <c r="E29" s="26" t="s">
        <v>47</v>
      </c>
      <c r="F29" s="15">
        <v>93749.15</v>
      </c>
      <c r="H29" s="19"/>
      <c r="L29" s="27"/>
      <c r="O29" s="27"/>
    </row>
    <row r="30" spans="1:15" ht="12.75" customHeight="1" x14ac:dyDescent="0.25">
      <c r="A30" s="5" t="s">
        <v>48</v>
      </c>
      <c r="B30" s="16">
        <v>848533.71000000008</v>
      </c>
      <c r="E30" s="8" t="s">
        <v>49</v>
      </c>
      <c r="F30" s="16"/>
      <c r="G30" s="17">
        <f>SUM(F31)</f>
        <v>0</v>
      </c>
      <c r="H30" s="19"/>
    </row>
    <row r="31" spans="1:15" ht="12.75" customHeight="1" x14ac:dyDescent="0.25">
      <c r="A31" s="5" t="s">
        <v>50</v>
      </c>
      <c r="B31" s="15">
        <v>-660141.12</v>
      </c>
      <c r="E31" s="26" t="s">
        <v>51</v>
      </c>
      <c r="F31" s="15">
        <v>0</v>
      </c>
      <c r="H31" s="19"/>
    </row>
    <row r="32" spans="1:15" ht="12.75" customHeight="1" x14ac:dyDescent="0.25">
      <c r="B32" s="9"/>
      <c r="E32" s="28" t="s">
        <v>52</v>
      </c>
      <c r="F32" s="9" t="s">
        <v>2</v>
      </c>
      <c r="G32" s="29">
        <f>SUM(G6:G31)</f>
        <v>14257924.050000001</v>
      </c>
      <c r="H32" s="19"/>
      <c r="K32" s="11"/>
    </row>
    <row r="33" spans="1:11" ht="12.75" customHeight="1" x14ac:dyDescent="0.25">
      <c r="A33" s="8" t="s">
        <v>53</v>
      </c>
      <c r="B33" s="13"/>
      <c r="C33" s="10">
        <f>SUM(B34:B37)</f>
        <v>2479437.9700000002</v>
      </c>
      <c r="E33" s="28"/>
      <c r="F33" s="9"/>
      <c r="G33" s="29"/>
      <c r="H33" s="19"/>
      <c r="K33" s="11"/>
    </row>
    <row r="34" spans="1:11" ht="12.75" customHeight="1" x14ac:dyDescent="0.25">
      <c r="A34" s="5" t="s">
        <v>54</v>
      </c>
      <c r="B34" s="9">
        <v>1857131.39</v>
      </c>
      <c r="C34" s="10"/>
      <c r="E34" s="28" t="s">
        <v>55</v>
      </c>
      <c r="F34" s="9" t="s">
        <v>2</v>
      </c>
      <c r="G34" s="10" t="s">
        <v>2</v>
      </c>
      <c r="H34" s="19"/>
    </row>
    <row r="35" spans="1:11" ht="12.75" customHeight="1" x14ac:dyDescent="0.25">
      <c r="A35" s="5" t="s">
        <v>56</v>
      </c>
      <c r="B35" s="10">
        <v>602696.97</v>
      </c>
      <c r="C35" s="10"/>
      <c r="E35" s="8" t="s">
        <v>57</v>
      </c>
      <c r="F35" s="13"/>
      <c r="G35" s="10">
        <f>+F36</f>
        <v>7500000</v>
      </c>
      <c r="H35" s="19"/>
    </row>
    <row r="36" spans="1:11" ht="12.75" customHeight="1" x14ac:dyDescent="0.25">
      <c r="A36" s="5" t="s">
        <v>58</v>
      </c>
      <c r="B36" s="13">
        <v>146695.93</v>
      </c>
      <c r="C36" s="10"/>
      <c r="E36" s="5" t="s">
        <v>59</v>
      </c>
      <c r="F36" s="15">
        <v>7500000</v>
      </c>
      <c r="G36" s="10"/>
      <c r="H36" s="19"/>
    </row>
    <row r="37" spans="1:11" ht="12.75" customHeight="1" x14ac:dyDescent="0.25">
      <c r="A37" s="5" t="s">
        <v>60</v>
      </c>
      <c r="B37" s="15">
        <v>-127086.32</v>
      </c>
      <c r="E37" s="8" t="s">
        <v>61</v>
      </c>
      <c r="G37" s="16">
        <f>+F38</f>
        <v>298355.84000000003</v>
      </c>
      <c r="H37" s="19"/>
    </row>
    <row r="38" spans="1:11" ht="12.75" customHeight="1" x14ac:dyDescent="0.25">
      <c r="B38" s="16"/>
      <c r="E38" s="5" t="s">
        <v>62</v>
      </c>
      <c r="F38" s="15">
        <v>298355.84000000003</v>
      </c>
      <c r="H38" s="19"/>
    </row>
    <row r="39" spans="1:11" ht="12.75" customHeight="1" x14ac:dyDescent="0.25">
      <c r="B39" s="16"/>
      <c r="E39" s="8" t="s">
        <v>63</v>
      </c>
      <c r="F39" s="16"/>
      <c r="G39" s="10">
        <f>+F40</f>
        <v>1676.72</v>
      </c>
      <c r="H39" s="19"/>
    </row>
    <row r="40" spans="1:11" ht="12.75" customHeight="1" x14ac:dyDescent="0.25">
      <c r="B40" s="16"/>
      <c r="E40" s="30" t="s">
        <v>64</v>
      </c>
      <c r="F40" s="15">
        <v>1676.72</v>
      </c>
      <c r="H40" s="19"/>
    </row>
    <row r="41" spans="1:11" ht="12.75" customHeight="1" x14ac:dyDescent="0.25">
      <c r="B41" s="16"/>
      <c r="E41" s="8" t="s">
        <v>65</v>
      </c>
      <c r="F41" s="16"/>
      <c r="G41" s="10">
        <f>SUM(F42:F43)</f>
        <v>261377.59000000218</v>
      </c>
      <c r="H41" s="19"/>
    </row>
    <row r="42" spans="1:11" ht="12.75" customHeight="1" x14ac:dyDescent="0.25">
      <c r="E42" s="5" t="str">
        <f>IF(F42&lt;0,"PERDIDA DEL EJERCICIO","UTILIDAD DEL EJERCICIO")</f>
        <v>PERDIDA DEL EJERCICIO</v>
      </c>
      <c r="F42" s="16">
        <v>-2077183.589999998</v>
      </c>
      <c r="H42" s="19"/>
    </row>
    <row r="43" spans="1:11" ht="15" customHeight="1" x14ac:dyDescent="0.25">
      <c r="E43" s="5" t="s">
        <v>66</v>
      </c>
      <c r="F43" s="15">
        <v>2338561.1800000002</v>
      </c>
    </row>
    <row r="44" spans="1:11" ht="12.75" customHeight="1" x14ac:dyDescent="0.25">
      <c r="E44" s="7" t="s">
        <v>67</v>
      </c>
      <c r="F44" s="12"/>
      <c r="G44" s="29">
        <f>SUM(G35:G43)</f>
        <v>8061410.1500000022</v>
      </c>
      <c r="H44" s="31"/>
      <c r="I44" s="11"/>
    </row>
    <row r="45" spans="1:11" ht="18.5" customHeight="1" thickBot="1" x14ac:dyDescent="0.3">
      <c r="A45" s="28" t="s">
        <v>68</v>
      </c>
      <c r="B45" s="32" t="s">
        <v>2</v>
      </c>
      <c r="C45" s="33">
        <f>SUM(C5:C42)</f>
        <v>22319334.199999999</v>
      </c>
      <c r="E45" s="7" t="s">
        <v>69</v>
      </c>
      <c r="F45" s="9"/>
      <c r="G45" s="34">
        <f>G32+G44</f>
        <v>22319334.200000003</v>
      </c>
      <c r="H45" s="35">
        <f>+G45-C45</f>
        <v>0</v>
      </c>
      <c r="I45" s="11"/>
    </row>
    <row r="46" spans="1:11" ht="6.5" customHeight="1" thickTop="1" x14ac:dyDescent="0.25">
      <c r="H46" s="31"/>
      <c r="I46" s="11"/>
    </row>
    <row r="47" spans="1:11" ht="12.75" customHeight="1" x14ac:dyDescent="0.25">
      <c r="A47" s="8" t="s">
        <v>70</v>
      </c>
      <c r="B47" s="32"/>
      <c r="C47" s="36">
        <f>SUM(B48:B51)</f>
        <v>1493347859.8200002</v>
      </c>
      <c r="E47" s="37" t="s">
        <v>71</v>
      </c>
      <c r="F47" s="13"/>
      <c r="G47" s="36">
        <f>SUM(F48)</f>
        <v>1493347859.8199999</v>
      </c>
      <c r="H47" s="35">
        <f>+G47-C47</f>
        <v>0</v>
      </c>
      <c r="I47" s="11"/>
    </row>
    <row r="48" spans="1:11" ht="26" customHeight="1" x14ac:dyDescent="0.25">
      <c r="A48" s="38" t="s">
        <v>72</v>
      </c>
      <c r="B48" s="9">
        <v>1290022298.3600001</v>
      </c>
      <c r="C48" s="32"/>
      <c r="E48" s="24" t="s">
        <v>73</v>
      </c>
      <c r="F48" s="15">
        <v>1493347859.8199999</v>
      </c>
      <c r="G48" s="32"/>
      <c r="H48" s="31"/>
      <c r="I48" s="11"/>
    </row>
    <row r="49" spans="1:12" ht="21" customHeight="1" x14ac:dyDescent="0.25">
      <c r="A49" s="5" t="s">
        <v>74</v>
      </c>
      <c r="B49" s="39">
        <v>26217899.800000001</v>
      </c>
      <c r="C49" s="40"/>
      <c r="E49" s="41"/>
      <c r="F49" s="42"/>
      <c r="G49" s="40"/>
      <c r="H49" s="31"/>
      <c r="I49" s="11"/>
    </row>
    <row r="50" spans="1:12" ht="12.75" customHeight="1" x14ac:dyDescent="0.25">
      <c r="A50" s="43" t="s">
        <v>75</v>
      </c>
      <c r="B50" s="39">
        <v>173755686.71000001</v>
      </c>
      <c r="F50" s="42"/>
      <c r="G50" s="40"/>
      <c r="H50" s="31"/>
    </row>
    <row r="51" spans="1:12" ht="22.5" customHeight="1" x14ac:dyDescent="0.25">
      <c r="A51" s="24" t="s">
        <v>76</v>
      </c>
      <c r="B51" s="44">
        <v>3351974.95</v>
      </c>
      <c r="E51" s="45"/>
      <c r="F51" s="42"/>
      <c r="G51" s="46"/>
    </row>
    <row r="52" spans="1:12" ht="12.75" customHeight="1" x14ac:dyDescent="0.25">
      <c r="B52" s="46"/>
      <c r="C52" s="40"/>
      <c r="E52" s="45"/>
      <c r="F52" s="42"/>
      <c r="G52" s="46"/>
      <c r="H52" s="19"/>
    </row>
    <row r="53" spans="1:12" ht="12.75" customHeight="1" x14ac:dyDescent="0.25">
      <c r="A53" s="8" t="s">
        <v>77</v>
      </c>
      <c r="B53" s="46"/>
      <c r="C53" s="47">
        <f>SUM(B54:B56)</f>
        <v>843549.02</v>
      </c>
      <c r="E53" s="8" t="s">
        <v>78</v>
      </c>
      <c r="G53" s="47">
        <f>+F54</f>
        <v>843549.02</v>
      </c>
      <c r="H53" s="35">
        <f>+G53-C53</f>
        <v>0</v>
      </c>
    </row>
    <row r="54" spans="1:12" ht="12.75" customHeight="1" x14ac:dyDescent="0.25">
      <c r="A54" s="5" t="s">
        <v>79</v>
      </c>
      <c r="B54" s="48">
        <v>808000</v>
      </c>
      <c r="C54" s="40"/>
      <c r="E54" s="5" t="s">
        <v>78</v>
      </c>
      <c r="F54" s="23">
        <v>843549.02</v>
      </c>
      <c r="H54" s="19"/>
    </row>
    <row r="55" spans="1:12" ht="12.75" customHeight="1" x14ac:dyDescent="0.25">
      <c r="A55" s="5" t="s">
        <v>80</v>
      </c>
      <c r="B55" s="48">
        <v>30907.46</v>
      </c>
      <c r="C55" s="40"/>
      <c r="F55" s="17"/>
      <c r="H55" s="19"/>
    </row>
    <row r="56" spans="1:12" ht="12.75" customHeight="1" x14ac:dyDescent="0.25">
      <c r="A56" s="49" t="s">
        <v>81</v>
      </c>
      <c r="B56" s="44">
        <v>4641.5600000000004</v>
      </c>
      <c r="C56" s="40"/>
      <c r="F56" s="17"/>
      <c r="H56" s="19"/>
      <c r="L56" s="11"/>
    </row>
    <row r="57" spans="1:12" ht="12.75" customHeight="1" x14ac:dyDescent="0.25">
      <c r="B57" s="46"/>
      <c r="C57" s="40"/>
      <c r="H57" s="19"/>
      <c r="L57" s="11"/>
    </row>
    <row r="58" spans="1:12" ht="12.75" customHeight="1" x14ac:dyDescent="0.25">
      <c r="B58" s="46"/>
      <c r="C58" s="40"/>
      <c r="H58" s="19"/>
      <c r="L58" s="11"/>
    </row>
    <row r="59" spans="1:12" ht="12.75" customHeight="1" x14ac:dyDescent="0.25">
      <c r="B59" s="46"/>
      <c r="C59" s="40"/>
      <c r="H59" s="19"/>
      <c r="K59" s="50"/>
    </row>
    <row r="60" spans="1:12" ht="12.75" customHeight="1" x14ac:dyDescent="0.25">
      <c r="B60" s="46"/>
      <c r="C60" s="40"/>
      <c r="H60" s="19"/>
      <c r="K60" s="11"/>
    </row>
    <row r="61" spans="1:12" ht="12.75" customHeight="1" x14ac:dyDescent="0.25">
      <c r="B61" s="46"/>
      <c r="C61" s="40"/>
      <c r="H61" s="19"/>
    </row>
    <row r="62" spans="1:12" ht="12.75" customHeight="1" x14ac:dyDescent="0.25">
      <c r="B62" s="46"/>
      <c r="C62" s="40"/>
      <c r="H62" s="19"/>
      <c r="I62" s="11"/>
      <c r="K62" s="11"/>
    </row>
    <row r="63" spans="1:12" ht="12.75" customHeight="1" x14ac:dyDescent="0.25">
      <c r="A63" s="51"/>
      <c r="C63" s="52"/>
      <c r="F63" s="53"/>
      <c r="G63" s="52"/>
      <c r="H63" s="19"/>
    </row>
    <row r="64" spans="1:12" ht="12.75" customHeight="1" x14ac:dyDescent="0.3">
      <c r="A64" s="54"/>
      <c r="C64" s="52"/>
      <c r="D64" s="55"/>
      <c r="F64" s="52"/>
      <c r="G64" s="52"/>
      <c r="H64" s="19"/>
    </row>
    <row r="65" spans="4:8" ht="12.75" customHeight="1" x14ac:dyDescent="0.3">
      <c r="D65" s="55"/>
      <c r="F65" s="52"/>
      <c r="G65" s="52"/>
      <c r="H65" s="19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D88FA-1522-48D7-B5F2-0FA21D0F50A8}">
  <sheetPr>
    <tabColor rgb="FF0070C0"/>
    <pageSetUpPr fitToPage="1"/>
  </sheetPr>
  <dimension ref="A1:I62"/>
  <sheetViews>
    <sheetView view="pageBreakPreview" topLeftCell="B38" zoomScaleNormal="100" zoomScaleSheetLayoutView="100" workbookViewId="0">
      <selection activeCell="B77" sqref="B77"/>
    </sheetView>
  </sheetViews>
  <sheetFormatPr baseColWidth="10" defaultColWidth="11.453125" defaultRowHeight="12.5" x14ac:dyDescent="0.25"/>
  <cols>
    <col min="1" max="1" width="51.1796875" style="2" customWidth="1"/>
    <col min="2" max="2" width="18" style="2" customWidth="1"/>
    <col min="3" max="3" width="18.54296875" style="2" customWidth="1"/>
    <col min="4" max="4" width="1.26953125" style="2" customWidth="1"/>
    <col min="5" max="5" width="50.81640625" style="6" customWidth="1"/>
    <col min="6" max="7" width="19.1796875" style="2" customWidth="1"/>
    <col min="8" max="8" width="20.26953125" style="2" bestFit="1" customWidth="1"/>
    <col min="9" max="16384" width="11.453125" style="2"/>
  </cols>
  <sheetData>
    <row r="1" spans="1:9" ht="17.25" customHeight="1" x14ac:dyDescent="0.4">
      <c r="A1" s="56" t="s">
        <v>0</v>
      </c>
      <c r="B1" s="57"/>
      <c r="C1" s="57"/>
      <c r="D1" s="57"/>
      <c r="E1" s="58"/>
      <c r="F1" s="57"/>
      <c r="G1" s="59"/>
    </row>
    <row r="2" spans="1:9" ht="15" customHeight="1" x14ac:dyDescent="0.3">
      <c r="A2" s="57" t="s">
        <v>136</v>
      </c>
      <c r="B2" s="60"/>
      <c r="C2" s="60"/>
      <c r="D2" s="60"/>
      <c r="E2" s="61"/>
      <c r="F2" s="60"/>
      <c r="G2" s="59"/>
    </row>
    <row r="3" spans="1:9" ht="19.5" customHeight="1" thickBot="1" x14ac:dyDescent="0.35">
      <c r="A3" s="62" t="s">
        <v>1</v>
      </c>
      <c r="B3" s="63"/>
      <c r="C3" s="63"/>
      <c r="D3" s="63"/>
      <c r="E3" s="64"/>
      <c r="F3" s="63"/>
      <c r="G3" s="65"/>
      <c r="H3" s="66"/>
    </row>
    <row r="4" spans="1:9" ht="18" customHeight="1" x14ac:dyDescent="0.25">
      <c r="A4" s="7" t="s">
        <v>82</v>
      </c>
      <c r="E4" s="7" t="s">
        <v>83</v>
      </c>
      <c r="G4" s="20"/>
      <c r="H4" s="66"/>
      <c r="I4" s="66"/>
    </row>
    <row r="5" spans="1:9" ht="16.5" customHeight="1" x14ac:dyDescent="0.3">
      <c r="A5" s="67" t="s">
        <v>84</v>
      </c>
      <c r="C5" s="20">
        <f>SUM(B6:B7)</f>
        <v>5776424.9100000001</v>
      </c>
      <c r="D5" s="66"/>
      <c r="E5" s="8" t="s">
        <v>85</v>
      </c>
      <c r="F5" s="68"/>
      <c r="G5" s="68">
        <f>SUM(F6:F8)</f>
        <v>7952139.4199999999</v>
      </c>
      <c r="H5" s="66"/>
    </row>
    <row r="6" spans="1:9" x14ac:dyDescent="0.25">
      <c r="A6" s="2" t="s">
        <v>86</v>
      </c>
      <c r="B6" s="20">
        <v>875151.72</v>
      </c>
      <c r="C6" s="20"/>
      <c r="E6" s="5" t="s">
        <v>86</v>
      </c>
      <c r="F6" s="68">
        <v>1106202.06</v>
      </c>
      <c r="G6" s="68"/>
      <c r="H6" s="66"/>
    </row>
    <row r="7" spans="1:9" x14ac:dyDescent="0.25">
      <c r="A7" s="69" t="s">
        <v>87</v>
      </c>
      <c r="B7" s="70">
        <v>4901273.1900000004</v>
      </c>
      <c r="E7" s="5" t="s">
        <v>88</v>
      </c>
      <c r="F7" s="50">
        <v>6448330.3499999996</v>
      </c>
      <c r="G7" s="68"/>
    </row>
    <row r="8" spans="1:9" x14ac:dyDescent="0.25">
      <c r="C8" s="20"/>
      <c r="E8" s="5" t="s">
        <v>89</v>
      </c>
      <c r="F8" s="71">
        <v>397607.01</v>
      </c>
      <c r="G8" s="68"/>
    </row>
    <row r="9" spans="1:9" ht="23" x14ac:dyDescent="0.25">
      <c r="A9" s="72" t="s">
        <v>90</v>
      </c>
      <c r="B9" s="68"/>
      <c r="C9" s="68">
        <f>SUM(B10)</f>
        <v>926570.78</v>
      </c>
      <c r="E9" s="5"/>
      <c r="F9" s="50"/>
      <c r="G9" s="68"/>
    </row>
    <row r="10" spans="1:9" ht="23" x14ac:dyDescent="0.25">
      <c r="A10" s="73" t="s">
        <v>86</v>
      </c>
      <c r="B10" s="74">
        <v>926570.78</v>
      </c>
      <c r="C10" s="68"/>
      <c r="D10" s="66"/>
      <c r="E10" s="75" t="s">
        <v>91</v>
      </c>
      <c r="G10" s="68">
        <f>SUM(F11:F13)</f>
        <v>3163727.57</v>
      </c>
      <c r="H10" s="66"/>
    </row>
    <row r="11" spans="1:9" x14ac:dyDescent="0.25">
      <c r="A11" s="73"/>
      <c r="B11" s="20"/>
      <c r="C11" s="68"/>
      <c r="E11" s="6" t="s">
        <v>86</v>
      </c>
      <c r="F11" s="20">
        <v>717901.64</v>
      </c>
    </row>
    <row r="12" spans="1:9" ht="24.75" customHeight="1" x14ac:dyDescent="0.3">
      <c r="A12" s="76" t="s">
        <v>92</v>
      </c>
      <c r="C12" s="20">
        <f>SUM(B13:B15)</f>
        <v>2320583.3899999997</v>
      </c>
      <c r="E12" s="77" t="s">
        <v>93</v>
      </c>
      <c r="F12" s="20">
        <v>1593868.97</v>
      </c>
    </row>
    <row r="13" spans="1:9" ht="17.25" customHeight="1" x14ac:dyDescent="0.25">
      <c r="A13" s="78" t="s">
        <v>86</v>
      </c>
      <c r="B13" s="79">
        <v>305317.51</v>
      </c>
      <c r="E13" s="6" t="s">
        <v>94</v>
      </c>
      <c r="F13" s="70">
        <v>851956.96000000008</v>
      </c>
    </row>
    <row r="14" spans="1:9" ht="15.75" customHeight="1" x14ac:dyDescent="0.25">
      <c r="A14" s="80" t="s">
        <v>95</v>
      </c>
      <c r="B14" s="20">
        <v>1692206.16</v>
      </c>
      <c r="C14" s="11"/>
      <c r="F14" s="20"/>
    </row>
    <row r="15" spans="1:9" ht="13" x14ac:dyDescent="0.25">
      <c r="A15" s="78" t="s">
        <v>94</v>
      </c>
      <c r="B15" s="81">
        <v>323059.71999999997</v>
      </c>
      <c r="E15" s="82" t="s">
        <v>96</v>
      </c>
      <c r="G15" s="20">
        <f>SUM(F16:F17)</f>
        <v>531882.64</v>
      </c>
    </row>
    <row r="16" spans="1:9" x14ac:dyDescent="0.25">
      <c r="A16" s="73"/>
      <c r="B16" s="20"/>
      <c r="C16" s="20"/>
      <c r="E16" s="6" t="s">
        <v>86</v>
      </c>
      <c r="F16" s="20">
        <v>249112.36</v>
      </c>
    </row>
    <row r="17" spans="1:8" ht="13" x14ac:dyDescent="0.3">
      <c r="A17" s="67" t="s">
        <v>97</v>
      </c>
      <c r="B17" s="79"/>
      <c r="C17" s="20">
        <f>SUM(B18:B21)</f>
        <v>2035804.27</v>
      </c>
      <c r="E17" s="6" t="s">
        <v>98</v>
      </c>
      <c r="F17" s="83">
        <v>282770.28000000003</v>
      </c>
    </row>
    <row r="18" spans="1:8" x14ac:dyDescent="0.25">
      <c r="A18" s="84" t="s">
        <v>99</v>
      </c>
      <c r="B18" s="79">
        <v>285830.07</v>
      </c>
      <c r="D18" s="66"/>
    </row>
    <row r="19" spans="1:8" ht="23" x14ac:dyDescent="0.25">
      <c r="A19" s="85" t="s">
        <v>100</v>
      </c>
      <c r="B19" s="79">
        <v>519096.09</v>
      </c>
      <c r="D19" s="11"/>
      <c r="E19" s="8" t="s">
        <v>101</v>
      </c>
      <c r="F19" s="86"/>
      <c r="G19" s="86">
        <f>SUM(F20:F21)</f>
        <v>1184.73</v>
      </c>
    </row>
    <row r="20" spans="1:8" x14ac:dyDescent="0.25">
      <c r="A20" s="2" t="s">
        <v>102</v>
      </c>
      <c r="B20" s="79">
        <v>26092.47</v>
      </c>
      <c r="E20" s="6" t="s">
        <v>86</v>
      </c>
      <c r="F20" s="11">
        <v>211.9</v>
      </c>
      <c r="G20" s="86"/>
    </row>
    <row r="21" spans="1:8" x14ac:dyDescent="0.25">
      <c r="A21" s="2" t="s">
        <v>103</v>
      </c>
      <c r="B21" s="81">
        <v>1204785.6399999999</v>
      </c>
      <c r="E21" s="5" t="s">
        <v>87</v>
      </c>
      <c r="F21" s="83">
        <v>972.83</v>
      </c>
    </row>
    <row r="22" spans="1:8" ht="15.75" customHeight="1" x14ac:dyDescent="0.35">
      <c r="H22" s="87"/>
    </row>
    <row r="23" spans="1:8" ht="13.5" customHeight="1" x14ac:dyDescent="0.35">
      <c r="A23" s="76" t="s">
        <v>104</v>
      </c>
      <c r="C23" s="20">
        <f>SUM(B24:B26)</f>
        <v>975982.08999999985</v>
      </c>
      <c r="E23" s="82" t="s">
        <v>105</v>
      </c>
      <c r="G23" s="88">
        <f>SUM(F24:F26)</f>
        <v>38772.480000000003</v>
      </c>
      <c r="H23" s="87" t="s">
        <v>106</v>
      </c>
    </row>
    <row r="24" spans="1:8" ht="14.25" customHeight="1" x14ac:dyDescent="0.35">
      <c r="A24" s="73" t="s">
        <v>86</v>
      </c>
      <c r="B24" s="20">
        <v>153897.82999999999</v>
      </c>
      <c r="C24" s="68"/>
      <c r="E24" s="6" t="s">
        <v>107</v>
      </c>
      <c r="F24" s="89">
        <v>7939.76</v>
      </c>
      <c r="G24" s="11"/>
      <c r="H24" s="87"/>
    </row>
    <row r="25" spans="1:8" ht="14.25" customHeight="1" x14ac:dyDescent="0.25">
      <c r="A25" s="2" t="s">
        <v>98</v>
      </c>
      <c r="B25" s="20">
        <v>773285.17999999993</v>
      </c>
      <c r="E25" s="5" t="s">
        <v>108</v>
      </c>
      <c r="F25" s="89">
        <v>30832.720000000001</v>
      </c>
    </row>
    <row r="26" spans="1:8" ht="15" customHeight="1" x14ac:dyDescent="0.25">
      <c r="A26" s="2" t="s">
        <v>89</v>
      </c>
      <c r="B26" s="70">
        <v>48799.08</v>
      </c>
      <c r="E26" s="6" t="s">
        <v>109</v>
      </c>
      <c r="F26" s="90">
        <v>0</v>
      </c>
    </row>
    <row r="27" spans="1:8" ht="14.25" customHeight="1" x14ac:dyDescent="0.4">
      <c r="B27" s="91"/>
      <c r="C27" s="92"/>
      <c r="E27" s="5"/>
      <c r="F27" s="50"/>
    </row>
    <row r="28" spans="1:8" ht="13" x14ac:dyDescent="0.3">
      <c r="A28" s="67" t="s">
        <v>110</v>
      </c>
      <c r="B28" s="93"/>
      <c r="C28" s="93">
        <f>SUM(B29:B30)</f>
        <v>884309.59000000008</v>
      </c>
      <c r="E28" s="8" t="s">
        <v>111</v>
      </c>
      <c r="F28" s="50"/>
      <c r="G28" s="88">
        <f>SUM(F29)</f>
        <v>49234.239999999998</v>
      </c>
    </row>
    <row r="29" spans="1:8" x14ac:dyDescent="0.25">
      <c r="A29" s="2" t="s">
        <v>112</v>
      </c>
      <c r="B29" s="20">
        <v>229205.68</v>
      </c>
      <c r="C29" s="93"/>
      <c r="E29" s="5" t="s">
        <v>113</v>
      </c>
      <c r="F29" s="71">
        <v>49234.239999999998</v>
      </c>
      <c r="H29" s="66"/>
    </row>
    <row r="30" spans="1:8" ht="23" x14ac:dyDescent="0.25">
      <c r="A30" s="85" t="s">
        <v>114</v>
      </c>
      <c r="B30" s="71">
        <v>655103.91</v>
      </c>
      <c r="E30" s="94" t="s">
        <v>115</v>
      </c>
      <c r="G30" s="88">
        <f>SUM(F31)</f>
        <v>398919.47</v>
      </c>
    </row>
    <row r="31" spans="1:8" x14ac:dyDescent="0.25">
      <c r="D31" s="66"/>
      <c r="E31" s="5" t="s">
        <v>116</v>
      </c>
      <c r="F31" s="70">
        <v>398919.47</v>
      </c>
    </row>
    <row r="32" spans="1:8" ht="15.75" customHeight="1" x14ac:dyDescent="0.3">
      <c r="A32" s="67" t="s">
        <v>117</v>
      </c>
      <c r="B32" s="93"/>
      <c r="C32" s="20">
        <f>SUM(B33:B40)</f>
        <v>1235124.2199999997</v>
      </c>
    </row>
    <row r="33" spans="1:9" ht="12.75" customHeight="1" x14ac:dyDescent="0.3">
      <c r="A33" s="2" t="s">
        <v>118</v>
      </c>
      <c r="B33" s="93">
        <v>362534.32</v>
      </c>
      <c r="C33" s="20"/>
      <c r="E33" s="67" t="s">
        <v>119</v>
      </c>
      <c r="F33" s="89"/>
      <c r="G33" s="88">
        <f>SUM(F34)</f>
        <v>73305.83</v>
      </c>
    </row>
    <row r="34" spans="1:9" ht="12.75" customHeight="1" x14ac:dyDescent="0.25">
      <c r="A34" s="2" t="s">
        <v>120</v>
      </c>
      <c r="B34" s="20">
        <v>0</v>
      </c>
      <c r="E34" s="2" t="s">
        <v>121</v>
      </c>
      <c r="F34" s="70">
        <v>73305.83</v>
      </c>
    </row>
    <row r="35" spans="1:9" ht="12.75" customHeight="1" x14ac:dyDescent="0.25">
      <c r="A35" s="2" t="s">
        <v>122</v>
      </c>
      <c r="B35" s="93">
        <v>364626.35999999993</v>
      </c>
      <c r="C35" s="93"/>
      <c r="H35" s="95"/>
    </row>
    <row r="36" spans="1:9" ht="12.75" customHeight="1" x14ac:dyDescent="0.25">
      <c r="A36" s="2" t="s">
        <v>123</v>
      </c>
      <c r="B36" s="20">
        <v>9491.59</v>
      </c>
      <c r="H36" s="96"/>
    </row>
    <row r="37" spans="1:9" ht="12.75" customHeight="1" x14ac:dyDescent="0.25">
      <c r="A37" s="2" t="s">
        <v>124</v>
      </c>
      <c r="B37" s="93">
        <v>359572.6</v>
      </c>
      <c r="C37" s="20"/>
      <c r="H37" s="96"/>
    </row>
    <row r="38" spans="1:9" ht="12.75" customHeight="1" x14ac:dyDescent="0.25">
      <c r="A38" s="2" t="s">
        <v>125</v>
      </c>
      <c r="B38" s="93">
        <v>18260.93</v>
      </c>
      <c r="C38" s="20"/>
      <c r="H38" s="11"/>
    </row>
    <row r="39" spans="1:9" ht="12.75" customHeight="1" x14ac:dyDescent="0.25">
      <c r="A39" s="2" t="s">
        <v>126</v>
      </c>
      <c r="B39" s="93">
        <v>0</v>
      </c>
      <c r="C39" s="20"/>
      <c r="H39" s="66"/>
    </row>
    <row r="40" spans="1:9" x14ac:dyDescent="0.25">
      <c r="A40" s="2" t="s">
        <v>127</v>
      </c>
      <c r="B40" s="81">
        <v>120638.42</v>
      </c>
      <c r="C40" s="20"/>
    </row>
    <row r="42" spans="1:9" x14ac:dyDescent="0.25">
      <c r="A42" s="97" t="s">
        <v>128</v>
      </c>
      <c r="C42" s="20">
        <f>SUM(B43:B44)</f>
        <v>131550.72</v>
      </c>
      <c r="H42" s="98"/>
    </row>
    <row r="43" spans="1:9" x14ac:dyDescent="0.25">
      <c r="A43" s="2" t="s">
        <v>129</v>
      </c>
      <c r="B43" s="50">
        <v>48150.2</v>
      </c>
    </row>
    <row r="44" spans="1:9" ht="12.75" customHeight="1" x14ac:dyDescent="0.25">
      <c r="A44" s="2" t="s">
        <v>130</v>
      </c>
      <c r="B44" s="83">
        <v>83400.52</v>
      </c>
    </row>
    <row r="45" spans="1:9" ht="13" x14ac:dyDescent="0.3">
      <c r="A45" s="99" t="s">
        <v>131</v>
      </c>
      <c r="B45" s="100"/>
      <c r="C45" s="20">
        <f>SUM(C5:C44)</f>
        <v>14286349.970000001</v>
      </c>
      <c r="E45" s="7" t="s">
        <v>132</v>
      </c>
      <c r="F45" s="89"/>
      <c r="G45" s="20">
        <f>SUM(G5:G44)</f>
        <v>12209166.380000003</v>
      </c>
    </row>
    <row r="46" spans="1:9" ht="16.5" customHeight="1" x14ac:dyDescent="0.3">
      <c r="A46" s="99" t="str">
        <f>IF(C46=0,"","UTILIDAD DEL EJERCICIO")</f>
        <v/>
      </c>
      <c r="B46" s="101"/>
      <c r="C46" s="20">
        <f>IF(SUM(-C45+G45)&lt;0,0,SUM(-C45+G45))</f>
        <v>0</v>
      </c>
      <c r="E46" s="102" t="str">
        <f>IF(G46=0,"","PERDIDA DEL EJERCICIO")</f>
        <v>PERDIDA DEL EJERCICIO</v>
      </c>
      <c r="G46" s="103">
        <f>IF(SUM(-G45+C45)&lt;0,0,SUM(-G45+C45))</f>
        <v>2077183.589999998</v>
      </c>
    </row>
    <row r="47" spans="1:9" ht="13.5" thickBot="1" x14ac:dyDescent="0.35">
      <c r="A47" s="99" t="s">
        <v>133</v>
      </c>
      <c r="B47" s="104" t="s">
        <v>2</v>
      </c>
      <c r="C47" s="105">
        <f>+C45+C46</f>
        <v>14286349.970000001</v>
      </c>
      <c r="E47" s="106" t="s">
        <v>134</v>
      </c>
      <c r="F47" s="107" t="s">
        <v>2</v>
      </c>
      <c r="G47" s="105">
        <f>+G45+G46</f>
        <v>14286349.970000001</v>
      </c>
      <c r="H47" s="103">
        <f>+G47-C47</f>
        <v>0</v>
      </c>
      <c r="I47" s="108"/>
    </row>
    <row r="48" spans="1:9" ht="13" thickTop="1" x14ac:dyDescent="0.25"/>
    <row r="49" spans="1:8" ht="16.5" customHeight="1" x14ac:dyDescent="0.25"/>
    <row r="54" spans="1:8" x14ac:dyDescent="0.25">
      <c r="H54" s="11"/>
    </row>
    <row r="55" spans="1:8" x14ac:dyDescent="0.25">
      <c r="C55" s="20"/>
      <c r="G55" s="103"/>
      <c r="H55" s="11"/>
    </row>
    <row r="56" spans="1:8" x14ac:dyDescent="0.25">
      <c r="H56" s="103"/>
    </row>
    <row r="57" spans="1:8" ht="13" x14ac:dyDescent="0.3">
      <c r="A57" s="109"/>
      <c r="B57" s="104"/>
      <c r="C57" s="107"/>
      <c r="F57" s="107"/>
      <c r="G57" s="107"/>
    </row>
    <row r="58" spans="1:8" ht="15.5" x14ac:dyDescent="0.35">
      <c r="A58" s="110"/>
      <c r="B58" s="54"/>
      <c r="C58" s="54"/>
      <c r="E58" s="54"/>
      <c r="F58" s="110"/>
      <c r="G58" s="111"/>
    </row>
    <row r="59" spans="1:8" ht="15.5" x14ac:dyDescent="0.35">
      <c r="A59" s="110"/>
      <c r="C59" s="112"/>
      <c r="D59" s="113"/>
      <c r="F59" s="110"/>
      <c r="G59" s="111"/>
    </row>
    <row r="60" spans="1:8" ht="15.5" x14ac:dyDescent="0.35">
      <c r="A60" s="111"/>
      <c r="D60" s="113"/>
      <c r="F60" s="111"/>
      <c r="G60" s="111"/>
    </row>
    <row r="62" spans="1:8" ht="15.5" x14ac:dyDescent="0.25">
      <c r="D62" s="54"/>
    </row>
  </sheetData>
  <printOptions horizontalCentered="1"/>
  <pageMargins left="0.31496062992125984" right="0.23622047244094491" top="0.43307086614173229" bottom="0.19685039370078741" header="0" footer="0"/>
  <pageSetup scale="69" orientation="landscape" r:id="rId1"/>
  <headerFooter alignWithMargins="0"/>
  <rowBreaks count="1" manualBreakCount="1">
    <brk id="6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(BVES)</vt:lpstr>
      <vt:lpstr>EST.RESULTAD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dcterms:created xsi:type="dcterms:W3CDTF">2024-06-28T18:39:01Z</dcterms:created>
  <dcterms:modified xsi:type="dcterms:W3CDTF">2024-06-28T18:39:52Z</dcterms:modified>
</cp:coreProperties>
</file>