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 Y REGISTROS DE CIERRE\Estados Financieros 2024\5. Mayo 2024\"/>
    </mc:Choice>
  </mc:AlternateContent>
  <xr:revisionPtr revIDLastSave="0" documentId="8_{8F4F00A3-5728-4DA0-8530-FA46113708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3" l="1"/>
  <c r="E93" i="3"/>
  <c r="E88" i="3"/>
  <c r="E82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1" i="3" l="1"/>
  <c r="E98" i="3"/>
  <c r="E42" i="3" l="1"/>
  <c r="E54" i="3" l="1"/>
  <c r="E38" i="3" l="1"/>
  <c r="E28" i="3"/>
  <c r="E75" i="3"/>
  <c r="E85" i="3" s="1"/>
  <c r="E90" i="3" s="1"/>
  <c r="C66" i="3"/>
  <c r="E99" i="3" l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<sst xmlns="http://schemas.openxmlformats.org/spreadsheetml/2006/main" count="75" uniqueCount="72">
  <si>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</si>
  <si>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</si>
  <si>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</si>
  <si>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</si>
  <si>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</si>
  <si>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</si>
  <si>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</si>
  <si>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</si>
  <si>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</si>
  <si>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</si>
  <si>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</si>
  <si>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</si>
  <si>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</si>
  <si>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</si>
  <si>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</si>
  <si>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</si>
  <si>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</si>
  <si>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</si>
  <si>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</si>
  <si>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</si>
  <si>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</si>
  <si>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</si>
  <si>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</si>
  <si>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</si>
  <si>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</si>
  <si>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</si>
  <si>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</si>
  <si>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</si>
  <si>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</si>
  <si>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</si>
  <si>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</si>
  <si>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</si>
  <si>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</si>
  <si>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</si>
  <si>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</si>
  <si>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</si>
  <si>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</si>
  <si>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</si>
  <si>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</si>
  <si>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</si>
  <si>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</si>
  <si>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</si>
  <si>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</si>
  <si>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</si>
  <si>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</si>
  <si>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</si>
  <si>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</si>
  <si>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</si>
  <si>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</si>
  <si>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</si>
  <si>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</si>
  <si>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</si>
  <si>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</si>
  <si>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</si>
  <si>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</si>
  <si>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</si>
  <si>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</si>
  <si>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</si>
  <si>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</si>
  <si>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</si>
  <si>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</si>
  <si>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</si>
  <si>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</si>
  <si>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</si>
  <si>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</si>
  <si>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</si>
  <si>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</si>
  <si>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</si>
  <si>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</si>
  <si>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</si>
  <si>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</si>
  <si>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mayo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</si>
</sst>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B1" zoomScale="90" zoomScaleNormal="90" workbookViewId="0">
      <selection activeCell="E85" sqref="E85"/>
    </sheetView>
  </sheetViews>
  <sheetFormatPr defaultColWidth="11.42578125" defaultRowHeight="12.75"/>
  <cols>
    <col min="1" max="1" width="11.42578125" style="1"/>
    <col min="2" max="2" width="11.42578125" style="1" customWidth="1"/>
    <col min="3" max="3" width="38.42578125" style="1" customWidth="1"/>
    <col min="4" max="4" width="26.5703125" style="1" customWidth="1"/>
    <col min="5" max="5" width="17.140625" style="1" customWidth="1"/>
    <col min="6" max="6" width="5.28515625" style="1" customWidth="1"/>
    <col min="7" max="16384" width="11.42578125" style="1"/>
  </cols>
  <sheetData>
    <row r="1" spans="3:11">
      <c r="C1" s="56" t="s">
        <v>0</v>
      </c>
      <c r="D1" s="56"/>
      <c r="E1" s="56"/>
    </row>
    <row r="2" spans="3:11">
      <c r="C2" s="56" t="s">
        <v>1</v>
      </c>
      <c r="D2" s="56"/>
      <c r="E2" s="56"/>
    </row>
    <row r="3" spans="3:11">
      <c r="C3" s="56" t="s">
        <v>65</v>
      </c>
      <c r="D3" s="56"/>
      <c r="E3" s="56"/>
    </row>
    <row r="4" spans="3:11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.5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(150+119106.79)/1000</f>
        <v>119.25679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700891.98/1000</f>
        <v>700.89197999999999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220481.82/1000</f>
        <v>220.48182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9870.83/1000</f>
        <v>9.8708299999999998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17516.76/1000</f>
        <v>17.516759999999998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41099.38/1000</f>
        <v>41.099379999999996</v>
      </c>
      <c r="F20" s="2"/>
      <c r="G20" s="2"/>
      <c r="H20" s="10"/>
      <c r="I20" s="10"/>
      <c r="J20" s="10"/>
      <c r="K20" s="2"/>
    </row>
    <row r="21" spans="3:12">
      <c r="C21" s="12" t="s">
        <v>14</v>
      </c>
      <c r="E21" s="13">
        <f>SUM(E13:E20)</f>
        <v>1114.1175600000001</v>
      </c>
      <c r="F21" s="14"/>
      <c r="G21" s="53"/>
      <c r="H21" s="10"/>
      <c r="I21" s="2"/>
      <c r="J21" s="10"/>
      <c r="K21" s="2"/>
    </row>
    <row r="22" spans="3:12">
      <c r="C22" s="12"/>
      <c r="E22" s="15"/>
      <c r="F22" s="14"/>
      <c r="G22" s="14"/>
      <c r="H22" s="10"/>
      <c r="I22" s="2"/>
      <c r="J22" s="10"/>
      <c r="K22" s="2"/>
    </row>
    <row r="23" spans="3:12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30212.39/1000</f>
        <v>30.212389999999999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30999.59/1000</f>
        <v>30.999590000000001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450109.18/1000</f>
        <v>450.10917999999998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75520.82/1000</f>
        <v>75.520820000000001</v>
      </c>
      <c r="F27" s="2"/>
      <c r="G27" s="2"/>
      <c r="H27" s="16"/>
      <c r="I27" s="10"/>
      <c r="J27" s="10"/>
      <c r="K27" s="2"/>
    </row>
    <row r="28" spans="3:12">
      <c r="C28" s="12" t="s">
        <v>20</v>
      </c>
      <c r="E28" s="13">
        <f>SUM(E24:E27)</f>
        <v>586.84197999999992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1700.9595400000001</v>
      </c>
      <c r="F30" s="9"/>
      <c r="G30" s="9"/>
      <c r="H30" s="2"/>
      <c r="I30" s="49"/>
      <c r="J30" s="10"/>
      <c r="K30" s="2"/>
    </row>
    <row r="31" spans="3:12" ht="13.5" thickTop="1">
      <c r="E31" s="8"/>
      <c r="F31" s="2"/>
      <c r="G31" s="2"/>
      <c r="H31" s="2"/>
      <c r="I31" s="2"/>
      <c r="J31" s="10"/>
      <c r="K31" s="2"/>
    </row>
    <row r="32" spans="3:12">
      <c r="C32" s="4" t="s">
        <v>22</v>
      </c>
      <c r="E32" s="8"/>
      <c r="F32" s="2"/>
      <c r="G32" s="2"/>
      <c r="H32" s="2"/>
      <c r="I32" s="2"/>
      <c r="J32" s="2"/>
      <c r="K32" s="2"/>
    </row>
    <row r="33" spans="3:11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90763.81/1000</f>
        <v>90.763809999999992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45584/1000</f>
        <v>45.584000000000003</v>
      </c>
      <c r="F37" s="14"/>
      <c r="G37" s="53"/>
      <c r="H37" s="20"/>
      <c r="I37" s="2"/>
      <c r="J37" s="2"/>
      <c r="K37" s="2"/>
    </row>
    <row r="38" spans="3:11">
      <c r="C38" s="12" t="s">
        <v>27</v>
      </c>
      <c r="E38" s="19">
        <f>SUM(E34:E37)</f>
        <v>136.34780999999998</v>
      </c>
      <c r="F38" s="14"/>
      <c r="G38" s="14"/>
      <c r="H38" s="20"/>
      <c r="I38" s="2"/>
      <c r="J38" s="2"/>
      <c r="K38" s="2"/>
    </row>
    <row r="39" spans="3:11">
      <c r="C39" s="12"/>
      <c r="E39" s="35"/>
      <c r="F39" s="14"/>
      <c r="G39" s="14"/>
      <c r="H39" s="20"/>
      <c r="I39" s="2"/>
      <c r="J39" s="2"/>
      <c r="K39" s="2"/>
    </row>
    <row r="40" spans="3:11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76730.88/1000</f>
        <v>76.730879999999999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>
      <c r="C54" s="12" t="s">
        <v>36</v>
      </c>
      <c r="E54" s="19">
        <f>SUM(E45:E52)</f>
        <v>1487.4418200000002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1700.9595400000003</v>
      </c>
      <c r="F55" s="2"/>
      <c r="G55" s="2"/>
      <c r="H55" s="2"/>
      <c r="I55" s="2"/>
      <c r="J55" s="2"/>
      <c r="K55" s="2"/>
    </row>
    <row r="56" spans="3:11" ht="14.2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.5" thickTop="1">
      <c r="C57" s="2"/>
      <c r="D57" s="2"/>
      <c r="E57" s="2"/>
    </row>
    <row r="58" spans="3:11">
      <c r="C58" s="24"/>
      <c r="D58" s="25"/>
      <c r="E58" s="26"/>
    </row>
    <row r="61" spans="3:11">
      <c r="C61" s="58" t="s">
        <v>38</v>
      </c>
      <c r="D61" s="58"/>
      <c r="E61" s="58"/>
    </row>
    <row r="62" spans="3:11">
      <c r="C62" s="58" t="s">
        <v>1</v>
      </c>
      <c r="D62" s="58"/>
      <c r="E62" s="58"/>
    </row>
    <row r="63" spans="3:11">
      <c r="C63" s="58" t="str">
        <f>+C3</f>
        <v>(Compañía Salvadoreña, Subsidiaria de Inversiones Financieras Atlántida, S.A.)</v>
      </c>
      <c r="D63" s="58"/>
      <c r="E63" s="58"/>
    </row>
    <row r="64" spans="3:11">
      <c r="C64" s="47" t="s">
        <v>2</v>
      </c>
      <c r="D64" s="47"/>
      <c r="E64" s="47"/>
    </row>
    <row r="65" spans="3:5">
      <c r="C65" s="58" t="s">
        <v>39</v>
      </c>
      <c r="D65" s="58"/>
      <c r="E65" s="58"/>
    </row>
    <row r="66" spans="3:5">
      <c r="C66" s="57" t="str">
        <f>+C7</f>
        <v xml:space="preserve">Al 31 de mayo 2024 </v>
      </c>
      <c r="D66" s="57"/>
      <c r="E66" s="57"/>
    </row>
    <row r="67" spans="3:5" ht="13.5" thickBot="1">
      <c r="C67" s="55" t="s">
        <v>68</v>
      </c>
      <c r="D67" s="55"/>
      <c r="E67" s="55"/>
    </row>
    <row r="68" spans="3:5" ht="13.5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66230.11/1000</f>
        <v>66.230109999999996</v>
      </c>
    </row>
    <row r="74" spans="3:5">
      <c r="C74" s="27" t="s">
        <v>43</v>
      </c>
      <c r="D74" s="27"/>
      <c r="E74" s="22">
        <f>61817.09/1000</f>
        <v>61.817089999999993</v>
      </c>
    </row>
    <row r="75" spans="3:5">
      <c r="C75" s="27"/>
      <c r="D75" s="27"/>
      <c r="E75" s="29">
        <f>SUM(E73:E74)</f>
        <v>128.04719999999998</v>
      </c>
    </row>
    <row r="76" spans="3:5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45" customHeight="1">
      <c r="C78" s="27" t="s">
        <v>46</v>
      </c>
      <c r="D78" s="27"/>
      <c r="E78" s="8">
        <f>36213.7/1000</f>
        <v>36.213699999999996</v>
      </c>
    </row>
    <row r="79" spans="3:5">
      <c r="C79" s="27" t="s">
        <v>47</v>
      </c>
      <c r="D79" s="27"/>
      <c r="E79" s="54">
        <f>69773.27/1000</f>
        <v>69.773270000000011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9092.45/1000</f>
        <v>9.0924500000000013</v>
      </c>
    </row>
    <row r="82" spans="3:5">
      <c r="C82" s="27"/>
      <c r="D82" s="27"/>
      <c r="E82" s="38">
        <f>SUM(E78:E81)</f>
        <v>115.07942000000001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>
      <c r="C85" s="30" t="s">
        <v>50</v>
      </c>
      <c r="D85" s="27"/>
      <c r="E85" s="29">
        <f>+(E75-E82)-E83</f>
        <v>12.967779999999962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7561.65/1000</f>
        <v>7.5616499999999993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20.529429999999962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122.28/1000</f>
        <v>0.12228</v>
      </c>
    </row>
    <row r="94" spans="3:5">
      <c r="C94" s="27" t="s">
        <v>57</v>
      </c>
      <c r="D94" s="27"/>
      <c r="E94" s="8">
        <f>46.56/1000</f>
        <v>4.6560000000000004E-2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v>6.2229999999999999</v>
      </c>
    </row>
    <row r="98" spans="3:6">
      <c r="C98" s="27"/>
      <c r="D98" s="27"/>
      <c r="E98" s="32">
        <f>+E93+E94+E97</f>
        <v>6.3918400000000002</v>
      </c>
      <c r="F98" s="44"/>
    </row>
    <row r="99" spans="3:6">
      <c r="C99" s="30" t="s">
        <v>58</v>
      </c>
      <c r="D99" s="27"/>
      <c r="E99" s="39">
        <f>+E90-E98+E96</f>
        <v>14.137589999999962</v>
      </c>
    </row>
    <row r="100" spans="3:6" ht="13.5" thickBot="1">
      <c r="C100" s="33"/>
      <c r="D100" s="33"/>
      <c r="E100" s="33"/>
    </row>
    <row r="101" spans="3:6" ht="13.5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2024-06-07T18:25:01Z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