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304685\Documents\Estados financieros a subir a bolsa 2023\Abril\"/>
    </mc:Choice>
  </mc:AlternateContent>
  <bookViews>
    <workbookView xWindow="0" yWindow="0" windowWidth="23040" windowHeight="8496"/>
  </bookViews>
  <sheets>
    <sheet name="Balance general" sheetId="1" r:id="rId1"/>
    <sheet name="Estado de Resultad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35" i="1"/>
  <c r="B51" i="2"/>
  <c r="B34" i="2"/>
  <c r="B66" i="1"/>
  <c r="B54" i="1"/>
  <c r="B39" i="1"/>
  <c r="B26" i="1"/>
  <c r="B16" i="1"/>
  <c r="B23" i="1" s="1"/>
  <c r="B22" i="2" l="1"/>
  <c r="B37" i="2" s="1"/>
  <c r="B43" i="2" l="1"/>
  <c r="B46" i="2" s="1"/>
  <c r="B54" i="2" s="1"/>
  <c r="B60" i="1" l="1"/>
  <c r="B71" i="1" s="1"/>
  <c r="B43" i="1" l="1"/>
  <c r="B59" i="2" l="1"/>
  <c r="B64" i="2" l="1"/>
  <c r="B68" i="2" s="1"/>
  <c r="B80" i="1" l="1"/>
  <c r="B82" i="1" s="1"/>
</calcChain>
</file>

<file path=xl/sharedStrings.xml><?xml version="1.0" encoding="utf-8"?>
<sst xmlns="http://schemas.openxmlformats.org/spreadsheetml/2006/main" count="113" uniqueCount="104">
  <si>
    <t>INVERSIONES FINANCIERAS DAVIVIENDA, S.A.Y SUBSIDIARIAS</t>
  </si>
  <si>
    <t>Sociedad Controladora de Finalidad Exclusiva</t>
  </si>
  <si>
    <t>Al 30 de Abril de 2023</t>
  </si>
  <si>
    <t>(Cifras en miles de dólares de los Estados Unidos de América)</t>
  </si>
  <si>
    <t>Concepto</t>
  </si>
  <si>
    <t>ACTIVOS</t>
  </si>
  <si>
    <t>Activos del giro:</t>
  </si>
  <si>
    <t>Caja y bancos</t>
  </si>
  <si>
    <t>Inversiones financieras netas</t>
  </si>
  <si>
    <t>Cartera de préstamos neta</t>
  </si>
  <si>
    <t>Préstamos vigentes</t>
  </si>
  <si>
    <t>Préstamos vencidos</t>
  </si>
  <si>
    <t>Intereses sobre préstamos</t>
  </si>
  <si>
    <t>Reservas de saneamiento</t>
  </si>
  <si>
    <t xml:space="preserve">Primas por cobrar  </t>
  </si>
  <si>
    <t>Deudores por seguros y fianzas</t>
  </si>
  <si>
    <t>Total activo circulante</t>
  </si>
  <si>
    <t>Otros activos:</t>
  </si>
  <si>
    <t>Bienes recibidos en pago o adjudicados netos</t>
  </si>
  <si>
    <t xml:space="preserve">Bienes recibidos en pago o adjudicados  </t>
  </si>
  <si>
    <t>Provisiones por bienes recibidos en pago o adjudicados</t>
  </si>
  <si>
    <t>Inversiones accionarias</t>
  </si>
  <si>
    <t>Diversos, neto de reservas de saneamiento</t>
  </si>
  <si>
    <t>Existencias</t>
  </si>
  <si>
    <t>Gastos pagados por anticipado</t>
  </si>
  <si>
    <t>Cuentas por cobrar</t>
  </si>
  <si>
    <t>Reservas</t>
  </si>
  <si>
    <t>Total otros activos</t>
  </si>
  <si>
    <t>Activo fijo:</t>
  </si>
  <si>
    <t>Bienes inmuebles, muebles y otros, neto de depreciación acumulada</t>
  </si>
  <si>
    <t>Total activo fijo  neto</t>
  </si>
  <si>
    <t>Derechos futuros y contingencias</t>
  </si>
  <si>
    <t>TOTAL ACTIVOS Y CONTINGENCIAS</t>
  </si>
  <si>
    <t>PASIVOS Y PATRIMONIO</t>
  </si>
  <si>
    <t>Pasivos del giro:</t>
  </si>
  <si>
    <t>Depósitos de clientes</t>
  </si>
  <si>
    <t>Préstamos recibidos</t>
  </si>
  <si>
    <t>Reportos u otras obligaciones bursátiles</t>
  </si>
  <si>
    <t>Títulos de emisión propia</t>
  </si>
  <si>
    <t>Acreedores de seguros y fianzas</t>
  </si>
  <si>
    <t>Diversos</t>
  </si>
  <si>
    <t>Total pasivos del giro</t>
  </si>
  <si>
    <t>Otros pasivos:</t>
  </si>
  <si>
    <t>Cuentas por pagar</t>
  </si>
  <si>
    <t>Provisiones</t>
  </si>
  <si>
    <t>Total otros pasivos</t>
  </si>
  <si>
    <t>Reservas técnicas y por siniestros:</t>
  </si>
  <si>
    <t>Reservas matemáticas</t>
  </si>
  <si>
    <t>Reservas de riesgo en curso</t>
  </si>
  <si>
    <t>Reservas por siniestros</t>
  </si>
  <si>
    <t>Total reservas técnicas y por siniestros</t>
  </si>
  <si>
    <t>Compromisos futuros y contingecias</t>
  </si>
  <si>
    <t>TOTAL PASIVOS</t>
  </si>
  <si>
    <t>Interés minoritario en subsidiarias</t>
  </si>
  <si>
    <t>Patrimonio:</t>
  </si>
  <si>
    <t>Capital social pagado</t>
  </si>
  <si>
    <t>Reservas de capital, resultados acumulados y patrimonio no ganado</t>
  </si>
  <si>
    <t>Resultados del ejercicio</t>
  </si>
  <si>
    <t>TOTAL PATRIMONIO</t>
  </si>
  <si>
    <t>TOTAL PASIVOS Y PATRIMONIO</t>
  </si>
  <si>
    <t>Estado Consolidado de Resultados</t>
  </si>
  <si>
    <t>Del 1 de enero al 30 de Abril de 2023</t>
  </si>
  <si>
    <t>Mes actual: Abril de 2023</t>
  </si>
  <si>
    <t>Ingresos de operación:</t>
  </si>
  <si>
    <t>Intereses de préstamos</t>
  </si>
  <si>
    <t>Comisiones y otros ingresos de préstamos</t>
  </si>
  <si>
    <t>Intereses y otros ingresos de inversiones</t>
  </si>
  <si>
    <t>Utilidad en venta de títulos valores</t>
  </si>
  <si>
    <t>Reportos y operaciones bursátiles</t>
  </si>
  <si>
    <t>Intereses sobre depósitos</t>
  </si>
  <si>
    <t>Operaciones en moneda extranjera</t>
  </si>
  <si>
    <t>Primas netas de devoluciones y cancelaciones</t>
  </si>
  <si>
    <t>Ingresos técnicos por ajuste a las reservas</t>
  </si>
  <si>
    <t>Otros servicios y contingencias</t>
  </si>
  <si>
    <t>Total de ingresos de operación</t>
  </si>
  <si>
    <t>Costos de operación:</t>
  </si>
  <si>
    <t>Intereses y otros costos de depósitos</t>
  </si>
  <si>
    <t>Intereses sobre emisión de obligaciones</t>
  </si>
  <si>
    <t>Pérdidas en venta de títulos valores</t>
  </si>
  <si>
    <t>Siniestros y obligaciones contractuales</t>
  </si>
  <si>
    <t>Egresos técnicos por ajustes a las reservas</t>
  </si>
  <si>
    <t>Gastos de adquisición, conservación y cobranza de primas</t>
  </si>
  <si>
    <t>Gastos por administración del fondo de pensiones</t>
  </si>
  <si>
    <t>Total costos de operación</t>
  </si>
  <si>
    <t>UTILIDAD ANTES DE GASTOS DE OPERACIÓN</t>
  </si>
  <si>
    <t>Gastos de operación:</t>
  </si>
  <si>
    <t>De funcionarios y empleados</t>
  </si>
  <si>
    <t>Generales</t>
  </si>
  <si>
    <t>Depreciaciones y amortizaciones</t>
  </si>
  <si>
    <t>Total gastos de operación</t>
  </si>
  <si>
    <t>UTILIDAD DE OPERACIÓN ANTES DE SANEAMIENTOS</t>
  </si>
  <si>
    <t>Saneamientos y castigos:</t>
  </si>
  <si>
    <t>Castigos de activos</t>
  </si>
  <si>
    <t>Total saneamientos y castigos</t>
  </si>
  <si>
    <t>UTILIDAD DE OPERACIÓN DESPUÉS DE SANEAMIENTOS</t>
  </si>
  <si>
    <t>Dividendos</t>
  </si>
  <si>
    <t>Otros ingresos/(gastos) netos no de operación</t>
  </si>
  <si>
    <t>UTILIDAD ANTES DE IMPUESTOS</t>
  </si>
  <si>
    <t xml:space="preserve"> </t>
  </si>
  <si>
    <t>Impuesto sobre la renta</t>
  </si>
  <si>
    <t>Impuesto sobre la renta diferido</t>
  </si>
  <si>
    <t>UTILIDAD ANTES DEL INTERÉS MINORITARIO</t>
  </si>
  <si>
    <t>Participación del interés minoritario en subsidiarias</t>
  </si>
  <si>
    <t>UTILIDAD NETA CONSOLIDADA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</si>
</sst>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.0_);_(* \(#,##0.0\);_(* &quot;-&quot;?_);_(@_)"/>
    <numFmt numFmtId="169" formatCode="_-* #,##0.0_-;\-* #,##0.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9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2" applyFont="1" applyAlignment="1">
      <alignment horizontal="left"/>
    </xf>
    <xf numFmtId="0" fontId="2" fillId="0" borderId="0" xfId="2" applyFont="1" applyBorder="1"/>
    <xf numFmtId="0" fontId="4" fillId="0" borderId="0" xfId="2" applyFont="1" applyFill="1" applyBorder="1" applyAlignment="1">
      <alignment horizontal="center"/>
    </xf>
    <xf numFmtId="0" fontId="2" fillId="0" borderId="0" xfId="2" applyFont="1" applyFill="1" applyBorder="1"/>
    <xf numFmtId="0" fontId="5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5" fillId="0" borderId="0" xfId="2" applyFont="1" applyBorder="1"/>
    <xf numFmtId="0" fontId="7" fillId="2" borderId="1" xfId="2" applyFont="1" applyFill="1" applyBorder="1" applyAlignment="1" applyProtection="1">
      <alignment horizontal="center" wrapText="1"/>
      <protection locked="0"/>
    </xf>
    <xf numFmtId="17" fontId="7" fillId="2" borderId="2" xfId="2" applyNumberFormat="1" applyFont="1" applyFill="1" applyBorder="1" applyAlignment="1">
      <alignment horizontal="center" wrapText="1"/>
    </xf>
    <xf numFmtId="0" fontId="8" fillId="0" borderId="1" xfId="2" applyFont="1" applyFill="1" applyBorder="1" applyAlignment="1" applyProtection="1">
      <protection locked="0"/>
    </xf>
    <xf numFmtId="0" fontId="5" fillId="0" borderId="3" xfId="2" applyFont="1" applyBorder="1"/>
    <xf numFmtId="0" fontId="9" fillId="0" borderId="4" xfId="2" applyFont="1" applyFill="1" applyBorder="1" applyAlignment="1" applyProtection="1">
      <protection locked="0"/>
    </xf>
    <xf numFmtId="0" fontId="5" fillId="0" borderId="5" xfId="2" applyFont="1" applyBorder="1"/>
    <xf numFmtId="0" fontId="4" fillId="0" borderId="4" xfId="2" applyFont="1" applyFill="1" applyBorder="1" applyAlignment="1" applyProtection="1">
      <protection locked="0"/>
    </xf>
    <xf numFmtId="0" fontId="5" fillId="0" borderId="4" xfId="2" applyFont="1" applyFill="1" applyBorder="1" applyAlignment="1" applyProtection="1">
      <alignment horizontal="left" indent="1"/>
      <protection locked="0"/>
    </xf>
    <xf numFmtId="165" fontId="5" fillId="0" borderId="5" xfId="3" applyNumberFormat="1" applyFont="1" applyFill="1" applyBorder="1" applyAlignment="1" applyProtection="1">
      <alignment horizontal="right" indent="1"/>
      <protection locked="0"/>
    </xf>
    <xf numFmtId="165" fontId="2" fillId="0" borderId="0" xfId="2" applyNumberFormat="1" applyFont="1" applyBorder="1"/>
    <xf numFmtId="165" fontId="5" fillId="0" borderId="6" xfId="3" applyNumberFormat="1" applyFont="1" applyFill="1" applyBorder="1" applyAlignment="1" applyProtection="1">
      <alignment horizontal="right" indent="1"/>
      <protection locked="0"/>
    </xf>
    <xf numFmtId="0" fontId="6" fillId="0" borderId="4" xfId="2" applyFont="1" applyFill="1" applyBorder="1" applyAlignment="1" applyProtection="1">
      <alignment horizontal="left" indent="3"/>
      <protection locked="0"/>
    </xf>
    <xf numFmtId="165" fontId="6" fillId="0" borderId="5" xfId="3" applyNumberFormat="1" applyFont="1" applyFill="1" applyBorder="1" applyAlignment="1" applyProtection="1">
      <alignment horizontal="right" indent="3"/>
      <protection locked="0"/>
    </xf>
    <xf numFmtId="165" fontId="5" fillId="0" borderId="5" xfId="3" applyNumberFormat="1" applyFont="1" applyBorder="1" applyAlignment="1">
      <alignment horizontal="right"/>
    </xf>
    <xf numFmtId="0" fontId="4" fillId="0" borderId="7" xfId="2" applyFont="1" applyFill="1" applyBorder="1" applyAlignment="1" applyProtection="1">
      <alignment horizontal="left"/>
      <protection locked="0"/>
    </xf>
    <xf numFmtId="166" fontId="5" fillId="0" borderId="8" xfId="3" applyNumberFormat="1" applyFont="1" applyBorder="1" applyAlignment="1">
      <alignment horizontal="right"/>
    </xf>
    <xf numFmtId="0" fontId="5" fillId="0" borderId="4" xfId="2" applyFont="1" applyFill="1" applyBorder="1" applyAlignment="1" applyProtection="1">
      <protection locked="0"/>
    </xf>
    <xf numFmtId="165" fontId="5" fillId="0" borderId="8" xfId="3" applyNumberFormat="1" applyFont="1" applyBorder="1" applyAlignment="1">
      <alignment horizontal="right"/>
    </xf>
    <xf numFmtId="0" fontId="4" fillId="0" borderId="9" xfId="2" applyFont="1" applyFill="1" applyBorder="1" applyAlignment="1" applyProtection="1">
      <alignment horizontal="left"/>
      <protection locked="0"/>
    </xf>
    <xf numFmtId="166" fontId="5" fillId="0" borderId="10" xfId="2" applyNumberFormat="1" applyFont="1" applyBorder="1"/>
    <xf numFmtId="164" fontId="2" fillId="0" borderId="0" xfId="2" applyNumberFormat="1" applyFont="1" applyBorder="1"/>
    <xf numFmtId="165" fontId="5" fillId="0" borderId="5" xfId="3" applyNumberFormat="1" applyFont="1" applyBorder="1"/>
    <xf numFmtId="165" fontId="5" fillId="0" borderId="8" xfId="3" applyNumberFormat="1" applyFont="1" applyBorder="1"/>
    <xf numFmtId="165" fontId="5" fillId="3" borderId="5" xfId="3" applyNumberFormat="1" applyFont="1" applyFill="1" applyBorder="1"/>
    <xf numFmtId="165" fontId="5" fillId="0" borderId="10" xfId="3" applyNumberFormat="1" applyFont="1" applyBorder="1"/>
    <xf numFmtId="165" fontId="5" fillId="0" borderId="11" xfId="3" applyNumberFormat="1" applyFont="1" applyBorder="1"/>
    <xf numFmtId="0" fontId="5" fillId="0" borderId="4" xfId="2" applyFont="1" applyFill="1" applyBorder="1" applyAlignment="1" applyProtection="1">
      <alignment horizontal="left" vertical="top" wrapText="1" indent="1"/>
      <protection locked="0"/>
    </xf>
    <xf numFmtId="165" fontId="5" fillId="0" borderId="9" xfId="3" applyNumberFormat="1" applyFont="1" applyBorder="1"/>
    <xf numFmtId="0" fontId="2" fillId="0" borderId="0" xfId="2" applyFont="1" applyFill="1" applyBorder="1" applyAlignment="1" applyProtection="1">
      <protection locked="0"/>
    </xf>
    <xf numFmtId="166" fontId="2" fillId="0" borderId="0" xfId="2" applyNumberFormat="1" applyFont="1" applyFill="1" applyBorder="1" applyAlignment="1" applyProtection="1">
      <protection locked="0"/>
    </xf>
    <xf numFmtId="0" fontId="5" fillId="0" borderId="0" xfId="2" applyFont="1" applyFill="1" applyAlignment="1">
      <alignment horizontal="center"/>
    </xf>
    <xf numFmtId="0" fontId="5" fillId="0" borderId="0" xfId="2" applyFont="1" applyFill="1"/>
    <xf numFmtId="0" fontId="5" fillId="0" borderId="0" xfId="2" applyFont="1" applyAlignment="1">
      <alignment horizontal="left"/>
    </xf>
    <xf numFmtId="0" fontId="4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5" fillId="0" borderId="0" xfId="2" applyFont="1" applyFill="1" applyBorder="1"/>
    <xf numFmtId="0" fontId="7" fillId="4" borderId="4" xfId="2" applyFont="1" applyFill="1" applyBorder="1" applyAlignment="1" applyProtection="1">
      <alignment horizontal="center" wrapText="1"/>
      <protection locked="0"/>
    </xf>
    <xf numFmtId="0" fontId="7" fillId="4" borderId="5" xfId="2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wrapText="1"/>
    </xf>
    <xf numFmtId="0" fontId="10" fillId="0" borderId="4" xfId="2" applyFont="1" applyFill="1" applyBorder="1" applyAlignment="1" applyProtection="1">
      <alignment horizontal="left"/>
      <protection locked="0"/>
    </xf>
    <xf numFmtId="0" fontId="5" fillId="0" borderId="3" xfId="2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43" fontId="5" fillId="0" borderId="0" xfId="1" applyFont="1" applyFill="1"/>
    <xf numFmtId="0" fontId="10" fillId="0" borderId="4" xfId="2" applyFont="1" applyFill="1" applyBorder="1" applyAlignment="1" applyProtection="1">
      <alignment horizontal="left" indent="1"/>
      <protection locked="0"/>
    </xf>
    <xf numFmtId="165" fontId="5" fillId="0" borderId="5" xfId="3" applyNumberFormat="1" applyFont="1" applyFill="1" applyBorder="1" applyAlignment="1">
      <alignment horizontal="center"/>
    </xf>
    <xf numFmtId="165" fontId="5" fillId="0" borderId="0" xfId="3" applyNumberFormat="1" applyFont="1" applyFill="1" applyBorder="1" applyAlignment="1">
      <alignment horizontal="center"/>
    </xf>
    <xf numFmtId="0" fontId="11" fillId="0" borderId="7" xfId="2" applyFont="1" applyFill="1" applyBorder="1" applyAlignment="1" applyProtection="1">
      <alignment horizontal="left"/>
      <protection locked="0"/>
    </xf>
    <xf numFmtId="165" fontId="4" fillId="0" borderId="8" xfId="3" applyNumberFormat="1" applyFont="1" applyFill="1" applyBorder="1" applyAlignment="1">
      <alignment horizontal="center"/>
    </xf>
    <xf numFmtId="165" fontId="5" fillId="0" borderId="12" xfId="3" applyNumberFormat="1" applyFont="1" applyFill="1" applyBorder="1" applyAlignment="1">
      <alignment horizontal="center"/>
    </xf>
    <xf numFmtId="165" fontId="4" fillId="0" borderId="12" xfId="3" applyNumberFormat="1" applyFont="1" applyFill="1" applyBorder="1" applyAlignment="1">
      <alignment horizontal="center"/>
    </xf>
    <xf numFmtId="165" fontId="5" fillId="0" borderId="11" xfId="3" applyNumberFormat="1" applyFont="1" applyFill="1" applyBorder="1" applyAlignment="1">
      <alignment horizontal="center"/>
    </xf>
    <xf numFmtId="0" fontId="4" fillId="5" borderId="14" xfId="2" applyFont="1" applyFill="1" applyBorder="1" applyAlignment="1" applyProtection="1">
      <protection locked="0"/>
    </xf>
    <xf numFmtId="165" fontId="4" fillId="5" borderId="13" xfId="3" applyNumberFormat="1" applyFont="1" applyFill="1" applyBorder="1" applyAlignment="1">
      <alignment horizontal="center"/>
    </xf>
    <xf numFmtId="0" fontId="11" fillId="0" borderId="4" xfId="2" applyFont="1" applyFill="1" applyBorder="1" applyAlignment="1" applyProtection="1">
      <alignment horizontal="left"/>
      <protection locked="0"/>
    </xf>
    <xf numFmtId="0" fontId="11" fillId="0" borderId="14" xfId="2" applyFont="1" applyFill="1" applyBorder="1" applyAlignment="1" applyProtection="1">
      <alignment horizontal="left"/>
      <protection locked="0"/>
    </xf>
    <xf numFmtId="0" fontId="4" fillId="6" borderId="14" xfId="2" applyFont="1" applyFill="1" applyBorder="1" applyAlignment="1" applyProtection="1">
      <protection locked="0"/>
    </xf>
    <xf numFmtId="0" fontId="4" fillId="5" borderId="7" xfId="2" applyFont="1" applyFill="1" applyBorder="1" applyAlignment="1" applyProtection="1">
      <protection locked="0"/>
    </xf>
    <xf numFmtId="0" fontId="4" fillId="5" borderId="9" xfId="2" applyFont="1" applyFill="1" applyBorder="1" applyAlignment="1" applyProtection="1">
      <protection locked="0"/>
    </xf>
    <xf numFmtId="164" fontId="5" fillId="0" borderId="0" xfId="2" applyNumberFormat="1" applyFont="1" applyFill="1" applyAlignment="1">
      <alignment horizontal="center"/>
    </xf>
    <xf numFmtId="169" fontId="5" fillId="0" borderId="5" xfId="1" applyNumberFormat="1" applyFont="1" applyFill="1" applyBorder="1" applyAlignment="1">
      <alignment horizontal="center"/>
    </xf>
    <xf numFmtId="169" fontId="4" fillId="0" borderId="13" xfId="1" applyNumberFormat="1" applyFont="1" applyFill="1" applyBorder="1" applyAlignment="1">
      <alignment horizontal="center"/>
    </xf>
    <xf numFmtId="169" fontId="4" fillId="6" borderId="13" xfId="1" applyNumberFormat="1" applyFont="1" applyFill="1" applyBorder="1" applyAlignment="1">
      <alignment horizontal="center"/>
    </xf>
    <xf numFmtId="169" fontId="5" fillId="0" borderId="5" xfId="1" quotePrefix="1" applyNumberFormat="1" applyFont="1" applyFill="1" applyBorder="1" applyAlignment="1">
      <alignment horizontal="center"/>
    </xf>
    <xf numFmtId="169" fontId="4" fillId="5" borderId="13" xfId="1" applyNumberFormat="1" applyFont="1" applyFill="1" applyBorder="1" applyAlignment="1">
      <alignment horizontal="center"/>
    </xf>
    <xf numFmtId="169" fontId="5" fillId="0" borderId="15" xfId="1" applyNumberFormat="1" applyFont="1" applyFill="1" applyBorder="1" applyAlignment="1">
      <alignment horizontal="center"/>
    </xf>
    <xf numFmtId="169" fontId="4" fillId="5" borderId="8" xfId="1" applyNumberFormat="1" applyFont="1" applyFill="1" applyBorder="1" applyAlignment="1">
      <alignment horizontal="center"/>
    </xf>
    <xf numFmtId="169" fontId="4" fillId="5" borderId="10" xfId="1" applyNumberFormat="1" applyFont="1" applyFill="1" applyBorder="1" applyAlignment="1">
      <alignment horizontal="center"/>
    </xf>
  </cellXfs>
  <cellStyles count="4">
    <cellStyle name="Millares" xfId="1" builtinId="3"/>
    <cellStyle name="Millares 5 2 3" xfId="3"/>
    <cellStyle name="Normal" xfId="0" builtinId="0"/>
    <cellStyle name="Normal 10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2657846</xdr:colOff>
      <xdr:row>1</xdr:row>
      <xdr:rowOff>165797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57846" cy="4477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2657846</xdr:colOff>
      <xdr:row>1</xdr:row>
      <xdr:rowOff>173417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57846" cy="447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3"/>
  <sheetViews>
    <sheetView tabSelected="1" zoomScaleNormal="100" workbookViewId="0">
      <selection activeCell="C2" sqref="C2"/>
    </sheetView>
  </sheetViews>
  <sheetFormatPr baseColWidth="10" defaultColWidth="11.44140625" defaultRowHeight="13.2" x14ac:dyDescent="0.25"/>
  <cols>
    <col min="1" max="1" width="63.88671875" style="2" customWidth="1"/>
    <col min="2" max="2" width="19.5546875" style="2" customWidth="1"/>
    <col min="3" max="3" width="18.5546875" style="2" bestFit="1" customWidth="1"/>
    <col min="4" max="4" width="17.44140625" style="2" bestFit="1" customWidth="1"/>
    <col min="5" max="16384" width="11.44140625" style="2"/>
  </cols>
  <sheetData>
    <row r="1" spans="1:4" ht="22.2" customHeight="1" x14ac:dyDescent="0.25">
      <c r="A1" s="1"/>
    </row>
    <row r="2" spans="1:4" ht="16.2" customHeight="1" x14ac:dyDescent="0.25"/>
    <row r="3" spans="1:4" s="4" customFormat="1" ht="13.8" x14ac:dyDescent="0.25">
      <c r="A3" s="3" t="s">
        <v>0</v>
      </c>
      <c r="B3" s="3"/>
    </row>
    <row r="4" spans="1:4" s="4" customFormat="1" ht="13.8" x14ac:dyDescent="0.25">
      <c r="A4" s="3" t="s">
        <v>1</v>
      </c>
      <c r="B4" s="3"/>
    </row>
    <row r="5" spans="1:4" s="4" customFormat="1" ht="13.8" x14ac:dyDescent="0.25">
      <c r="A5" s="5" t="s">
        <v>1</v>
      </c>
      <c r="B5" s="5"/>
    </row>
    <row r="6" spans="1:4" s="4" customFormat="1" ht="13.8" x14ac:dyDescent="0.25">
      <c r="A6" s="5" t="s">
        <v>2</v>
      </c>
      <c r="B6" s="5"/>
    </row>
    <row r="7" spans="1:4" s="4" customFormat="1" ht="14.4" x14ac:dyDescent="0.3">
      <c r="A7" s="6" t="s">
        <v>3</v>
      </c>
      <c r="B7" s="6"/>
    </row>
    <row r="8" spans="1:4" ht="13.8" x14ac:dyDescent="0.25">
      <c r="A8" s="7"/>
      <c r="B8" s="7"/>
    </row>
    <row r="9" spans="1:4" ht="13.8" x14ac:dyDescent="0.25">
      <c r="A9" s="8" t="s">
        <v>4</v>
      </c>
      <c r="B9" s="9">
        <v>45046</v>
      </c>
    </row>
    <row r="10" spans="1:4" ht="13.8" x14ac:dyDescent="0.25">
      <c r="A10" s="10"/>
      <c r="B10" s="11"/>
    </row>
    <row r="11" spans="1:4" ht="13.8" x14ac:dyDescent="0.25">
      <c r="A11" s="12" t="s">
        <v>5</v>
      </c>
      <c r="B11" s="13"/>
    </row>
    <row r="12" spans="1:4" ht="13.8" x14ac:dyDescent="0.25">
      <c r="A12" s="12"/>
      <c r="B12" s="13"/>
    </row>
    <row r="13" spans="1:4" ht="13.8" x14ac:dyDescent="0.25">
      <c r="A13" s="14" t="s">
        <v>6</v>
      </c>
      <c r="B13" s="13"/>
    </row>
    <row r="14" spans="1:4" ht="13.8" x14ac:dyDescent="0.25">
      <c r="A14" s="15" t="s">
        <v>7</v>
      </c>
      <c r="B14" s="16">
        <v>371485.81423000008</v>
      </c>
      <c r="D14" s="17"/>
    </row>
    <row r="15" spans="1:4" ht="13.8" x14ac:dyDescent="0.25">
      <c r="A15" s="15" t="s">
        <v>8</v>
      </c>
      <c r="B15" s="16">
        <v>319516.64013999997</v>
      </c>
      <c r="D15" s="17"/>
    </row>
    <row r="16" spans="1:4" ht="13.8" x14ac:dyDescent="0.25">
      <c r="A16" s="15" t="s">
        <v>9</v>
      </c>
      <c r="B16" s="18">
        <f>SUM(B17:B20)</f>
        <v>2298768.0857199999</v>
      </c>
      <c r="D16" s="17"/>
    </row>
    <row r="17" spans="1:4" ht="14.4" x14ac:dyDescent="0.3">
      <c r="A17" s="19" t="s">
        <v>10</v>
      </c>
      <c r="B17" s="20">
        <v>2307350.2437800001</v>
      </c>
      <c r="D17" s="17"/>
    </row>
    <row r="18" spans="1:4" ht="14.4" x14ac:dyDescent="0.3">
      <c r="A18" s="19" t="s">
        <v>11</v>
      </c>
      <c r="B18" s="20">
        <v>39798.555030000003</v>
      </c>
      <c r="D18" s="17"/>
    </row>
    <row r="19" spans="1:4" ht="14.4" x14ac:dyDescent="0.3">
      <c r="A19" s="19" t="s">
        <v>12</v>
      </c>
      <c r="B19" s="20">
        <v>9941.8510100000003</v>
      </c>
      <c r="D19" s="17"/>
    </row>
    <row r="20" spans="1:4" ht="14.4" x14ac:dyDescent="0.3">
      <c r="A20" s="19" t="s">
        <v>13</v>
      </c>
      <c r="B20" s="20">
        <v>-58322.564100000003</v>
      </c>
      <c r="D20" s="17"/>
    </row>
    <row r="21" spans="1:4" ht="14.4" x14ac:dyDescent="0.3">
      <c r="A21" s="19" t="s">
        <v>14</v>
      </c>
      <c r="B21" s="21">
        <v>4758.3647799999999</v>
      </c>
      <c r="D21" s="17"/>
    </row>
    <row r="22" spans="1:4" ht="13.8" x14ac:dyDescent="0.25">
      <c r="A22" s="15" t="s">
        <v>15</v>
      </c>
      <c r="B22" s="21">
        <v>225.65579</v>
      </c>
      <c r="D22" s="17"/>
    </row>
    <row r="23" spans="1:4" ht="13.8" x14ac:dyDescent="0.25">
      <c r="A23" s="22" t="s">
        <v>16</v>
      </c>
      <c r="B23" s="23">
        <f>+B14+B15+B16+B21+B22</f>
        <v>2994754.56066</v>
      </c>
    </row>
    <row r="24" spans="1:4" ht="13.8" x14ac:dyDescent="0.25">
      <c r="A24" s="24"/>
      <c r="B24" s="21"/>
    </row>
    <row r="25" spans="1:4" ht="13.8" x14ac:dyDescent="0.25">
      <c r="A25" s="14" t="s">
        <v>17</v>
      </c>
      <c r="B25" s="21"/>
    </row>
    <row r="26" spans="1:4" ht="13.8" x14ac:dyDescent="0.25">
      <c r="A26" s="15" t="s">
        <v>18</v>
      </c>
      <c r="B26" s="21">
        <f>SUM(B27:B28)</f>
        <v>2690.0459099999998</v>
      </c>
      <c r="D26" s="17"/>
    </row>
    <row r="27" spans="1:4" ht="14.4" x14ac:dyDescent="0.3">
      <c r="A27" s="19" t="s">
        <v>19</v>
      </c>
      <c r="B27" s="21">
        <v>8172.8300799999997</v>
      </c>
      <c r="D27" s="17"/>
    </row>
    <row r="28" spans="1:4" ht="14.4" x14ac:dyDescent="0.3">
      <c r="A28" s="19" t="s">
        <v>20</v>
      </c>
      <c r="B28" s="21">
        <v>-5482.7841699999999</v>
      </c>
      <c r="D28" s="17"/>
    </row>
    <row r="29" spans="1:4" ht="13.8" x14ac:dyDescent="0.25">
      <c r="A29" s="15" t="s">
        <v>21</v>
      </c>
      <c r="B29" s="21">
        <v>5923.2103838128369</v>
      </c>
      <c r="D29" s="17"/>
    </row>
    <row r="30" spans="1:4" ht="13.8" x14ac:dyDescent="0.25">
      <c r="A30" s="15" t="s">
        <v>22</v>
      </c>
      <c r="B30" s="21">
        <f>SUM(B31:B34)</f>
        <v>43208.150751453853</v>
      </c>
      <c r="D30" s="17"/>
    </row>
    <row r="31" spans="1:4" ht="14.4" x14ac:dyDescent="0.3">
      <c r="A31" s="19" t="s">
        <v>23</v>
      </c>
      <c r="B31" s="21">
        <v>506.95964000000004</v>
      </c>
      <c r="D31" s="17"/>
    </row>
    <row r="32" spans="1:4" ht="14.4" x14ac:dyDescent="0.3">
      <c r="A32" s="19" t="s">
        <v>24</v>
      </c>
      <c r="B32" s="21">
        <v>33159.771131453854</v>
      </c>
      <c r="D32" s="17"/>
    </row>
    <row r="33" spans="1:4" ht="14.4" x14ac:dyDescent="0.3">
      <c r="A33" s="19" t="s">
        <v>25</v>
      </c>
      <c r="B33" s="21">
        <v>11710.53212</v>
      </c>
      <c r="D33" s="17"/>
    </row>
    <row r="34" spans="1:4" ht="14.4" x14ac:dyDescent="0.3">
      <c r="A34" s="19" t="s">
        <v>26</v>
      </c>
      <c r="B34" s="21">
        <v>-2169.1121400000002</v>
      </c>
      <c r="D34" s="17"/>
    </row>
    <row r="35" spans="1:4" ht="13.8" x14ac:dyDescent="0.25">
      <c r="A35" s="22" t="s">
        <v>27</v>
      </c>
      <c r="B35" s="25">
        <f>+B26+B29+B30</f>
        <v>51821.407045266693</v>
      </c>
    </row>
    <row r="36" spans="1:4" ht="13.8" x14ac:dyDescent="0.25">
      <c r="A36" s="24"/>
      <c r="B36" s="21"/>
      <c r="D36" s="17"/>
    </row>
    <row r="37" spans="1:4" ht="13.8" x14ac:dyDescent="0.25">
      <c r="A37" s="14" t="s">
        <v>28</v>
      </c>
      <c r="B37" s="21"/>
      <c r="D37" s="17"/>
    </row>
    <row r="38" spans="1:4" ht="13.8" x14ac:dyDescent="0.25">
      <c r="A38" s="15" t="s">
        <v>29</v>
      </c>
      <c r="B38" s="21">
        <v>45521.314959999982</v>
      </c>
      <c r="D38" s="17"/>
    </row>
    <row r="39" spans="1:4" ht="13.8" x14ac:dyDescent="0.25">
      <c r="A39" s="22" t="s">
        <v>30</v>
      </c>
      <c r="B39" s="25">
        <f>+B38</f>
        <v>45521.314959999982</v>
      </c>
      <c r="D39" s="17"/>
    </row>
    <row r="40" spans="1:4" ht="15.6" customHeight="1" x14ac:dyDescent="0.25">
      <c r="A40" s="24"/>
      <c r="B40" s="21"/>
      <c r="D40" s="17"/>
    </row>
    <row r="41" spans="1:4" ht="13.8" x14ac:dyDescent="0.25">
      <c r="A41" s="22" t="s">
        <v>31</v>
      </c>
      <c r="B41" s="25">
        <v>114314.89577</v>
      </c>
      <c r="D41" s="17"/>
    </row>
    <row r="42" spans="1:4" ht="13.8" x14ac:dyDescent="0.25">
      <c r="A42" s="24"/>
      <c r="B42" s="21"/>
      <c r="D42" s="17"/>
    </row>
    <row r="43" spans="1:4" ht="14.4" thickBot="1" x14ac:dyDescent="0.3">
      <c r="A43" s="26" t="s">
        <v>32</v>
      </c>
      <c r="B43" s="27">
        <f>+B23+B35+B39+B41</f>
        <v>3206412.1784352665</v>
      </c>
      <c r="C43" s="28"/>
      <c r="D43" s="17"/>
    </row>
    <row r="44" spans="1:4" ht="14.4" thickTop="1" x14ac:dyDescent="0.25">
      <c r="A44" s="24"/>
      <c r="B44" s="13"/>
      <c r="D44" s="17"/>
    </row>
    <row r="45" spans="1:4" ht="13.8" x14ac:dyDescent="0.25">
      <c r="A45" s="12" t="s">
        <v>33</v>
      </c>
      <c r="B45" s="13"/>
      <c r="D45" s="17"/>
    </row>
    <row r="46" spans="1:4" ht="13.8" x14ac:dyDescent="0.25">
      <c r="A46" s="12"/>
      <c r="B46" s="13"/>
      <c r="D46" s="17"/>
    </row>
    <row r="47" spans="1:4" ht="13.8" x14ac:dyDescent="0.25">
      <c r="A47" s="14" t="s">
        <v>34</v>
      </c>
      <c r="B47" s="13"/>
      <c r="D47" s="17"/>
    </row>
    <row r="48" spans="1:4" ht="13.8" x14ac:dyDescent="0.25">
      <c r="A48" s="15" t="s">
        <v>35</v>
      </c>
      <c r="B48" s="29">
        <v>2141362.4518900001</v>
      </c>
      <c r="D48" s="17"/>
    </row>
    <row r="49" spans="1:4" ht="13.8" x14ac:dyDescent="0.25">
      <c r="A49" s="15" t="s">
        <v>36</v>
      </c>
      <c r="B49" s="29">
        <v>289570.92739750003</v>
      </c>
      <c r="D49" s="17"/>
    </row>
    <row r="50" spans="1:4" ht="13.8" x14ac:dyDescent="0.25">
      <c r="A50" s="15" t="s">
        <v>37</v>
      </c>
      <c r="B50" s="29">
        <v>17849.613530000002</v>
      </c>
      <c r="D50" s="17"/>
    </row>
    <row r="51" spans="1:4" ht="13.8" x14ac:dyDescent="0.25">
      <c r="A51" s="15" t="s">
        <v>38</v>
      </c>
      <c r="B51" s="29">
        <v>219951.07896000001</v>
      </c>
      <c r="D51" s="17"/>
    </row>
    <row r="52" spans="1:4" ht="13.8" x14ac:dyDescent="0.25">
      <c r="A52" s="15" t="s">
        <v>39</v>
      </c>
      <c r="B52" s="29">
        <v>3527.8282299999996</v>
      </c>
      <c r="D52" s="17"/>
    </row>
    <row r="53" spans="1:4" ht="13.8" x14ac:dyDescent="0.25">
      <c r="A53" s="15" t="s">
        <v>40</v>
      </c>
      <c r="B53" s="29">
        <v>11467.708460000002</v>
      </c>
      <c r="D53" s="17"/>
    </row>
    <row r="54" spans="1:4" ht="13.8" x14ac:dyDescent="0.25">
      <c r="A54" s="22" t="s">
        <v>41</v>
      </c>
      <c r="B54" s="30">
        <f>SUM(B48:B53)</f>
        <v>2683729.6084675002</v>
      </c>
      <c r="D54" s="17"/>
    </row>
    <row r="55" spans="1:4" ht="13.8" x14ac:dyDescent="0.25">
      <c r="A55" s="24"/>
      <c r="B55" s="29"/>
      <c r="D55" s="17"/>
    </row>
    <row r="56" spans="1:4" ht="13.8" x14ac:dyDescent="0.25">
      <c r="A56" s="14" t="s">
        <v>42</v>
      </c>
      <c r="B56" s="29"/>
      <c r="D56" s="17"/>
    </row>
    <row r="57" spans="1:4" ht="13.8" x14ac:dyDescent="0.25">
      <c r="A57" s="15" t="s">
        <v>43</v>
      </c>
      <c r="B57" s="31">
        <v>32131.736021373737</v>
      </c>
      <c r="D57" s="17"/>
    </row>
    <row r="58" spans="1:4" ht="13.8" x14ac:dyDescent="0.25">
      <c r="A58" s="15" t="s">
        <v>44</v>
      </c>
      <c r="B58" s="29">
        <v>6683.8717300000008</v>
      </c>
      <c r="D58" s="17"/>
    </row>
    <row r="59" spans="1:4" ht="13.8" x14ac:dyDescent="0.25">
      <c r="A59" s="15" t="s">
        <v>40</v>
      </c>
      <c r="B59" s="29">
        <v>14514.61319</v>
      </c>
      <c r="D59" s="17"/>
    </row>
    <row r="60" spans="1:4" ht="13.8" x14ac:dyDescent="0.25">
      <c r="A60" s="22" t="s">
        <v>45</v>
      </c>
      <c r="B60" s="30">
        <f>SUM(B57:B59)</f>
        <v>53330.220941373744</v>
      </c>
      <c r="D60" s="17"/>
    </row>
    <row r="61" spans="1:4" ht="13.8" x14ac:dyDescent="0.25">
      <c r="A61" s="24"/>
      <c r="B61" s="29"/>
      <c r="D61" s="17"/>
    </row>
    <row r="62" spans="1:4" ht="13.8" x14ac:dyDescent="0.25">
      <c r="A62" s="14" t="s">
        <v>46</v>
      </c>
      <c r="B62" s="29"/>
      <c r="D62" s="17"/>
    </row>
    <row r="63" spans="1:4" ht="13.8" x14ac:dyDescent="0.25">
      <c r="A63" s="15" t="s">
        <v>47</v>
      </c>
      <c r="B63" s="29">
        <v>4965.5267199999998</v>
      </c>
      <c r="D63" s="17"/>
    </row>
    <row r="64" spans="1:4" ht="13.8" x14ac:dyDescent="0.25">
      <c r="A64" s="15" t="s">
        <v>48</v>
      </c>
      <c r="B64" s="29">
        <v>9968.5517200000013</v>
      </c>
      <c r="D64" s="17"/>
    </row>
    <row r="65" spans="1:4" ht="13.8" x14ac:dyDescent="0.25">
      <c r="A65" s="15" t="s">
        <v>49</v>
      </c>
      <c r="B65" s="29">
        <v>3851.2737299999999</v>
      </c>
      <c r="D65" s="17"/>
    </row>
    <row r="66" spans="1:4" ht="13.8" x14ac:dyDescent="0.25">
      <c r="A66" s="22" t="s">
        <v>50</v>
      </c>
      <c r="B66" s="30">
        <f>SUM(B63:B65)</f>
        <v>18785.352170000002</v>
      </c>
      <c r="D66" s="17"/>
    </row>
    <row r="67" spans="1:4" ht="13.8" x14ac:dyDescent="0.25">
      <c r="A67" s="24"/>
      <c r="B67" s="29"/>
      <c r="D67" s="17"/>
    </row>
    <row r="68" spans="1:4" ht="13.8" x14ac:dyDescent="0.25">
      <c r="A68" s="24"/>
      <c r="B68" s="29"/>
      <c r="D68" s="17"/>
    </row>
    <row r="69" spans="1:4" ht="13.8" x14ac:dyDescent="0.25">
      <c r="A69" s="22" t="s">
        <v>51</v>
      </c>
      <c r="B69" s="30">
        <v>119035.25806000001</v>
      </c>
      <c r="D69" s="17"/>
    </row>
    <row r="70" spans="1:4" ht="13.8" x14ac:dyDescent="0.25">
      <c r="A70" s="24"/>
      <c r="B70" s="29"/>
      <c r="D70" s="17"/>
    </row>
    <row r="71" spans="1:4" ht="14.4" thickBot="1" x14ac:dyDescent="0.3">
      <c r="A71" s="26" t="s">
        <v>52</v>
      </c>
      <c r="B71" s="32">
        <f>+B54+B60+B66+B69</f>
        <v>2874880.4396388736</v>
      </c>
      <c r="D71" s="17"/>
    </row>
    <row r="72" spans="1:4" ht="14.4" thickTop="1" x14ac:dyDescent="0.25">
      <c r="A72" s="24"/>
      <c r="B72" s="29"/>
      <c r="D72" s="17"/>
    </row>
    <row r="73" spans="1:4" ht="13.8" x14ac:dyDescent="0.25">
      <c r="A73" s="22" t="s">
        <v>53</v>
      </c>
      <c r="B73" s="30">
        <v>5895.690693421343</v>
      </c>
      <c r="D73" s="17"/>
    </row>
    <row r="74" spans="1:4" ht="13.8" x14ac:dyDescent="0.25">
      <c r="A74" s="24"/>
      <c r="B74" s="33"/>
      <c r="D74" s="17"/>
    </row>
    <row r="75" spans="1:4" ht="13.8" x14ac:dyDescent="0.25">
      <c r="A75" s="14" t="s">
        <v>54</v>
      </c>
      <c r="B75" s="29"/>
      <c r="D75" s="17"/>
    </row>
    <row r="76" spans="1:4" ht="13.8" x14ac:dyDescent="0.25">
      <c r="A76" s="15" t="s">
        <v>55</v>
      </c>
      <c r="B76" s="29">
        <v>151999.9999952637</v>
      </c>
      <c r="D76" s="17"/>
    </row>
    <row r="77" spans="1:4" ht="13.8" x14ac:dyDescent="0.25">
      <c r="A77" s="34" t="s">
        <v>56</v>
      </c>
      <c r="B77" s="29">
        <v>159852.86097242078</v>
      </c>
      <c r="D77" s="17"/>
    </row>
    <row r="78" spans="1:4" ht="13.8" x14ac:dyDescent="0.25">
      <c r="A78" s="34" t="s">
        <v>57</v>
      </c>
      <c r="B78" s="29">
        <v>13783.18703827432</v>
      </c>
      <c r="D78" s="17"/>
    </row>
    <row r="79" spans="1:4" ht="13.8" x14ac:dyDescent="0.25">
      <c r="A79" s="24"/>
      <c r="B79" s="29"/>
      <c r="D79" s="17"/>
    </row>
    <row r="80" spans="1:4" ht="14.4" thickBot="1" x14ac:dyDescent="0.3">
      <c r="A80" s="26" t="s">
        <v>58</v>
      </c>
      <c r="B80" s="32">
        <f>SUM(B76:B79)</f>
        <v>325636.04800595879</v>
      </c>
      <c r="D80" s="17"/>
    </row>
    <row r="81" spans="1:4" ht="14.4" thickTop="1" x14ac:dyDescent="0.25">
      <c r="A81" s="14"/>
      <c r="B81" s="29"/>
      <c r="D81" s="17"/>
    </row>
    <row r="82" spans="1:4" ht="14.4" thickBot="1" x14ac:dyDescent="0.3">
      <c r="A82" s="26" t="s">
        <v>59</v>
      </c>
      <c r="B82" s="35">
        <f>+B71+B73+B80</f>
        <v>3206412.1783382539</v>
      </c>
      <c r="D82" s="17"/>
    </row>
    <row r="83" spans="1:4" ht="13.8" thickTop="1" x14ac:dyDescent="0.25">
      <c r="A83" s="36"/>
      <c r="B83" s="37"/>
    </row>
    <row r="84" spans="1:4" x14ac:dyDescent="0.25">
      <c r="A84" s="4"/>
    </row>
    <row r="85" spans="1:4" x14ac:dyDescent="0.25">
      <c r="A85" s="4"/>
    </row>
    <row r="86" spans="1:4" x14ac:dyDescent="0.25">
      <c r="A86" s="4"/>
    </row>
    <row r="87" spans="1:4" x14ac:dyDescent="0.25">
      <c r="A87" s="4"/>
    </row>
    <row r="88" spans="1:4" x14ac:dyDescent="0.25">
      <c r="A88" s="4"/>
    </row>
    <row r="89" spans="1:4" x14ac:dyDescent="0.25">
      <c r="A89" s="4"/>
    </row>
    <row r="90" spans="1:4" x14ac:dyDescent="0.25">
      <c r="A90" s="4"/>
    </row>
    <row r="91" spans="1:4" x14ac:dyDescent="0.25">
      <c r="A91" s="4"/>
    </row>
    <row r="92" spans="1:4" x14ac:dyDescent="0.25">
      <c r="A92" s="4"/>
    </row>
    <row r="93" spans="1:4" x14ac:dyDescent="0.25">
      <c r="A93" s="4"/>
    </row>
    <row r="94" spans="1:4" x14ac:dyDescent="0.25">
      <c r="A94" s="4"/>
    </row>
    <row r="95" spans="1:4" x14ac:dyDescent="0.25">
      <c r="A95" s="4"/>
    </row>
    <row r="96" spans="1:4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  <row r="131" spans="1:1" x14ac:dyDescent="0.25">
      <c r="A131" s="4"/>
    </row>
    <row r="132" spans="1:1" x14ac:dyDescent="0.25">
      <c r="A132" s="4"/>
    </row>
    <row r="133" spans="1:1" x14ac:dyDescent="0.25">
      <c r="A133" s="4"/>
    </row>
    <row r="134" spans="1:1" x14ac:dyDescent="0.25">
      <c r="A134" s="4"/>
    </row>
    <row r="135" spans="1:1" x14ac:dyDescent="0.25">
      <c r="A135" s="4"/>
    </row>
    <row r="136" spans="1:1" x14ac:dyDescent="0.25">
      <c r="A136" s="4"/>
    </row>
    <row r="137" spans="1:1" x14ac:dyDescent="0.25">
      <c r="A137" s="4"/>
    </row>
    <row r="138" spans="1:1" x14ac:dyDescent="0.25">
      <c r="A138" s="4"/>
    </row>
    <row r="139" spans="1:1" x14ac:dyDescent="0.25">
      <c r="A139" s="4"/>
    </row>
    <row r="140" spans="1:1" x14ac:dyDescent="0.25">
      <c r="A140" s="4"/>
    </row>
    <row r="141" spans="1:1" x14ac:dyDescent="0.25">
      <c r="A141" s="4"/>
    </row>
    <row r="142" spans="1:1" x14ac:dyDescent="0.25">
      <c r="A142" s="4"/>
    </row>
    <row r="143" spans="1:1" x14ac:dyDescent="0.25">
      <c r="A143" s="4"/>
    </row>
    <row r="144" spans="1:1" x14ac:dyDescent="0.25">
      <c r="A144" s="4"/>
    </row>
    <row r="145" spans="1:1" x14ac:dyDescent="0.25">
      <c r="A145" s="4"/>
    </row>
    <row r="146" spans="1:1" x14ac:dyDescent="0.25">
      <c r="A146" s="4"/>
    </row>
    <row r="147" spans="1:1" x14ac:dyDescent="0.25">
      <c r="A147" s="4"/>
    </row>
    <row r="148" spans="1:1" x14ac:dyDescent="0.25">
      <c r="A148" s="4"/>
    </row>
    <row r="149" spans="1:1" x14ac:dyDescent="0.25">
      <c r="A149" s="4"/>
    </row>
    <row r="150" spans="1:1" x14ac:dyDescent="0.25">
      <c r="A150" s="4"/>
    </row>
    <row r="151" spans="1:1" x14ac:dyDescent="0.25">
      <c r="A151" s="4"/>
    </row>
    <row r="152" spans="1:1" x14ac:dyDescent="0.25">
      <c r="A152" s="4"/>
    </row>
    <row r="153" spans="1:1" x14ac:dyDescent="0.25">
      <c r="A153" s="4"/>
    </row>
    <row r="154" spans="1:1" x14ac:dyDescent="0.25">
      <c r="A154" s="4"/>
    </row>
    <row r="155" spans="1:1" x14ac:dyDescent="0.25">
      <c r="A155" s="4"/>
    </row>
    <row r="156" spans="1:1" x14ac:dyDescent="0.25">
      <c r="A156" s="4"/>
    </row>
    <row r="157" spans="1:1" x14ac:dyDescent="0.25">
      <c r="A157" s="4"/>
    </row>
    <row r="158" spans="1:1" x14ac:dyDescent="0.25">
      <c r="A158" s="4"/>
    </row>
    <row r="159" spans="1:1" x14ac:dyDescent="0.25">
      <c r="A159" s="4"/>
    </row>
    <row r="160" spans="1:1" x14ac:dyDescent="0.25">
      <c r="A160" s="4"/>
    </row>
    <row r="161" spans="1:1" x14ac:dyDescent="0.25">
      <c r="A161" s="4"/>
    </row>
    <row r="162" spans="1:1" x14ac:dyDescent="0.25">
      <c r="A162" s="4"/>
    </row>
    <row r="163" spans="1:1" x14ac:dyDescent="0.25">
      <c r="A163" s="4"/>
    </row>
    <row r="164" spans="1:1" x14ac:dyDescent="0.25">
      <c r="A164" s="4"/>
    </row>
    <row r="165" spans="1:1" x14ac:dyDescent="0.25">
      <c r="A165" s="4"/>
    </row>
    <row r="166" spans="1:1" x14ac:dyDescent="0.25">
      <c r="A166" s="4"/>
    </row>
    <row r="167" spans="1:1" x14ac:dyDescent="0.25">
      <c r="A167" s="4"/>
    </row>
    <row r="168" spans="1:1" x14ac:dyDescent="0.25">
      <c r="A168" s="4"/>
    </row>
    <row r="169" spans="1:1" x14ac:dyDescent="0.25">
      <c r="A169" s="4"/>
    </row>
    <row r="170" spans="1:1" x14ac:dyDescent="0.25">
      <c r="A170" s="4"/>
    </row>
    <row r="171" spans="1:1" x14ac:dyDescent="0.25">
      <c r="A171" s="4"/>
    </row>
    <row r="172" spans="1:1" x14ac:dyDescent="0.25">
      <c r="A172" s="4"/>
    </row>
    <row r="173" spans="1:1" x14ac:dyDescent="0.25">
      <c r="A173" s="4"/>
    </row>
  </sheetData>
  <mergeCells count="5">
    <mergeCell ref="A3:B3"/>
    <mergeCell ref="A4:B4"/>
    <mergeCell ref="A5:B5"/>
    <mergeCell ref="A6:B6"/>
    <mergeCell ref="A7:B7"/>
  </mergeCells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zoomScaleNormal="100" workbookViewId="0">
      <selection activeCell="C5" sqref="C5"/>
    </sheetView>
  </sheetViews>
  <sheetFormatPr baseColWidth="10" defaultRowHeight="13.8" x14ac:dyDescent="0.25"/>
  <cols>
    <col min="1" max="1" width="67.109375" style="39" customWidth="1"/>
    <col min="2" max="2" width="19.109375" style="38" customWidth="1"/>
    <col min="3" max="3" width="16.44140625" style="38" customWidth="1"/>
    <col min="4" max="4" width="16.44140625" style="39" bestFit="1" customWidth="1"/>
    <col min="5" max="255" width="11.5546875" style="39"/>
    <col min="256" max="256" width="60.6640625" style="39" bestFit="1" customWidth="1"/>
    <col min="257" max="259" width="16.44140625" style="39" customWidth="1"/>
    <col min="260" max="511" width="11.5546875" style="39"/>
    <col min="512" max="512" width="60.6640625" style="39" bestFit="1" customWidth="1"/>
    <col min="513" max="515" width="16.44140625" style="39" customWidth="1"/>
    <col min="516" max="767" width="11.5546875" style="39"/>
    <col min="768" max="768" width="60.6640625" style="39" bestFit="1" customWidth="1"/>
    <col min="769" max="771" width="16.44140625" style="39" customWidth="1"/>
    <col min="772" max="1023" width="11.5546875" style="39"/>
    <col min="1024" max="1024" width="60.6640625" style="39" bestFit="1" customWidth="1"/>
    <col min="1025" max="1027" width="16.44140625" style="39" customWidth="1"/>
    <col min="1028" max="1279" width="11.5546875" style="39"/>
    <col min="1280" max="1280" width="60.6640625" style="39" bestFit="1" customWidth="1"/>
    <col min="1281" max="1283" width="16.44140625" style="39" customWidth="1"/>
    <col min="1284" max="1535" width="11.5546875" style="39"/>
    <col min="1536" max="1536" width="60.6640625" style="39" bestFit="1" customWidth="1"/>
    <col min="1537" max="1539" width="16.44140625" style="39" customWidth="1"/>
    <col min="1540" max="1791" width="11.5546875" style="39"/>
    <col min="1792" max="1792" width="60.6640625" style="39" bestFit="1" customWidth="1"/>
    <col min="1793" max="1795" width="16.44140625" style="39" customWidth="1"/>
    <col min="1796" max="2047" width="11.5546875" style="39"/>
    <col min="2048" max="2048" width="60.6640625" style="39" bestFit="1" customWidth="1"/>
    <col min="2049" max="2051" width="16.44140625" style="39" customWidth="1"/>
    <col min="2052" max="2303" width="11.5546875" style="39"/>
    <col min="2304" max="2304" width="60.6640625" style="39" bestFit="1" customWidth="1"/>
    <col min="2305" max="2307" width="16.44140625" style="39" customWidth="1"/>
    <col min="2308" max="2559" width="11.5546875" style="39"/>
    <col min="2560" max="2560" width="60.6640625" style="39" bestFit="1" customWidth="1"/>
    <col min="2561" max="2563" width="16.44140625" style="39" customWidth="1"/>
    <col min="2564" max="2815" width="11.5546875" style="39"/>
    <col min="2816" max="2816" width="60.6640625" style="39" bestFit="1" customWidth="1"/>
    <col min="2817" max="2819" width="16.44140625" style="39" customWidth="1"/>
    <col min="2820" max="3071" width="11.5546875" style="39"/>
    <col min="3072" max="3072" width="60.6640625" style="39" bestFit="1" customWidth="1"/>
    <col min="3073" max="3075" width="16.44140625" style="39" customWidth="1"/>
    <col min="3076" max="3327" width="11.5546875" style="39"/>
    <col min="3328" max="3328" width="60.6640625" style="39" bestFit="1" customWidth="1"/>
    <col min="3329" max="3331" width="16.44140625" style="39" customWidth="1"/>
    <col min="3332" max="3583" width="11.5546875" style="39"/>
    <col min="3584" max="3584" width="60.6640625" style="39" bestFit="1" customWidth="1"/>
    <col min="3585" max="3587" width="16.44140625" style="39" customWidth="1"/>
    <col min="3588" max="3839" width="11.5546875" style="39"/>
    <col min="3840" max="3840" width="60.6640625" style="39" bestFit="1" customWidth="1"/>
    <col min="3841" max="3843" width="16.44140625" style="39" customWidth="1"/>
    <col min="3844" max="4095" width="11.5546875" style="39"/>
    <col min="4096" max="4096" width="60.6640625" style="39" bestFit="1" customWidth="1"/>
    <col min="4097" max="4099" width="16.44140625" style="39" customWidth="1"/>
    <col min="4100" max="4351" width="11.5546875" style="39"/>
    <col min="4352" max="4352" width="60.6640625" style="39" bestFit="1" customWidth="1"/>
    <col min="4353" max="4355" width="16.44140625" style="39" customWidth="1"/>
    <col min="4356" max="4607" width="11.5546875" style="39"/>
    <col min="4608" max="4608" width="60.6640625" style="39" bestFit="1" customWidth="1"/>
    <col min="4609" max="4611" width="16.44140625" style="39" customWidth="1"/>
    <col min="4612" max="4863" width="11.5546875" style="39"/>
    <col min="4864" max="4864" width="60.6640625" style="39" bestFit="1" customWidth="1"/>
    <col min="4865" max="4867" width="16.44140625" style="39" customWidth="1"/>
    <col min="4868" max="5119" width="11.5546875" style="39"/>
    <col min="5120" max="5120" width="60.6640625" style="39" bestFit="1" customWidth="1"/>
    <col min="5121" max="5123" width="16.44140625" style="39" customWidth="1"/>
    <col min="5124" max="5375" width="11.5546875" style="39"/>
    <col min="5376" max="5376" width="60.6640625" style="39" bestFit="1" customWidth="1"/>
    <col min="5377" max="5379" width="16.44140625" style="39" customWidth="1"/>
    <col min="5380" max="5631" width="11.5546875" style="39"/>
    <col min="5632" max="5632" width="60.6640625" style="39" bestFit="1" customWidth="1"/>
    <col min="5633" max="5635" width="16.44140625" style="39" customWidth="1"/>
    <col min="5636" max="5887" width="11.5546875" style="39"/>
    <col min="5888" max="5888" width="60.6640625" style="39" bestFit="1" customWidth="1"/>
    <col min="5889" max="5891" width="16.44140625" style="39" customWidth="1"/>
    <col min="5892" max="6143" width="11.5546875" style="39"/>
    <col min="6144" max="6144" width="60.6640625" style="39" bestFit="1" customWidth="1"/>
    <col min="6145" max="6147" width="16.44140625" style="39" customWidth="1"/>
    <col min="6148" max="6399" width="11.5546875" style="39"/>
    <col min="6400" max="6400" width="60.6640625" style="39" bestFit="1" customWidth="1"/>
    <col min="6401" max="6403" width="16.44140625" style="39" customWidth="1"/>
    <col min="6404" max="6655" width="11.5546875" style="39"/>
    <col min="6656" max="6656" width="60.6640625" style="39" bestFit="1" customWidth="1"/>
    <col min="6657" max="6659" width="16.44140625" style="39" customWidth="1"/>
    <col min="6660" max="6911" width="11.5546875" style="39"/>
    <col min="6912" max="6912" width="60.6640625" style="39" bestFit="1" customWidth="1"/>
    <col min="6913" max="6915" width="16.44140625" style="39" customWidth="1"/>
    <col min="6916" max="7167" width="11.5546875" style="39"/>
    <col min="7168" max="7168" width="60.6640625" style="39" bestFit="1" customWidth="1"/>
    <col min="7169" max="7171" width="16.44140625" style="39" customWidth="1"/>
    <col min="7172" max="7423" width="11.5546875" style="39"/>
    <col min="7424" max="7424" width="60.6640625" style="39" bestFit="1" customWidth="1"/>
    <col min="7425" max="7427" width="16.44140625" style="39" customWidth="1"/>
    <col min="7428" max="7679" width="11.5546875" style="39"/>
    <col min="7680" max="7680" width="60.6640625" style="39" bestFit="1" customWidth="1"/>
    <col min="7681" max="7683" width="16.44140625" style="39" customWidth="1"/>
    <col min="7684" max="7935" width="11.5546875" style="39"/>
    <col min="7936" max="7936" width="60.6640625" style="39" bestFit="1" customWidth="1"/>
    <col min="7937" max="7939" width="16.44140625" style="39" customWidth="1"/>
    <col min="7940" max="8191" width="11.5546875" style="39"/>
    <col min="8192" max="8192" width="60.6640625" style="39" bestFit="1" customWidth="1"/>
    <col min="8193" max="8195" width="16.44140625" style="39" customWidth="1"/>
    <col min="8196" max="8447" width="11.5546875" style="39"/>
    <col min="8448" max="8448" width="60.6640625" style="39" bestFit="1" customWidth="1"/>
    <col min="8449" max="8451" width="16.44140625" style="39" customWidth="1"/>
    <col min="8452" max="8703" width="11.5546875" style="39"/>
    <col min="8704" max="8704" width="60.6640625" style="39" bestFit="1" customWidth="1"/>
    <col min="8705" max="8707" width="16.44140625" style="39" customWidth="1"/>
    <col min="8708" max="8959" width="11.5546875" style="39"/>
    <col min="8960" max="8960" width="60.6640625" style="39" bestFit="1" customWidth="1"/>
    <col min="8961" max="8963" width="16.44140625" style="39" customWidth="1"/>
    <col min="8964" max="9215" width="11.5546875" style="39"/>
    <col min="9216" max="9216" width="60.6640625" style="39" bestFit="1" customWidth="1"/>
    <col min="9217" max="9219" width="16.44140625" style="39" customWidth="1"/>
    <col min="9220" max="9471" width="11.5546875" style="39"/>
    <col min="9472" max="9472" width="60.6640625" style="39" bestFit="1" customWidth="1"/>
    <col min="9473" max="9475" width="16.44140625" style="39" customWidth="1"/>
    <col min="9476" max="9727" width="11.5546875" style="39"/>
    <col min="9728" max="9728" width="60.6640625" style="39" bestFit="1" customWidth="1"/>
    <col min="9729" max="9731" width="16.44140625" style="39" customWidth="1"/>
    <col min="9732" max="9983" width="11.5546875" style="39"/>
    <col min="9984" max="9984" width="60.6640625" style="39" bestFit="1" customWidth="1"/>
    <col min="9985" max="9987" width="16.44140625" style="39" customWidth="1"/>
    <col min="9988" max="10239" width="11.5546875" style="39"/>
    <col min="10240" max="10240" width="60.6640625" style="39" bestFit="1" customWidth="1"/>
    <col min="10241" max="10243" width="16.44140625" style="39" customWidth="1"/>
    <col min="10244" max="10495" width="11.5546875" style="39"/>
    <col min="10496" max="10496" width="60.6640625" style="39" bestFit="1" customWidth="1"/>
    <col min="10497" max="10499" width="16.44140625" style="39" customWidth="1"/>
    <col min="10500" max="10751" width="11.5546875" style="39"/>
    <col min="10752" max="10752" width="60.6640625" style="39" bestFit="1" customWidth="1"/>
    <col min="10753" max="10755" width="16.44140625" style="39" customWidth="1"/>
    <col min="10756" max="11007" width="11.5546875" style="39"/>
    <col min="11008" max="11008" width="60.6640625" style="39" bestFit="1" customWidth="1"/>
    <col min="11009" max="11011" width="16.44140625" style="39" customWidth="1"/>
    <col min="11012" max="11263" width="11.5546875" style="39"/>
    <col min="11264" max="11264" width="60.6640625" style="39" bestFit="1" customWidth="1"/>
    <col min="11265" max="11267" width="16.44140625" style="39" customWidth="1"/>
    <col min="11268" max="11519" width="11.5546875" style="39"/>
    <col min="11520" max="11520" width="60.6640625" style="39" bestFit="1" customWidth="1"/>
    <col min="11521" max="11523" width="16.44140625" style="39" customWidth="1"/>
    <col min="11524" max="11775" width="11.5546875" style="39"/>
    <col min="11776" max="11776" width="60.6640625" style="39" bestFit="1" customWidth="1"/>
    <col min="11777" max="11779" width="16.44140625" style="39" customWidth="1"/>
    <col min="11780" max="12031" width="11.5546875" style="39"/>
    <col min="12032" max="12032" width="60.6640625" style="39" bestFit="1" customWidth="1"/>
    <col min="12033" max="12035" width="16.44140625" style="39" customWidth="1"/>
    <col min="12036" max="12287" width="11.5546875" style="39"/>
    <col min="12288" max="12288" width="60.6640625" style="39" bestFit="1" customWidth="1"/>
    <col min="12289" max="12291" width="16.44140625" style="39" customWidth="1"/>
    <col min="12292" max="12543" width="11.5546875" style="39"/>
    <col min="12544" max="12544" width="60.6640625" style="39" bestFit="1" customWidth="1"/>
    <col min="12545" max="12547" width="16.44140625" style="39" customWidth="1"/>
    <col min="12548" max="12799" width="11.5546875" style="39"/>
    <col min="12800" max="12800" width="60.6640625" style="39" bestFit="1" customWidth="1"/>
    <col min="12801" max="12803" width="16.44140625" style="39" customWidth="1"/>
    <col min="12804" max="13055" width="11.5546875" style="39"/>
    <col min="13056" max="13056" width="60.6640625" style="39" bestFit="1" customWidth="1"/>
    <col min="13057" max="13059" width="16.44140625" style="39" customWidth="1"/>
    <col min="13060" max="13311" width="11.5546875" style="39"/>
    <col min="13312" max="13312" width="60.6640625" style="39" bestFit="1" customWidth="1"/>
    <col min="13313" max="13315" width="16.44140625" style="39" customWidth="1"/>
    <col min="13316" max="13567" width="11.5546875" style="39"/>
    <col min="13568" max="13568" width="60.6640625" style="39" bestFit="1" customWidth="1"/>
    <col min="13569" max="13571" width="16.44140625" style="39" customWidth="1"/>
    <col min="13572" max="13823" width="11.5546875" style="39"/>
    <col min="13824" max="13824" width="60.6640625" style="39" bestFit="1" customWidth="1"/>
    <col min="13825" max="13827" width="16.44140625" style="39" customWidth="1"/>
    <col min="13828" max="14079" width="11.5546875" style="39"/>
    <col min="14080" max="14080" width="60.6640625" style="39" bestFit="1" customWidth="1"/>
    <col min="14081" max="14083" width="16.44140625" style="39" customWidth="1"/>
    <col min="14084" max="14335" width="11.5546875" style="39"/>
    <col min="14336" max="14336" width="60.6640625" style="39" bestFit="1" customWidth="1"/>
    <col min="14337" max="14339" width="16.44140625" style="39" customWidth="1"/>
    <col min="14340" max="14591" width="11.5546875" style="39"/>
    <col min="14592" max="14592" width="60.6640625" style="39" bestFit="1" customWidth="1"/>
    <col min="14593" max="14595" width="16.44140625" style="39" customWidth="1"/>
    <col min="14596" max="14847" width="11.5546875" style="39"/>
    <col min="14848" max="14848" width="60.6640625" style="39" bestFit="1" customWidth="1"/>
    <col min="14849" max="14851" width="16.44140625" style="39" customWidth="1"/>
    <col min="14852" max="15103" width="11.5546875" style="39"/>
    <col min="15104" max="15104" width="60.6640625" style="39" bestFit="1" customWidth="1"/>
    <col min="15105" max="15107" width="16.44140625" style="39" customWidth="1"/>
    <col min="15108" max="15359" width="11.5546875" style="39"/>
    <col min="15360" max="15360" width="60.6640625" style="39" bestFit="1" customWidth="1"/>
    <col min="15361" max="15363" width="16.44140625" style="39" customWidth="1"/>
    <col min="15364" max="15615" width="11.5546875" style="39"/>
    <col min="15616" max="15616" width="60.6640625" style="39" bestFit="1" customWidth="1"/>
    <col min="15617" max="15619" width="16.44140625" style="39" customWidth="1"/>
    <col min="15620" max="15871" width="11.5546875" style="39"/>
    <col min="15872" max="15872" width="60.6640625" style="39" bestFit="1" customWidth="1"/>
    <col min="15873" max="15875" width="16.44140625" style="39" customWidth="1"/>
    <col min="15876" max="16127" width="11.5546875" style="39"/>
    <col min="16128" max="16128" width="60.6640625" style="39" bestFit="1" customWidth="1"/>
    <col min="16129" max="16131" width="16.44140625" style="39" customWidth="1"/>
    <col min="16132" max="16384" width="11.5546875" style="39"/>
  </cols>
  <sheetData>
    <row r="1" spans="1:4" ht="21.6" customHeight="1" x14ac:dyDescent="0.25">
      <c r="A1" s="40"/>
    </row>
    <row r="2" spans="1:4" ht="14.4" customHeight="1" x14ac:dyDescent="0.25">
      <c r="A2" s="40"/>
    </row>
    <row r="3" spans="1:4" x14ac:dyDescent="0.25">
      <c r="A3" s="3" t="s">
        <v>0</v>
      </c>
      <c r="B3" s="3"/>
      <c r="C3" s="41"/>
    </row>
    <row r="4" spans="1:4" x14ac:dyDescent="0.25">
      <c r="A4" s="3" t="s">
        <v>1</v>
      </c>
      <c r="B4" s="3"/>
      <c r="C4" s="41"/>
    </row>
    <row r="5" spans="1:4" x14ac:dyDescent="0.25">
      <c r="A5" s="5" t="s">
        <v>60</v>
      </c>
      <c r="B5" s="5"/>
      <c r="C5" s="42"/>
    </row>
    <row r="6" spans="1:4" x14ac:dyDescent="0.25">
      <c r="A6" s="5" t="s">
        <v>61</v>
      </c>
      <c r="B6" s="5"/>
      <c r="C6" s="42"/>
    </row>
    <row r="7" spans="1:4" ht="14.4" x14ac:dyDescent="0.3">
      <c r="A7" s="6" t="s">
        <v>3</v>
      </c>
      <c r="B7" s="6"/>
      <c r="C7" s="43"/>
    </row>
    <row r="8" spans="1:4" ht="6.75" customHeight="1" x14ac:dyDescent="0.25">
      <c r="A8" s="44"/>
      <c r="B8" s="42"/>
      <c r="C8" s="42"/>
    </row>
    <row r="9" spans="1:4" ht="40.5" customHeight="1" x14ac:dyDescent="0.25">
      <c r="A9" s="45" t="s">
        <v>4</v>
      </c>
      <c r="B9" s="46" t="s">
        <v>62</v>
      </c>
      <c r="C9" s="47"/>
    </row>
    <row r="10" spans="1:4" s="44" customFormat="1" ht="9" customHeight="1" x14ac:dyDescent="0.25">
      <c r="A10" s="48"/>
      <c r="B10" s="49"/>
      <c r="C10" s="42"/>
    </row>
    <row r="11" spans="1:4" x14ac:dyDescent="0.25">
      <c r="A11" s="14" t="s">
        <v>63</v>
      </c>
      <c r="B11" s="50"/>
      <c r="C11" s="42"/>
      <c r="D11" s="51"/>
    </row>
    <row r="12" spans="1:4" x14ac:dyDescent="0.25">
      <c r="A12" s="52" t="s">
        <v>64</v>
      </c>
      <c r="B12" s="53">
        <v>71605.200190000003</v>
      </c>
      <c r="C12" s="54"/>
      <c r="D12" s="51"/>
    </row>
    <row r="13" spans="1:4" x14ac:dyDescent="0.25">
      <c r="A13" s="52" t="s">
        <v>65</v>
      </c>
      <c r="B13" s="53">
        <v>7537.8753200000001</v>
      </c>
      <c r="C13" s="54"/>
      <c r="D13" s="51"/>
    </row>
    <row r="14" spans="1:4" x14ac:dyDescent="0.25">
      <c r="A14" s="52" t="s">
        <v>66</v>
      </c>
      <c r="B14" s="53">
        <v>7945.2096300000012</v>
      </c>
      <c r="C14" s="54"/>
      <c r="D14" s="51"/>
    </row>
    <row r="15" spans="1:4" x14ac:dyDescent="0.25">
      <c r="A15" s="52" t="s">
        <v>67</v>
      </c>
      <c r="B15" s="53">
        <v>1.08954</v>
      </c>
      <c r="C15" s="54"/>
      <c r="D15" s="51"/>
    </row>
    <row r="16" spans="1:4" x14ac:dyDescent="0.25">
      <c r="A16" s="52" t="s">
        <v>68</v>
      </c>
      <c r="B16" s="53">
        <v>50.458649999999999</v>
      </c>
      <c r="C16" s="54"/>
      <c r="D16" s="51"/>
    </row>
    <row r="17" spans="1:4" x14ac:dyDescent="0.25">
      <c r="A17" s="52" t="s">
        <v>69</v>
      </c>
      <c r="B17" s="53">
        <v>1595.66227</v>
      </c>
      <c r="C17" s="54"/>
      <c r="D17" s="51"/>
    </row>
    <row r="18" spans="1:4" x14ac:dyDescent="0.25">
      <c r="A18" s="52" t="s">
        <v>70</v>
      </c>
      <c r="B18" s="53">
        <v>721.83841000000007</v>
      </c>
      <c r="C18" s="54"/>
      <c r="D18" s="51"/>
    </row>
    <row r="19" spans="1:4" x14ac:dyDescent="0.25">
      <c r="A19" s="52" t="s">
        <v>71</v>
      </c>
      <c r="B19" s="53">
        <v>9783.4244199999994</v>
      </c>
      <c r="C19" s="54"/>
      <c r="D19" s="51"/>
    </row>
    <row r="20" spans="1:4" x14ac:dyDescent="0.25">
      <c r="A20" s="52" t="s">
        <v>72</v>
      </c>
      <c r="B20" s="53">
        <v>2502.2218499999999</v>
      </c>
      <c r="C20" s="54"/>
      <c r="D20" s="51"/>
    </row>
    <row r="21" spans="1:4" x14ac:dyDescent="0.25">
      <c r="A21" s="52" t="s">
        <v>73</v>
      </c>
      <c r="B21" s="53">
        <v>5958.9231999999993</v>
      </c>
      <c r="C21" s="54"/>
      <c r="D21" s="51"/>
    </row>
    <row r="22" spans="1:4" x14ac:dyDescent="0.25">
      <c r="A22" s="55" t="s">
        <v>74</v>
      </c>
      <c r="B22" s="56">
        <f>SUM(B12:B21)</f>
        <v>107701.90348000001</v>
      </c>
      <c r="C22" s="54"/>
      <c r="D22" s="51"/>
    </row>
    <row r="23" spans="1:4" ht="8.25" customHeight="1" x14ac:dyDescent="0.25">
      <c r="A23" s="48"/>
      <c r="B23" s="53"/>
      <c r="C23" s="54"/>
      <c r="D23" s="51"/>
    </row>
    <row r="24" spans="1:4" x14ac:dyDescent="0.25">
      <c r="A24" s="14" t="s">
        <v>75</v>
      </c>
      <c r="B24" s="53"/>
      <c r="C24" s="54"/>
      <c r="D24" s="51"/>
    </row>
    <row r="25" spans="1:4" x14ac:dyDescent="0.25">
      <c r="A25" s="52" t="s">
        <v>76</v>
      </c>
      <c r="B25" s="53">
        <v>18816.358080000002</v>
      </c>
      <c r="C25" s="54"/>
      <c r="D25" s="51"/>
    </row>
    <row r="26" spans="1:4" x14ac:dyDescent="0.25">
      <c r="A26" s="52" t="s">
        <v>12</v>
      </c>
      <c r="B26" s="53">
        <v>6128.1519099999996</v>
      </c>
      <c r="C26" s="54"/>
      <c r="D26" s="51"/>
    </row>
    <row r="27" spans="1:4" x14ac:dyDescent="0.25">
      <c r="A27" s="52" t="s">
        <v>77</v>
      </c>
      <c r="B27" s="53">
        <v>3976.2456685461398</v>
      </c>
      <c r="C27" s="54"/>
      <c r="D27" s="51"/>
    </row>
    <row r="28" spans="1:4" x14ac:dyDescent="0.25">
      <c r="A28" s="52" t="s">
        <v>78</v>
      </c>
      <c r="B28" s="53">
        <v>17.27093</v>
      </c>
      <c r="C28" s="54"/>
      <c r="D28" s="51"/>
    </row>
    <row r="29" spans="1:4" x14ac:dyDescent="0.25">
      <c r="A29" s="52" t="s">
        <v>79</v>
      </c>
      <c r="B29" s="53">
        <v>3428.9207500000002</v>
      </c>
      <c r="C29" s="54"/>
      <c r="D29" s="51"/>
    </row>
    <row r="30" spans="1:4" x14ac:dyDescent="0.25">
      <c r="A30" s="52" t="s">
        <v>80</v>
      </c>
      <c r="B30" s="53">
        <v>1327.1079999999999</v>
      </c>
      <c r="C30" s="54"/>
      <c r="D30" s="51"/>
    </row>
    <row r="31" spans="1:4" x14ac:dyDescent="0.25">
      <c r="A31" s="52" t="s">
        <v>81</v>
      </c>
      <c r="B31" s="53">
        <v>2122.3065099999999</v>
      </c>
      <c r="C31" s="54"/>
      <c r="D31" s="51"/>
    </row>
    <row r="32" spans="1:4" x14ac:dyDescent="0.25">
      <c r="A32" s="52" t="s">
        <v>73</v>
      </c>
      <c r="B32" s="53">
        <v>12676.08957</v>
      </c>
      <c r="C32" s="54"/>
      <c r="D32" s="51"/>
    </row>
    <row r="33" spans="1:4" x14ac:dyDescent="0.25">
      <c r="A33" s="52" t="s">
        <v>82</v>
      </c>
      <c r="B33" s="57"/>
      <c r="C33" s="54"/>
      <c r="D33" s="51"/>
    </row>
    <row r="34" spans="1:4" x14ac:dyDescent="0.25">
      <c r="A34" s="55" t="s">
        <v>83</v>
      </c>
      <c r="B34" s="58">
        <f>SUM(B25:B33)</f>
        <v>48492.451418546145</v>
      </c>
      <c r="C34" s="54"/>
      <c r="D34" s="51"/>
    </row>
    <row r="35" spans="1:4" ht="6" customHeight="1" x14ac:dyDescent="0.25">
      <c r="A35" s="48"/>
      <c r="B35" s="59"/>
      <c r="C35" s="54"/>
      <c r="D35" s="51"/>
    </row>
    <row r="36" spans="1:4" ht="6.75" customHeight="1" x14ac:dyDescent="0.25">
      <c r="A36" s="48"/>
      <c r="B36" s="53"/>
      <c r="C36" s="54"/>
      <c r="D36" s="51"/>
    </row>
    <row r="37" spans="1:4" x14ac:dyDescent="0.25">
      <c r="A37" s="60" t="s">
        <v>84</v>
      </c>
      <c r="B37" s="61">
        <f>B22-B34</f>
        <v>59209.452061453863</v>
      </c>
      <c r="C37" s="54"/>
      <c r="D37" s="51"/>
    </row>
    <row r="38" spans="1:4" ht="6.75" customHeight="1" x14ac:dyDescent="0.25">
      <c r="A38" s="48"/>
      <c r="B38" s="53"/>
      <c r="C38" s="54"/>
      <c r="D38" s="51"/>
    </row>
    <row r="39" spans="1:4" x14ac:dyDescent="0.25">
      <c r="A39" s="62" t="s">
        <v>85</v>
      </c>
      <c r="B39" s="53"/>
      <c r="C39" s="54"/>
      <c r="D39" s="51"/>
    </row>
    <row r="40" spans="1:4" x14ac:dyDescent="0.25">
      <c r="A40" s="52" t="s">
        <v>86</v>
      </c>
      <c r="B40" s="68">
        <v>15778.239880000001</v>
      </c>
      <c r="C40" s="54"/>
      <c r="D40" s="51"/>
    </row>
    <row r="41" spans="1:4" x14ac:dyDescent="0.25">
      <c r="A41" s="52" t="s">
        <v>87</v>
      </c>
      <c r="B41" s="68">
        <v>13322.424650000001</v>
      </c>
      <c r="C41" s="54"/>
      <c r="D41" s="51"/>
    </row>
    <row r="42" spans="1:4" x14ac:dyDescent="0.25">
      <c r="A42" s="52" t="s">
        <v>88</v>
      </c>
      <c r="B42" s="68">
        <v>2044.1964800000001</v>
      </c>
      <c r="C42" s="54"/>
      <c r="D42" s="51"/>
    </row>
    <row r="43" spans="1:4" x14ac:dyDescent="0.25">
      <c r="A43" s="63" t="s">
        <v>89</v>
      </c>
      <c r="B43" s="69">
        <f>SUM(B40:B42)</f>
        <v>31144.861010000001</v>
      </c>
      <c r="C43" s="54"/>
      <c r="D43" s="51"/>
    </row>
    <row r="44" spans="1:4" ht="6" customHeight="1" x14ac:dyDescent="0.25">
      <c r="A44" s="48"/>
      <c r="B44" s="68"/>
      <c r="C44" s="54"/>
      <c r="D44" s="51"/>
    </row>
    <row r="45" spans="1:4" ht="6" customHeight="1" x14ac:dyDescent="0.25">
      <c r="A45" s="48"/>
      <c r="B45" s="68"/>
      <c r="C45" s="54"/>
      <c r="D45" s="51"/>
    </row>
    <row r="46" spans="1:4" x14ac:dyDescent="0.25">
      <c r="A46" s="64" t="s">
        <v>90</v>
      </c>
      <c r="B46" s="70">
        <f>B37-B43</f>
        <v>28064.591051453863</v>
      </c>
      <c r="C46" s="54"/>
      <c r="D46" s="51"/>
    </row>
    <row r="47" spans="1:4" ht="9" customHeight="1" x14ac:dyDescent="0.25">
      <c r="A47" s="12"/>
      <c r="B47" s="68"/>
      <c r="C47" s="54"/>
      <c r="D47" s="51"/>
    </row>
    <row r="48" spans="1:4" x14ac:dyDescent="0.25">
      <c r="A48" s="14" t="s">
        <v>91</v>
      </c>
      <c r="B48" s="68"/>
      <c r="C48" s="54"/>
      <c r="D48" s="51"/>
    </row>
    <row r="49" spans="1:4" x14ac:dyDescent="0.25">
      <c r="A49" s="52" t="s">
        <v>13</v>
      </c>
      <c r="B49" s="68">
        <v>16995.31079</v>
      </c>
      <c r="C49" s="54"/>
      <c r="D49" s="51"/>
    </row>
    <row r="50" spans="1:4" x14ac:dyDescent="0.25">
      <c r="A50" s="52" t="s">
        <v>92</v>
      </c>
      <c r="B50" s="71"/>
      <c r="C50" s="54"/>
      <c r="D50" s="51"/>
    </row>
    <row r="51" spans="1:4" x14ac:dyDescent="0.25">
      <c r="A51" s="63" t="s">
        <v>93</v>
      </c>
      <c r="B51" s="69">
        <f>SUM(B49:B50)</f>
        <v>16995.31079</v>
      </c>
      <c r="C51" s="54"/>
      <c r="D51" s="51"/>
    </row>
    <row r="52" spans="1:4" ht="5.25" customHeight="1" x14ac:dyDescent="0.25">
      <c r="A52" s="48"/>
      <c r="B52" s="68"/>
      <c r="C52" s="54"/>
      <c r="D52" s="51"/>
    </row>
    <row r="53" spans="1:4" ht="5.25" customHeight="1" x14ac:dyDescent="0.25">
      <c r="A53" s="48"/>
      <c r="B53" s="68"/>
      <c r="C53" s="54"/>
      <c r="D53" s="51"/>
    </row>
    <row r="54" spans="1:4" x14ac:dyDescent="0.25">
      <c r="A54" s="60" t="s">
        <v>94</v>
      </c>
      <c r="B54" s="72">
        <f>+B46-B51</f>
        <v>11069.280261453863</v>
      </c>
      <c r="C54" s="54"/>
      <c r="D54" s="51"/>
    </row>
    <row r="55" spans="1:4" ht="6.75" customHeight="1" x14ac:dyDescent="0.25">
      <c r="A55" s="48"/>
      <c r="B55" s="68"/>
      <c r="C55" s="54"/>
      <c r="D55" s="51"/>
    </row>
    <row r="56" spans="1:4" ht="12" customHeight="1" x14ac:dyDescent="0.25">
      <c r="A56" s="52" t="s">
        <v>95</v>
      </c>
      <c r="B56" s="68">
        <v>9.8403800000000015</v>
      </c>
      <c r="C56" s="54"/>
      <c r="D56" s="51"/>
    </row>
    <row r="57" spans="1:4" x14ac:dyDescent="0.25">
      <c r="A57" s="52" t="s">
        <v>96</v>
      </c>
      <c r="B57" s="73">
        <v>9603.8280238129391</v>
      </c>
      <c r="C57" s="54"/>
      <c r="D57" s="51"/>
    </row>
    <row r="58" spans="1:4" ht="9.9" customHeight="1" x14ac:dyDescent="0.25">
      <c r="A58" s="48"/>
      <c r="B58" s="68"/>
      <c r="C58" s="54"/>
      <c r="D58" s="51"/>
    </row>
    <row r="59" spans="1:4" x14ac:dyDescent="0.25">
      <c r="A59" s="65" t="s">
        <v>97</v>
      </c>
      <c r="B59" s="74">
        <f>SUM(B54:B58)</f>
        <v>20682.948665266802</v>
      </c>
      <c r="C59" s="54"/>
      <c r="D59" s="51"/>
    </row>
    <row r="60" spans="1:4" ht="9.75" customHeight="1" x14ac:dyDescent="0.25">
      <c r="A60" s="48" t="s">
        <v>98</v>
      </c>
      <c r="B60" s="68"/>
      <c r="C60" s="54"/>
      <c r="D60" s="51"/>
    </row>
    <row r="61" spans="1:4" x14ac:dyDescent="0.25">
      <c r="A61" s="48" t="s">
        <v>99</v>
      </c>
      <c r="B61" s="68">
        <v>4535.6709800000008</v>
      </c>
      <c r="C61" s="54"/>
      <c r="D61" s="51"/>
    </row>
    <row r="62" spans="1:4" x14ac:dyDescent="0.25">
      <c r="A62" s="48" t="s">
        <v>100</v>
      </c>
      <c r="B62" s="68">
        <v>2126.7302200000004</v>
      </c>
      <c r="C62" s="54"/>
      <c r="D62" s="51"/>
    </row>
    <row r="63" spans="1:4" ht="9.9" customHeight="1" x14ac:dyDescent="0.25">
      <c r="A63" s="48"/>
      <c r="B63" s="68"/>
      <c r="C63" s="54"/>
      <c r="D63" s="51"/>
    </row>
    <row r="64" spans="1:4" x14ac:dyDescent="0.25">
      <c r="A64" s="65" t="s">
        <v>101</v>
      </c>
      <c r="B64" s="74">
        <f>+B59-B61-B62</f>
        <v>14020.547465266802</v>
      </c>
      <c r="C64" s="54"/>
      <c r="D64" s="51"/>
    </row>
    <row r="65" spans="1:4" ht="8.25" customHeight="1" x14ac:dyDescent="0.25">
      <c r="A65" s="48"/>
      <c r="B65" s="68"/>
      <c r="C65" s="54"/>
      <c r="D65" s="51"/>
    </row>
    <row r="66" spans="1:4" x14ac:dyDescent="0.25">
      <c r="A66" s="48" t="s">
        <v>102</v>
      </c>
      <c r="B66" s="73">
        <v>237.36042699246394</v>
      </c>
      <c r="C66" s="54"/>
      <c r="D66" s="51"/>
    </row>
    <row r="67" spans="1:4" ht="9.9" customHeight="1" x14ac:dyDescent="0.25">
      <c r="A67" s="48"/>
      <c r="B67" s="68"/>
      <c r="C67" s="54"/>
      <c r="D67" s="51"/>
    </row>
    <row r="68" spans="1:4" ht="14.4" thickBot="1" x14ac:dyDescent="0.3">
      <c r="A68" s="66" t="s">
        <v>103</v>
      </c>
      <c r="B68" s="75">
        <f>+B64-B66</f>
        <v>13783.187038274338</v>
      </c>
      <c r="C68" s="54"/>
      <c r="D68" s="51"/>
    </row>
    <row r="69" spans="1:4" ht="14.4" thickTop="1" x14ac:dyDescent="0.25">
      <c r="C69" s="67"/>
      <c r="D69" s="51"/>
    </row>
    <row r="70" spans="1:4" x14ac:dyDescent="0.25">
      <c r="D70" s="51"/>
    </row>
    <row r="71" spans="1:4" x14ac:dyDescent="0.25">
      <c r="D71" s="51"/>
    </row>
    <row r="72" spans="1:4" x14ac:dyDescent="0.25">
      <c r="D72" s="51"/>
    </row>
    <row r="73" spans="1:4" x14ac:dyDescent="0.25">
      <c r="D73" s="51"/>
    </row>
    <row r="74" spans="1:4" x14ac:dyDescent="0.25">
      <c r="D74" s="51"/>
    </row>
    <row r="75" spans="1:4" x14ac:dyDescent="0.25">
      <c r="D75" s="51"/>
    </row>
    <row r="76" spans="1:4" x14ac:dyDescent="0.25">
      <c r="D76" s="51"/>
    </row>
  </sheetData>
  <mergeCells count="5">
    <mergeCell ref="A3:B3"/>
    <mergeCell ref="A4:B4"/>
    <mergeCell ref="A5:B5"/>
    <mergeCell ref="A6:B6"/>
    <mergeCell ref="A7:B7"/>
  </mergeCells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</vt:lpstr>
      <vt:lpstr>Estado de Resultado</vt:lpstr>
    </vt:vector>
  </TitlesOfParts>
  <Company>Davivienda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RIVAS</dc:creator>
  <cp:lastModifiedBy>Rosa RIVAS</cp:lastModifiedBy>
  <cp:lastPrinted>2024-05-20T16:41:13Z</cp:lastPrinted>
  <dcterms:created xsi:type="dcterms:W3CDTF">2024-05-20T16:29:12Z</dcterms:created>
  <dcterms:modified xsi:type="dcterms:W3CDTF">2024-05-20T16:41:27Z</dcterms:modified>
</cp:coreProperties>
</file>