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Fondos\7. Año2024\2. Fondos Cerrados\1. Inmobiliario\4. EF Mensuales\04_ABRIL\"/>
    </mc:Choice>
  </mc:AlternateContent>
  <xr:revisionPtr revIDLastSave="0" documentId="13_ncr:1_{E9D73939-7495-45C3-BD07-9B7D94DB9944}" xr6:coauthVersionLast="47" xr6:coauthVersionMax="47" xr10:uidLastSave="{00000000-0000-0000-0000-000000000000}"/>
  <bookViews>
    <workbookView xWindow="-110" yWindow="-110" windowWidth="19420" windowHeight="10300" activeTab="1" xr2:uid="{9D31CD0C-6389-4011-80F3-AADD9A2F952C}"/>
  </bookViews>
  <sheets>
    <sheet name="Balance General" sheetId="1" r:id="rId1"/>
    <sheet name="Estado de Resultados Acumulado" sheetId="2" r:id="rId2"/>
  </sheets>
  <definedNames>
    <definedName name="_xlnm.Print_Area" localSheetId="0">'Balance General'!$B$1:$C$63</definedName>
    <definedName name="_xlnm.Print_Area" localSheetId="1">'Estado de Resultados Acumulado'!$B$3:$C$52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2" l="1"/>
  <c r="C38" i="1"/>
  <c r="C26" i="1"/>
  <c r="C13" i="1"/>
  <c r="C24" i="2"/>
  <c r="C21" i="2"/>
  <c r="C20" i="2"/>
  <c r="C19" i="2"/>
  <c r="C16" i="2"/>
  <c r="C15" i="2"/>
  <c r="C12" i="1" l="1"/>
  <c r="C18" i="2"/>
  <c r="C14" i="2"/>
  <c r="C30" i="1"/>
  <c r="C25" i="1"/>
  <c r="C19" i="1"/>
  <c r="C34" i="1" l="1"/>
  <c r="C22" i="1"/>
  <c r="C23" i="2"/>
  <c r="C26" i="2" l="1"/>
  <c r="C30" i="2" s="1"/>
  <c r="C41" i="1"/>
  <c r="C43" i="1" s="1"/>
  <c r="E43" i="1" s="1"/>
  <c r="C31" i="2" l="1"/>
</calcChain>
</file>

<file path=xl/sharedStrings.xml><?xml version="1.0" encoding="utf-8"?>
<sst xmlns="http://schemas.openxmlformats.org/spreadsheetml/2006/main" count="76" uniqueCount="67">
  <si>
    <t>Fondo de Inversión Cerrado Inmobiliario Atlántida Progresa+</t>
  </si>
  <si>
    <t xml:space="preserve">(Compañía Salvadoreña, Parte del Conglomerado Financiero Atlántida, </t>
  </si>
  <si>
    <t>Actuando como Subsidiaria de Inversiones Financieras Atlántida. S.A.)</t>
  </si>
  <si>
    <t>(San Salvador, República de El Salvador)</t>
  </si>
  <si>
    <t xml:space="preserve">Balance General </t>
  </si>
  <si>
    <t xml:space="preserve"> </t>
  </si>
  <si>
    <t>Activo</t>
  </si>
  <si>
    <t>Activos Corrientes</t>
  </si>
  <si>
    <t xml:space="preserve">Efectivo y Equivalentes de Efectivo </t>
  </si>
  <si>
    <t>Inversiones financieras</t>
  </si>
  <si>
    <t>Cuentas por Cobrar Netas</t>
  </si>
  <si>
    <t>Impuestos</t>
  </si>
  <si>
    <t xml:space="preserve">Otros Activos </t>
  </si>
  <si>
    <t>Activos No Corrientes</t>
  </si>
  <si>
    <t>Propiedades de Inversión</t>
  </si>
  <si>
    <t>Total  Activos</t>
  </si>
  <si>
    <t>Pasivo</t>
  </si>
  <si>
    <t>Pasivos Corrientes</t>
  </si>
  <si>
    <t xml:space="preserve">Préstamos con Bancos y Otras Entidades del Sistema Financiero </t>
  </si>
  <si>
    <t xml:space="preserve">Cuentas por Pagar </t>
  </si>
  <si>
    <t>Impuestos por Pagar</t>
  </si>
  <si>
    <t>Pasivos No Corrientes</t>
  </si>
  <si>
    <t>Préstamos de Largo Plazo</t>
  </si>
  <si>
    <t>Depósitos en Garantía Recibidos a Largo Plazo</t>
  </si>
  <si>
    <t xml:space="preserve">Total  Pasivos </t>
  </si>
  <si>
    <t>Patrimonio</t>
  </si>
  <si>
    <t xml:space="preserve">Participaciones </t>
  </si>
  <si>
    <t>Resultados por aplicar</t>
  </si>
  <si>
    <t xml:space="preserve">Patrimonio Restringido </t>
  </si>
  <si>
    <t>Otras cuentas de patrimonio</t>
  </si>
  <si>
    <t>Total Patrimonio</t>
  </si>
  <si>
    <t>Total Pasivo y  Patrimonio</t>
  </si>
  <si>
    <t>Número de Cuotas de Participación emitidas y pagadas</t>
  </si>
  <si>
    <t>Valor Unitario de Cuota de Participación</t>
  </si>
  <si>
    <t xml:space="preserve">Las notas que se acompañan son parte integral de los estados financieros </t>
  </si>
  <si>
    <t xml:space="preserve">       Gabriel Eduardo Delgado Suazo</t>
  </si>
  <si>
    <t>Francisco Javier Mayora Re</t>
  </si>
  <si>
    <t xml:space="preserve">                Representante Legal</t>
  </si>
  <si>
    <t>Gerente General</t>
  </si>
  <si>
    <t xml:space="preserve">Estado de Resultado Integral </t>
  </si>
  <si>
    <t xml:space="preserve">INGRESOS DE OPERACIÓN </t>
  </si>
  <si>
    <t xml:space="preserve">Ingresos por Inversiones </t>
  </si>
  <si>
    <t>Ingresos por Propiedades de Inversión</t>
  </si>
  <si>
    <t>GASTOS DE OPERACIÓN</t>
  </si>
  <si>
    <t xml:space="preserve">Gastos Financieros por Operaciones con Instrumentos Financieros </t>
  </si>
  <si>
    <t xml:space="preserve">Gastos por Gestión </t>
  </si>
  <si>
    <t xml:space="preserve">Gastos Generales de Administración y Comités </t>
  </si>
  <si>
    <t>RESULTADOS DE OPERACIÓN</t>
  </si>
  <si>
    <t xml:space="preserve">Gastos por Obligaciones con Instituciones Financieras </t>
  </si>
  <si>
    <t xml:space="preserve"> Otros ingreso (gastos)</t>
  </si>
  <si>
    <t>UTILIDAD  DEL EJERCICIO</t>
  </si>
  <si>
    <t>OTRA UTILIDAD INTEGRAL</t>
  </si>
  <si>
    <t>Ganancias por cambios en el Valor razonable de Propiedades de Inversión</t>
  </si>
  <si>
    <t>RESULTADO INTEGRAL TOTAL DEL PERÍODO</t>
  </si>
  <si>
    <t xml:space="preserve"> Ganancias por Título Participación Básicas (expresada en moneda (US$) dólares de los Estados Unidos de America por cuota):   +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</si>
  <si>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</si>
  <si>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</si>
  <si>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</si>
  <si>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 xml:space="preserve">        Gabriel Eduardo Delgado Suazo</t>
  </si>
  <si>
    <t xml:space="preserve">                 Representante Legal</t>
  </si>
  <si>
    <t>(Cifras en dólares de los Estados Unidos de América)</t>
  </si>
  <si>
    <t>Administrado por: Atlántida Capital, S.A., Gestora de Fondos de Inversión</t>
  </si>
  <si>
    <t>Adminstrado por: Atlántida Capital, S.A., Gestora de Fondos de Inversión</t>
  </si>
  <si>
    <t>Jocelyn Yamileth Colorado de Osorio</t>
  </si>
  <si>
    <t>Contador General</t>
  </si>
  <si>
    <t>Saldos al 30 de abril de 2024</t>
  </si>
  <si>
    <t>Saldos del 1 de enero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</si>
</sst>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Fill="1" applyAlignment="1">
      <alignment horizontal="center"/>
    </xf>
    <xf numFmtId="0" fontId="4" fillId="0" borderId="0" xfId="0" applyFont="1"/>
    <xf numFmtId="14" fontId="5" fillId="0" borderId="2" xfId="1" applyNumberFormat="1" applyFont="1" applyFill="1" applyBorder="1" applyAlignment="1">
      <alignment horizontal="center"/>
    </xf>
    <xf numFmtId="0" fontId="5" fillId="0" borderId="0" xfId="0" applyFont="1"/>
    <xf numFmtId="43" fontId="6" fillId="0" borderId="0" xfId="1" applyFont="1" applyFill="1" applyAlignment="1">
      <alignment horizontal="center"/>
    </xf>
    <xf numFmtId="43" fontId="5" fillId="0" borderId="0" xfId="1" applyFont="1" applyFill="1" applyAlignment="1">
      <alignment horizontal="right"/>
    </xf>
    <xf numFmtId="43" fontId="4" fillId="0" borderId="0" xfId="1" applyFont="1" applyFill="1" applyAlignment="1">
      <alignment horizontal="center"/>
    </xf>
    <xf numFmtId="43" fontId="5" fillId="0" borderId="0" xfId="1" applyFont="1" applyFill="1" applyBorder="1"/>
    <xf numFmtId="43" fontId="5" fillId="0" borderId="3" xfId="1" applyFont="1" applyFill="1" applyBorder="1"/>
    <xf numFmtId="43" fontId="5" fillId="0" borderId="0" xfId="1" applyFont="1" applyFill="1"/>
    <xf numFmtId="39" fontId="5" fillId="0" borderId="4" xfId="1" applyNumberFormat="1" applyFont="1" applyFill="1" applyBorder="1"/>
    <xf numFmtId="43" fontId="5" fillId="0" borderId="0" xfId="1" applyFont="1" applyFill="1" applyAlignment="1">
      <alignment horizontal="center"/>
    </xf>
    <xf numFmtId="39" fontId="4" fillId="0" borderId="0" xfId="1" applyNumberFormat="1" applyFont="1" applyFill="1" applyBorder="1"/>
    <xf numFmtId="39" fontId="5" fillId="0" borderId="0" xfId="1" applyNumberFormat="1" applyFont="1" applyFill="1" applyBorder="1"/>
    <xf numFmtId="43" fontId="3" fillId="0" borderId="0" xfId="1" applyFont="1" applyBorder="1"/>
    <xf numFmtId="39" fontId="5" fillId="0" borderId="3" xfId="1" applyNumberFormat="1" applyFont="1" applyFill="1" applyBorder="1"/>
    <xf numFmtId="43" fontId="3" fillId="0" borderId="0" xfId="1" applyFont="1"/>
    <xf numFmtId="0" fontId="3" fillId="0" borderId="1" xfId="0" applyFont="1" applyBorder="1"/>
    <xf numFmtId="43" fontId="3" fillId="0" borderId="1" xfId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7" fillId="0" borderId="0" xfId="0" applyFont="1"/>
    <xf numFmtId="43" fontId="8" fillId="0" borderId="0" xfId="1" applyFont="1" applyFill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/>
    <xf numFmtId="43" fontId="9" fillId="0" borderId="0" xfId="1" applyFont="1" applyFill="1" applyBorder="1"/>
    <xf numFmtId="0" fontId="8" fillId="0" borderId="0" xfId="0" applyFont="1"/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/>
    </xf>
    <xf numFmtId="43" fontId="2" fillId="0" borderId="0" xfId="1" applyFont="1"/>
    <xf numFmtId="43" fontId="2" fillId="0" borderId="0" xfId="1" applyFont="1" applyBorder="1"/>
    <xf numFmtId="43" fontId="2" fillId="0" borderId="0" xfId="1" applyFont="1" applyBorder="1" applyAlignment="1">
      <alignment horizontal="right" wrapText="1"/>
    </xf>
    <xf numFmtId="43" fontId="3" fillId="0" borderId="0" xfId="1" applyFont="1" applyBorder="1" applyAlignment="1">
      <alignment horizontal="right" wrapText="1"/>
    </xf>
    <xf numFmtId="43" fontId="2" fillId="0" borderId="0" xfId="1" applyFont="1" applyAlignment="1">
      <alignment horizontal="left"/>
    </xf>
    <xf numFmtId="43" fontId="2" fillId="0" borderId="4" xfId="1" applyFont="1" applyBorder="1" applyAlignment="1">
      <alignment horizontal="right" wrapText="1"/>
    </xf>
    <xf numFmtId="43" fontId="3" fillId="0" borderId="0" xfId="1" applyFont="1" applyAlignment="1">
      <alignment wrapText="1"/>
    </xf>
    <xf numFmtId="43" fontId="2" fillId="0" borderId="3" xfId="1" applyFont="1" applyBorder="1" applyAlignment="1">
      <alignment horizontal="right" wrapText="1"/>
    </xf>
    <xf numFmtId="43" fontId="10" fillId="0" borderId="0" xfId="1" applyFont="1" applyFill="1" applyAlignment="1">
      <alignment wrapText="1"/>
    </xf>
    <xf numFmtId="43" fontId="3" fillId="0" borderId="1" xfId="1" applyFont="1" applyBorder="1"/>
    <xf numFmtId="0" fontId="11" fillId="0" borderId="0" xfId="0" applyFont="1"/>
    <xf numFmtId="43" fontId="3" fillId="2" borderId="0" xfId="1" applyFont="1" applyFill="1" applyBorder="1"/>
    <xf numFmtId="43" fontId="4" fillId="2" borderId="2" xfId="1" applyFont="1" applyFill="1" applyBorder="1" applyAlignment="1">
      <alignment horizontal="center"/>
    </xf>
    <xf numFmtId="40" fontId="3" fillId="0" borderId="0" xfId="1" applyNumberFormat="1" applyFont="1" applyFill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3" fontId="3" fillId="0" borderId="0" xfId="0" applyNumberFormat="1" applyFont="1"/>
    <xf numFmtId="37" fontId="5" fillId="2" borderId="0" xfId="1" applyNumberFormat="1" applyFont="1" applyFill="1" applyBorder="1"/>
    <xf numFmtId="39" fontId="5" fillId="2" borderId="0" xfId="1" applyNumberFormat="1" applyFont="1" applyFill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4" fontId="3" fillId="0" borderId="0" xfId="0" applyNumberFormat="1" applyFont="1"/>
  </cellXfs>
  <cellStyles count="3">
    <cellStyle name="Millares" xfId="1" builtinId="3"/>
    <cellStyle name="Normal" xfId="0" builtinId="0"/>
    <cellStyle name="Normal 4" xfId="2" xr:uid="{BFA5A0BD-BE06-45CB-898D-4F22DA233F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174B7-0CB3-4869-9A75-CF8AFEBD1CB3}">
  <sheetPr>
    <tabColor theme="4"/>
  </sheetPr>
  <dimension ref="B1:E63"/>
  <sheetViews>
    <sheetView showGridLines="0" zoomScale="115" zoomScaleNormal="115" workbookViewId="0">
      <selection activeCell="B6" sqref="B6:C6"/>
    </sheetView>
  </sheetViews>
  <sheetFormatPr baseColWidth="10" defaultColWidth="11.453125" defaultRowHeight="12.5" x14ac:dyDescent="0.25"/>
  <cols>
    <col min="1" max="1" width="5.26953125" style="2" customWidth="1"/>
    <col min="2" max="2" width="56" style="2" customWidth="1"/>
    <col min="3" max="3" width="25.1796875" style="4" bestFit="1" customWidth="1"/>
    <col min="4" max="4" width="11.453125" style="2"/>
    <col min="5" max="5" width="12.7265625" style="2" bestFit="1" customWidth="1"/>
    <col min="6" max="16384" width="11.453125" style="2"/>
  </cols>
  <sheetData>
    <row r="1" spans="2:3" ht="13" x14ac:dyDescent="0.3">
      <c r="B1" s="57" t="s">
        <v>0</v>
      </c>
      <c r="C1" s="57"/>
    </row>
    <row r="2" spans="2:3" ht="13" x14ac:dyDescent="0.3">
      <c r="B2" s="57" t="s">
        <v>61</v>
      </c>
      <c r="C2" s="57"/>
    </row>
    <row r="3" spans="2:3" ht="14.25" customHeight="1" x14ac:dyDescent="0.25">
      <c r="B3" s="58" t="s">
        <v>1</v>
      </c>
      <c r="C3" s="58"/>
    </row>
    <row r="4" spans="2:3" ht="14.25" customHeight="1" x14ac:dyDescent="0.25">
      <c r="B4" s="58" t="s">
        <v>2</v>
      </c>
      <c r="C4" s="58"/>
    </row>
    <row r="5" spans="2:3" x14ac:dyDescent="0.25">
      <c r="B5" s="55" t="s">
        <v>3</v>
      </c>
      <c r="C5" s="55"/>
    </row>
    <row r="6" spans="2:3" ht="13" x14ac:dyDescent="0.3">
      <c r="B6" s="57" t="s">
        <v>4</v>
      </c>
      <c r="C6" s="57"/>
    </row>
    <row r="7" spans="2:3" ht="17.25" customHeight="1" x14ac:dyDescent="0.25">
      <c r="B7" s="55" t="s">
        <v>65</v>
      </c>
      <c r="C7" s="55"/>
    </row>
    <row r="8" spans="2:3" ht="17.25" customHeight="1" thickBot="1" x14ac:dyDescent="0.3">
      <c r="B8" s="56" t="s">
        <v>60</v>
      </c>
      <c r="C8" s="56"/>
    </row>
    <row r="9" spans="2:3" ht="8.25" customHeight="1" x14ac:dyDescent="0.25">
      <c r="B9" s="2" t="s">
        <v>5</v>
      </c>
    </row>
    <row r="10" spans="2:3" ht="14.25" customHeight="1" x14ac:dyDescent="0.25">
      <c r="B10" s="5"/>
      <c r="C10" s="6">
        <v>45412</v>
      </c>
    </row>
    <row r="11" spans="2:3" x14ac:dyDescent="0.25">
      <c r="B11" s="7" t="s">
        <v>6</v>
      </c>
      <c r="C11" s="8"/>
    </row>
    <row r="12" spans="2:3" x14ac:dyDescent="0.25">
      <c r="B12" s="7" t="s">
        <v>7</v>
      </c>
      <c r="C12" s="9">
        <f>SUM(C13:C17)</f>
        <v>10063751.530000001</v>
      </c>
    </row>
    <row r="13" spans="2:3" ht="14.25" customHeight="1" x14ac:dyDescent="0.25">
      <c r="B13" s="5" t="s">
        <v>8</v>
      </c>
      <c r="C13" s="10">
        <f>1066111.86+7326.7</f>
        <v>1073438.56</v>
      </c>
    </row>
    <row r="14" spans="2:3" ht="14.25" customHeight="1" x14ac:dyDescent="0.25">
      <c r="B14" s="5" t="s">
        <v>9</v>
      </c>
      <c r="C14" s="10">
        <v>8679616.8399999999</v>
      </c>
    </row>
    <row r="15" spans="2:3" ht="13.5" customHeight="1" x14ac:dyDescent="0.25">
      <c r="B15" s="5" t="s">
        <v>10</v>
      </c>
      <c r="C15" s="10">
        <v>263852.34000000003</v>
      </c>
    </row>
    <row r="16" spans="2:3" ht="12.75" customHeight="1" x14ac:dyDescent="0.25">
      <c r="B16" s="5" t="s">
        <v>11</v>
      </c>
      <c r="C16" s="10">
        <v>257.72000000000003</v>
      </c>
    </row>
    <row r="17" spans="2:3" ht="12.75" customHeight="1" x14ac:dyDescent="0.25">
      <c r="B17" s="5" t="s">
        <v>12</v>
      </c>
      <c r="C17" s="10">
        <v>46586.07</v>
      </c>
    </row>
    <row r="18" spans="2:3" ht="11.25" customHeight="1" x14ac:dyDescent="0.25">
      <c r="B18" s="5"/>
      <c r="C18" s="10"/>
    </row>
    <row r="19" spans="2:3" ht="12" customHeight="1" x14ac:dyDescent="0.25">
      <c r="B19" s="7" t="s">
        <v>13</v>
      </c>
      <c r="C19" s="11">
        <f>SUM(C20:C21)</f>
        <v>73539353.819999993</v>
      </c>
    </row>
    <row r="20" spans="2:3" ht="14.25" customHeight="1" x14ac:dyDescent="0.25">
      <c r="B20" s="5" t="s">
        <v>14</v>
      </c>
      <c r="C20" s="10">
        <v>73539353.819999993</v>
      </c>
    </row>
    <row r="21" spans="2:3" ht="13.5" customHeight="1" x14ac:dyDescent="0.25">
      <c r="B21" s="5"/>
      <c r="C21" s="10"/>
    </row>
    <row r="22" spans="2:3" ht="13" thickBot="1" x14ac:dyDescent="0.3">
      <c r="B22" s="7" t="s">
        <v>15</v>
      </c>
      <c r="C22" s="12">
        <f>+C19+C12</f>
        <v>83603105.349999994</v>
      </c>
    </row>
    <row r="23" spans="2:3" ht="13" thickTop="1" x14ac:dyDescent="0.25">
      <c r="B23" s="5"/>
      <c r="C23" s="10"/>
    </row>
    <row r="24" spans="2:3" x14ac:dyDescent="0.25">
      <c r="B24" s="7" t="s">
        <v>16</v>
      </c>
      <c r="C24" s="8"/>
    </row>
    <row r="25" spans="2:3" x14ac:dyDescent="0.25">
      <c r="B25" s="7" t="s">
        <v>17</v>
      </c>
      <c r="C25" s="13">
        <f>SUM(C26:C28)</f>
        <v>962834.74999999988</v>
      </c>
    </row>
    <row r="26" spans="2:3" x14ac:dyDescent="0.25">
      <c r="B26" s="5" t="s">
        <v>18</v>
      </c>
      <c r="C26" s="10">
        <f>518804.99+39599.88</f>
        <v>558404.87</v>
      </c>
    </row>
    <row r="27" spans="2:3" ht="15" customHeight="1" x14ac:dyDescent="0.25">
      <c r="B27" s="5" t="s">
        <v>19</v>
      </c>
      <c r="C27" s="10">
        <v>369157.55</v>
      </c>
    </row>
    <row r="28" spans="2:3" ht="15" customHeight="1" x14ac:dyDescent="0.25">
      <c r="B28" s="5" t="s">
        <v>20</v>
      </c>
      <c r="C28" s="10">
        <v>35272.33</v>
      </c>
    </row>
    <row r="29" spans="2:3" ht="15" customHeight="1" x14ac:dyDescent="0.25">
      <c r="B29" s="5"/>
      <c r="C29" s="10"/>
    </row>
    <row r="30" spans="2:3" ht="15" customHeight="1" x14ac:dyDescent="0.25">
      <c r="B30" s="7" t="s">
        <v>21</v>
      </c>
      <c r="C30" s="13">
        <f>SUM(C31:C32)</f>
        <v>13478669.889999999</v>
      </c>
    </row>
    <row r="31" spans="2:3" ht="15" customHeight="1" x14ac:dyDescent="0.25">
      <c r="B31" s="5" t="s">
        <v>22</v>
      </c>
      <c r="C31" s="10">
        <v>13069198.109999999</v>
      </c>
    </row>
    <row r="32" spans="2:3" ht="15" customHeight="1" x14ac:dyDescent="0.25">
      <c r="B32" s="5" t="s">
        <v>23</v>
      </c>
      <c r="C32" s="10">
        <v>409471.78</v>
      </c>
    </row>
    <row r="33" spans="2:5" ht="11.25" customHeight="1" x14ac:dyDescent="0.25">
      <c r="B33" s="5"/>
      <c r="C33" s="10"/>
    </row>
    <row r="34" spans="2:5" x14ac:dyDescent="0.25">
      <c r="B34" s="7" t="s">
        <v>24</v>
      </c>
      <c r="C34" s="14">
        <f>+C30+C25</f>
        <v>14441504.639999999</v>
      </c>
    </row>
    <row r="35" spans="2:5" ht="7.5" customHeight="1" x14ac:dyDescent="0.25">
      <c r="B35" s="7"/>
      <c r="C35" s="15"/>
    </row>
    <row r="36" spans="2:5" x14ac:dyDescent="0.25">
      <c r="B36" s="7" t="s">
        <v>25</v>
      </c>
      <c r="C36" s="10"/>
    </row>
    <row r="37" spans="2:5" x14ac:dyDescent="0.25">
      <c r="B37" s="5" t="s">
        <v>26</v>
      </c>
      <c r="C37" s="16">
        <v>64408220.200000003</v>
      </c>
    </row>
    <row r="38" spans="2:5" x14ac:dyDescent="0.25">
      <c r="B38" s="5" t="s">
        <v>27</v>
      </c>
      <c r="C38" s="16">
        <f>+'Estado de Resultados Acumulado'!C30-937274.49</f>
        <v>349519.18999999994</v>
      </c>
    </row>
    <row r="39" spans="2:5" ht="12" customHeight="1" x14ac:dyDescent="0.25">
      <c r="B39" s="5" t="s">
        <v>28</v>
      </c>
      <c r="C39" s="46">
        <v>4403861.32</v>
      </c>
    </row>
    <row r="40" spans="2:5" ht="0.75" customHeight="1" x14ac:dyDescent="0.25">
      <c r="B40" s="5" t="s">
        <v>29</v>
      </c>
      <c r="C40" s="10">
        <v>0</v>
      </c>
    </row>
    <row r="41" spans="2:5" x14ac:dyDescent="0.25">
      <c r="B41" s="7" t="s">
        <v>30</v>
      </c>
      <c r="C41" s="17">
        <f>SUM(C37:C40)</f>
        <v>69161600.710000008</v>
      </c>
    </row>
    <row r="42" spans="2:5" ht="8.25" customHeight="1" x14ac:dyDescent="0.25">
      <c r="B42" s="7"/>
      <c r="C42" s="15"/>
    </row>
    <row r="43" spans="2:5" ht="13" thickBot="1" x14ac:dyDescent="0.3">
      <c r="B43" s="7" t="s">
        <v>31</v>
      </c>
      <c r="C43" s="19">
        <f>+C34+C41</f>
        <v>83603105.350000009</v>
      </c>
      <c r="E43" s="50">
        <f>+C43-C22</f>
        <v>0</v>
      </c>
    </row>
    <row r="44" spans="2:5" ht="6" customHeight="1" thickTop="1" x14ac:dyDescent="0.25">
      <c r="B44" s="5"/>
      <c r="C44" s="15"/>
    </row>
    <row r="45" spans="2:5" x14ac:dyDescent="0.25">
      <c r="B45" s="7" t="s">
        <v>32</v>
      </c>
      <c r="C45" s="51">
        <v>11974</v>
      </c>
    </row>
    <row r="46" spans="2:5" x14ac:dyDescent="0.25">
      <c r="B46" s="7" t="s">
        <v>33</v>
      </c>
      <c r="C46" s="52">
        <v>5775.9813520899997</v>
      </c>
    </row>
    <row r="47" spans="2:5" ht="13" thickBot="1" x14ac:dyDescent="0.3">
      <c r="B47" s="21"/>
      <c r="C47" s="22"/>
    </row>
    <row r="48" spans="2:5" x14ac:dyDescent="0.25">
      <c r="C48" s="23"/>
    </row>
    <row r="49" spans="2:4" ht="13" x14ac:dyDescent="0.3">
      <c r="B49" s="24" t="s">
        <v>34</v>
      </c>
    </row>
    <row r="54" spans="2:4" ht="13" customHeight="1" x14ac:dyDescent="0.25">
      <c r="C54" s="25"/>
    </row>
    <row r="55" spans="2:4" ht="12.75" customHeight="1" x14ac:dyDescent="0.25">
      <c r="B55" s="26" t="s">
        <v>35</v>
      </c>
      <c r="C55" s="48" t="s">
        <v>36</v>
      </c>
      <c r="D55" s="31"/>
    </row>
    <row r="56" spans="2:4" ht="13" x14ac:dyDescent="0.25">
      <c r="B56" s="26" t="s">
        <v>37</v>
      </c>
      <c r="C56" s="27" t="s">
        <v>38</v>
      </c>
      <c r="D56" s="31"/>
    </row>
    <row r="57" spans="2:4" ht="13" x14ac:dyDescent="0.3">
      <c r="C57" s="29"/>
    </row>
    <row r="58" spans="2:4" ht="13" x14ac:dyDescent="0.3">
      <c r="C58" s="29"/>
    </row>
    <row r="59" spans="2:4" ht="13" x14ac:dyDescent="0.3">
      <c r="C59" s="29"/>
    </row>
    <row r="60" spans="2:4" ht="13" x14ac:dyDescent="0.3">
      <c r="B60" s="30"/>
      <c r="C60" s="29"/>
    </row>
    <row r="61" spans="2:4" ht="13" x14ac:dyDescent="0.3">
      <c r="B61" s="30"/>
      <c r="C61" s="29"/>
    </row>
    <row r="62" spans="2:4" ht="15" customHeight="1" x14ac:dyDescent="0.25">
      <c r="B62" s="53" t="s">
        <v>63</v>
      </c>
      <c r="C62" s="53"/>
    </row>
    <row r="63" spans="2:4" ht="21.75" customHeight="1" x14ac:dyDescent="0.25">
      <c r="B63" s="54" t="s">
        <v>64</v>
      </c>
      <c r="C63" s="54"/>
      <c r="D63" s="49"/>
    </row>
  </sheetData>
  <mergeCells count="10">
    <mergeCell ref="B62:C62"/>
    <mergeCell ref="B63:C63"/>
    <mergeCell ref="B7:C7"/>
    <mergeCell ref="B8:C8"/>
    <mergeCell ref="B1:C1"/>
    <mergeCell ref="B2:C2"/>
    <mergeCell ref="B3:C3"/>
    <mergeCell ref="B4:C4"/>
    <mergeCell ref="B5:C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5C2E7-1276-4727-935A-E2B3F5037383}">
  <sheetPr>
    <tabColor theme="4"/>
  </sheetPr>
  <dimension ref="B1:F52"/>
  <sheetViews>
    <sheetView showGridLines="0" tabSelected="1" zoomScaleNormal="100" workbookViewId="0">
      <selection activeCell="D9" sqref="D9"/>
    </sheetView>
  </sheetViews>
  <sheetFormatPr baseColWidth="10" defaultColWidth="11.453125" defaultRowHeight="12.5" x14ac:dyDescent="0.25"/>
  <cols>
    <col min="1" max="1" width="11.453125" style="2"/>
    <col min="2" max="2" width="73.7265625" style="2" customWidth="1"/>
    <col min="3" max="3" width="24.36328125" style="2" bestFit="1" customWidth="1"/>
    <col min="4" max="16384" width="11.453125" style="2"/>
  </cols>
  <sheetData>
    <row r="1" spans="2:3" ht="3" customHeight="1" x14ac:dyDescent="0.3">
      <c r="B1" s="1"/>
      <c r="C1" s="1"/>
    </row>
    <row r="2" spans="2:3" ht="3" customHeight="1" x14ac:dyDescent="0.25"/>
    <row r="3" spans="2:3" ht="13" x14ac:dyDescent="0.3">
      <c r="B3" s="57" t="s">
        <v>0</v>
      </c>
      <c r="C3" s="57"/>
    </row>
    <row r="4" spans="2:3" ht="13" x14ac:dyDescent="0.3">
      <c r="B4" s="57" t="s">
        <v>62</v>
      </c>
      <c r="C4" s="57"/>
    </row>
    <row r="5" spans="2:3" ht="13" x14ac:dyDescent="0.25">
      <c r="B5" s="58" t="s">
        <v>1</v>
      </c>
      <c r="C5" s="58"/>
    </row>
    <row r="6" spans="2:3" ht="13" x14ac:dyDescent="0.25">
      <c r="B6" s="58" t="s">
        <v>2</v>
      </c>
      <c r="C6" s="58"/>
    </row>
    <row r="7" spans="2:3" x14ac:dyDescent="0.25">
      <c r="B7" s="55" t="s">
        <v>3</v>
      </c>
      <c r="C7" s="55"/>
    </row>
    <row r="8" spans="2:3" ht="13" x14ac:dyDescent="0.3">
      <c r="B8" s="57" t="s">
        <v>39</v>
      </c>
      <c r="C8" s="57"/>
    </row>
    <row r="9" spans="2:3" x14ac:dyDescent="0.25">
      <c r="B9" s="55" t="s">
        <v>66</v>
      </c>
      <c r="C9" s="55"/>
    </row>
    <row r="10" spans="2:3" ht="13" thickBot="1" x14ac:dyDescent="0.3">
      <c r="B10" s="56" t="s">
        <v>60</v>
      </c>
      <c r="C10" s="56"/>
    </row>
    <row r="11" spans="2:3" x14ac:dyDescent="0.25">
      <c r="B11" s="20"/>
      <c r="C11" s="18"/>
    </row>
    <row r="12" spans="2:3" ht="13" x14ac:dyDescent="0.3">
      <c r="B12" s="20"/>
      <c r="C12" s="33">
        <v>45412</v>
      </c>
    </row>
    <row r="13" spans="2:3" ht="13" x14ac:dyDescent="0.3">
      <c r="B13" s="20"/>
      <c r="C13" s="32"/>
    </row>
    <row r="14" spans="2:3" ht="13" x14ac:dyDescent="0.3">
      <c r="B14" s="34" t="s">
        <v>40</v>
      </c>
      <c r="C14" s="36">
        <f>+C15+C16</f>
        <v>2263179.3000000003</v>
      </c>
    </row>
    <row r="15" spans="2:3" ht="17.25" customHeight="1" x14ac:dyDescent="0.25">
      <c r="B15" s="20" t="s">
        <v>41</v>
      </c>
      <c r="C15" s="37">
        <f>153684.21+56855.51</f>
        <v>210539.72</v>
      </c>
    </row>
    <row r="16" spans="2:3" x14ac:dyDescent="0.25">
      <c r="B16" s="20" t="s">
        <v>42</v>
      </c>
      <c r="C16" s="37">
        <f>1529812.35+522827.23</f>
        <v>2052639.58</v>
      </c>
    </row>
    <row r="17" spans="2:5" ht="6.75" customHeight="1" x14ac:dyDescent="0.25">
      <c r="B17" s="20"/>
      <c r="C17" s="37"/>
    </row>
    <row r="18" spans="2:5" ht="13" x14ac:dyDescent="0.3">
      <c r="B18" s="38" t="s">
        <v>43</v>
      </c>
      <c r="C18" s="39">
        <f>SUM(C19:C21)</f>
        <v>637454.66</v>
      </c>
    </row>
    <row r="19" spans="2:5" ht="17.25" customHeight="1" x14ac:dyDescent="0.25">
      <c r="B19" s="40" t="s">
        <v>44</v>
      </c>
      <c r="C19" s="37">
        <f>5004.58+732.88</f>
        <v>5737.46</v>
      </c>
    </row>
    <row r="20" spans="2:5" ht="18" customHeight="1" x14ac:dyDescent="0.25">
      <c r="B20" s="20" t="s">
        <v>45</v>
      </c>
      <c r="C20" s="37">
        <f>371859.63+127212.16</f>
        <v>499071.79000000004</v>
      </c>
    </row>
    <row r="21" spans="2:5" ht="18" customHeight="1" x14ac:dyDescent="0.25">
      <c r="B21" s="20" t="s">
        <v>46</v>
      </c>
      <c r="C21" s="37">
        <f>114062.11+18583.3</f>
        <v>132645.41</v>
      </c>
    </row>
    <row r="22" spans="2:5" ht="9" customHeight="1" x14ac:dyDescent="0.25">
      <c r="B22" s="20"/>
      <c r="C22" s="18"/>
    </row>
    <row r="23" spans="2:5" ht="15" customHeight="1" x14ac:dyDescent="0.3">
      <c r="B23" s="34" t="s">
        <v>47</v>
      </c>
      <c r="C23" s="39">
        <f>+C14-C18</f>
        <v>1625724.6400000001</v>
      </c>
    </row>
    <row r="24" spans="2:5" ht="15" customHeight="1" x14ac:dyDescent="0.25">
      <c r="B24" s="20" t="s">
        <v>48</v>
      </c>
      <c r="C24" s="37">
        <f>255255.7+83635.21</f>
        <v>338890.91000000003</v>
      </c>
    </row>
    <row r="25" spans="2:5" ht="18.75" customHeight="1" x14ac:dyDescent="0.25">
      <c r="B25" s="2" t="s">
        <v>49</v>
      </c>
      <c r="C25" s="37">
        <v>40.049999999999997</v>
      </c>
    </row>
    <row r="26" spans="2:5" ht="13" x14ac:dyDescent="0.3">
      <c r="B26" s="34" t="s">
        <v>50</v>
      </c>
      <c r="C26" s="39">
        <f>+C23-C24-C25</f>
        <v>1286793.68</v>
      </c>
    </row>
    <row r="27" spans="2:5" ht="22.5" customHeight="1" x14ac:dyDescent="0.3">
      <c r="B27" s="34" t="s">
        <v>51</v>
      </c>
      <c r="C27" s="35"/>
    </row>
    <row r="28" spans="2:5" ht="15.75" customHeight="1" x14ac:dyDescent="0.25">
      <c r="B28" s="20" t="s">
        <v>52</v>
      </c>
      <c r="C28" s="47">
        <v>0</v>
      </c>
    </row>
    <row r="29" spans="2:5" ht="0.75" customHeight="1" x14ac:dyDescent="0.3">
      <c r="B29" s="20"/>
      <c r="C29" s="35"/>
    </row>
    <row r="30" spans="2:5" ht="15.75" customHeight="1" thickBot="1" x14ac:dyDescent="0.35">
      <c r="B30" s="34" t="s">
        <v>53</v>
      </c>
      <c r="C30" s="41">
        <f>C26+C28</f>
        <v>1286793.68</v>
      </c>
      <c r="E30" s="59"/>
    </row>
    <row r="31" spans="2:5" ht="21.5" thickTop="1" x14ac:dyDescent="0.3">
      <c r="B31" s="42" t="s">
        <v>54</v>
      </c>
      <c r="C31" s="29">
        <f>C35</f>
        <v>29.189843828294638</v>
      </c>
      <c r="E31" s="59"/>
    </row>
    <row r="32" spans="2:5" ht="13" thickBot="1" x14ac:dyDescent="0.3">
      <c r="B32" s="43"/>
      <c r="C32" s="43"/>
    </row>
    <row r="34" spans="2:6" ht="14" x14ac:dyDescent="0.3">
      <c r="B34" s="44" t="s">
        <v>55</v>
      </c>
      <c r="F34" s="50"/>
    </row>
    <row r="35" spans="2:6" x14ac:dyDescent="0.25">
      <c r="B35" s="2" t="s">
        <v>56</v>
      </c>
      <c r="C35" s="45">
        <f>349519.19/C36</f>
        <v>29.189843828294638</v>
      </c>
    </row>
    <row r="36" spans="2:6" x14ac:dyDescent="0.25">
      <c r="B36" s="2" t="s">
        <v>57</v>
      </c>
      <c r="C36" s="45">
        <v>11974</v>
      </c>
    </row>
    <row r="39" spans="2:6" ht="13" x14ac:dyDescent="0.3">
      <c r="B39" s="24"/>
      <c r="C39" s="3"/>
    </row>
    <row r="40" spans="2:6" x14ac:dyDescent="0.25">
      <c r="C40" s="3"/>
    </row>
    <row r="41" spans="2:6" x14ac:dyDescent="0.25">
      <c r="C41" s="3"/>
    </row>
    <row r="42" spans="2:6" x14ac:dyDescent="0.25">
      <c r="C42" s="3"/>
    </row>
    <row r="43" spans="2:6" x14ac:dyDescent="0.25">
      <c r="C43" s="3"/>
    </row>
    <row r="44" spans="2:6" ht="13" x14ac:dyDescent="0.25">
      <c r="B44" s="26" t="s">
        <v>58</v>
      </c>
      <c r="C44" s="48" t="s">
        <v>36</v>
      </c>
      <c r="D44" s="31"/>
    </row>
    <row r="45" spans="2:6" ht="13" x14ac:dyDescent="0.25">
      <c r="B45" s="26" t="s">
        <v>59</v>
      </c>
      <c r="C45" s="27" t="s">
        <v>38</v>
      </c>
      <c r="D45" s="31"/>
    </row>
    <row r="46" spans="2:6" ht="13" x14ac:dyDescent="0.3">
      <c r="C46" s="28"/>
    </row>
    <row r="47" spans="2:6" ht="13" x14ac:dyDescent="0.3">
      <c r="C47" s="28"/>
    </row>
    <row r="48" spans="2:6" ht="13" x14ac:dyDescent="0.3">
      <c r="C48" s="28"/>
    </row>
    <row r="49" spans="2:3" ht="13" x14ac:dyDescent="0.3">
      <c r="B49" s="30"/>
      <c r="C49" s="28"/>
    </row>
    <row r="50" spans="2:3" ht="13" x14ac:dyDescent="0.25">
      <c r="B50" s="30"/>
      <c r="C50" s="27"/>
    </row>
    <row r="51" spans="2:3" ht="12.75" customHeight="1" x14ac:dyDescent="0.25">
      <c r="B51" s="53" t="s">
        <v>63</v>
      </c>
      <c r="C51" s="53"/>
    </row>
    <row r="52" spans="2:3" ht="33.75" customHeight="1" x14ac:dyDescent="0.25">
      <c r="B52" s="53" t="s">
        <v>64</v>
      </c>
      <c r="C52" s="53"/>
    </row>
  </sheetData>
  <mergeCells count="10">
    <mergeCell ref="B51:C51"/>
    <mergeCell ref="B52:C52"/>
    <mergeCell ref="B9:C9"/>
    <mergeCell ref="B10:C10"/>
    <mergeCell ref="B3:C3"/>
    <mergeCell ref="B4:C4"/>
    <mergeCell ref="B5:C5"/>
    <mergeCell ref="B6:C6"/>
    <mergeCell ref="B7:C7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Estado de Resultados Acumulado</vt:lpstr>
      <vt:lpstr>'Balance General'!Área_de_impresión</vt:lpstr>
      <vt:lpstr>'Estado de Resultados Acumulado'!Área_de_impresión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Giovanni Ramírez Ramírez</dc:creator>
  <cp:lastModifiedBy>Edwin Giovanni Ramírez Ramírez</cp:lastModifiedBy>
  <cp:lastPrinted>2024-05-03T20:32:02Z</cp:lastPrinted>
  <dcterms:created xsi:type="dcterms:W3CDTF">2024-02-05T14:10:46Z</dcterms:created>
  <dcterms:modified xsi:type="dcterms:W3CDTF">2024-05-03T20:32:08Z</dcterms:modified>
</cp:coreProperties>
</file>