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RCHIVOS HECTOR\EF Bolsa de Valores\2024\"/>
    </mc:Choice>
  </mc:AlternateContent>
  <bookViews>
    <workbookView xWindow="0" yWindow="0" windowWidth="20490" windowHeight="7020" tabRatio="603"/>
  </bookViews>
  <sheets>
    <sheet name="REGBALANSD" sheetId="2" r:id="rId1"/>
    <sheet name="ESTRESUL_DAN" sheetId="3" r:id="rId2"/>
    <sheet name="SDFLUJOS EFECT" sheetId="9" state="hidden" r:id="rId3"/>
    <sheet name="SVFLUJOS EFEC" sheetId="8" state="hidden" r:id="rId4"/>
  </sheets>
  <externalReferences>
    <externalReference r:id="rId5"/>
    <externalReference r:id="rId6"/>
  </externalReferences>
  <definedNames>
    <definedName name="_Regression_Int" localSheetId="1" hidden="1">1</definedName>
    <definedName name="_Regression_Int" localSheetId="0" hidden="1">1</definedName>
    <definedName name="A_impresión_IM" localSheetId="1">ESTRESUL_DAN!#REF!</definedName>
    <definedName name="A_impresión_IM" localSheetId="0">REGBALANSD!#REF!</definedName>
    <definedName name="_xlnm.Print_Area" localSheetId="1">ESTRESUL_DAN!$B$1:$H$43</definedName>
    <definedName name="_xlnm.Print_Area" localSheetId="0">REGBALANSD!$B$1:$H$36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ESTRESUL_DAN!$2:$6</definedName>
  </definedNames>
  <calcPr calcId="162913"/>
</workbook>
</file>

<file path=xl/calcChain.xml><?xml version="1.0" encoding="utf-8"?>
<calcChain xmlns="http://schemas.openxmlformats.org/spreadsheetml/2006/main">
  <c r="H18" i="3" l="1"/>
  <c r="H24" i="2"/>
  <c r="H31" i="3"/>
  <c r="Z52" i="9"/>
  <c r="K41" i="9"/>
  <c r="K42" i="9" s="1"/>
  <c r="K44" i="9" s="1"/>
  <c r="K46" i="9" s="1"/>
  <c r="K37" i="9"/>
  <c r="K21" i="9"/>
  <c r="K31" i="9"/>
  <c r="K45" i="9"/>
  <c r="M41" i="9"/>
  <c r="M37" i="9"/>
  <c r="M21" i="9"/>
  <c r="M31" i="9" s="1"/>
  <c r="U41" i="9" s="1"/>
  <c r="Z36" i="9"/>
  <c r="Z38" i="9"/>
  <c r="Z39" i="9"/>
  <c r="AB10" i="9"/>
  <c r="Z26" i="9"/>
  <c r="Y26" i="9"/>
  <c r="AB25" i="9"/>
  <c r="K43" i="8"/>
  <c r="K38" i="8"/>
  <c r="K21" i="8"/>
  <c r="K31" i="8"/>
  <c r="K44" i="8" s="1"/>
  <c r="K46" i="8" s="1"/>
  <c r="R46" i="8" s="1"/>
  <c r="M43" i="8"/>
  <c r="M38" i="8"/>
  <c r="U43" i="8" s="1"/>
  <c r="M21" i="8"/>
  <c r="M31" i="8" s="1"/>
  <c r="M44" i="8" s="1"/>
  <c r="M46" i="8" s="1"/>
  <c r="Z37" i="8"/>
  <c r="Z39" i="8"/>
  <c r="Z40" i="8"/>
  <c r="AB25" i="8"/>
  <c r="Z26" i="8"/>
  <c r="Y26" i="8"/>
  <c r="AB36" i="9"/>
  <c r="AB37" i="8"/>
  <c r="X8" i="8"/>
  <c r="AA8" i="8"/>
  <c r="AF8" i="8"/>
  <c r="X16" i="8"/>
  <c r="AA16" i="8"/>
  <c r="X8" i="9"/>
  <c r="AA8" i="9"/>
  <c r="AF8" i="9" s="1"/>
  <c r="X23" i="8"/>
  <c r="AA23" i="8"/>
  <c r="X24" i="9"/>
  <c r="AA24" i="9" s="1"/>
  <c r="X9" i="9"/>
  <c r="AA9" i="9"/>
  <c r="X13" i="9"/>
  <c r="AA13" i="9"/>
  <c r="AF13" i="9"/>
  <c r="Z61" i="9"/>
  <c r="X21" i="8"/>
  <c r="AA21" i="8"/>
  <c r="AF21" i="8"/>
  <c r="X20" i="9"/>
  <c r="AA20" i="9" s="1"/>
  <c r="X10" i="8"/>
  <c r="AA10" i="8"/>
  <c r="AD10" i="8" s="1"/>
  <c r="AB9" i="8"/>
  <c r="X9" i="8"/>
  <c r="AA9" i="8"/>
  <c r="AF9" i="8"/>
  <c r="X20" i="8"/>
  <c r="AA20" i="8" s="1"/>
  <c r="X18" i="8"/>
  <c r="AA18" i="8" s="1"/>
  <c r="Z88" i="8"/>
  <c r="AB15" i="8"/>
  <c r="AC15" i="8" s="1"/>
  <c r="AF15" i="8" s="1"/>
  <c r="Z83" i="8"/>
  <c r="Z61" i="8"/>
  <c r="AB11" i="8"/>
  <c r="X12" i="8"/>
  <c r="AA12" i="8" s="1"/>
  <c r="X19" i="9"/>
  <c r="AA19" i="9"/>
  <c r="X10" i="9"/>
  <c r="AA10" i="9" s="1"/>
  <c r="Z66" i="9"/>
  <c r="AA67" i="9"/>
  <c r="X7" i="8"/>
  <c r="AA7" i="8" s="1"/>
  <c r="X18" i="9"/>
  <c r="AA18" i="9"/>
  <c r="Z75" i="9"/>
  <c r="AB23" i="9" s="1"/>
  <c r="Z53" i="8"/>
  <c r="AB10" i="8"/>
  <c r="X13" i="8"/>
  <c r="AA13" i="8" s="1"/>
  <c r="X22" i="9"/>
  <c r="AA22" i="9"/>
  <c r="W26" i="9"/>
  <c r="Z57" i="9"/>
  <c r="AB11" i="9"/>
  <c r="X15" i="9"/>
  <c r="AA15" i="9"/>
  <c r="Z56" i="8"/>
  <c r="Z79" i="9"/>
  <c r="X11" i="8"/>
  <c r="AA11" i="8" s="1"/>
  <c r="Z84" i="9"/>
  <c r="AB15" i="9"/>
  <c r="X21" i="9"/>
  <c r="AA21" i="9" s="1"/>
  <c r="AF21" i="9" s="1"/>
  <c r="AB9" i="9"/>
  <c r="AB26" i="9"/>
  <c r="X14" i="9"/>
  <c r="AA14" i="9"/>
  <c r="X24" i="8"/>
  <c r="AA24" i="8"/>
  <c r="AB24" i="8" s="1"/>
  <c r="X22" i="8"/>
  <c r="AA22" i="8"/>
  <c r="X7" i="9"/>
  <c r="AA7" i="9"/>
  <c r="AF7" i="9" s="1"/>
  <c r="V26" i="9"/>
  <c r="Z65" i="8"/>
  <c r="X14" i="8"/>
  <c r="AA14" i="8"/>
  <c r="X25" i="8"/>
  <c r="AA25" i="8"/>
  <c r="X23" i="9"/>
  <c r="AA23" i="9" s="1"/>
  <c r="AF23" i="9" s="1"/>
  <c r="X12" i="9"/>
  <c r="AA12" i="9"/>
  <c r="AC12" i="9" s="1"/>
  <c r="X17" i="8"/>
  <c r="AA17" i="8" s="1"/>
  <c r="Z70" i="8"/>
  <c r="AB16" i="8"/>
  <c r="AD16" i="8" s="1"/>
  <c r="X25" i="9"/>
  <c r="AA25" i="9" s="1"/>
  <c r="AF25" i="9" s="1"/>
  <c r="X11" i="9"/>
  <c r="AA11" i="9"/>
  <c r="AC11" i="9" s="1"/>
  <c r="X16" i="9"/>
  <c r="AA16" i="9"/>
  <c r="AF16" i="9"/>
  <c r="X17" i="9"/>
  <c r="AA17" i="9" s="1"/>
  <c r="X19" i="8"/>
  <c r="AA19" i="8" s="1"/>
  <c r="Z79" i="8"/>
  <c r="AB23" i="8" s="1"/>
  <c r="AF23" i="8" s="1"/>
  <c r="X15" i="8"/>
  <c r="AA15" i="8"/>
  <c r="V26" i="8"/>
  <c r="W26" i="8"/>
  <c r="Z74" i="8"/>
  <c r="Z70" i="9"/>
  <c r="AD8" i="9"/>
  <c r="AA71" i="8"/>
  <c r="AB16" i="9"/>
  <c r="X26" i="8"/>
  <c r="AD9" i="8"/>
  <c r="AD8" i="8"/>
  <c r="AD16" i="9"/>
  <c r="H16" i="2"/>
  <c r="AB14" i="9"/>
  <c r="AF14" i="9"/>
  <c r="AC22" i="8"/>
  <c r="AF22" i="8" s="1"/>
  <c r="AC22" i="9"/>
  <c r="AF22" i="9"/>
  <c r="AE18" i="9"/>
  <c r="AE26" i="9"/>
  <c r="AC19" i="9"/>
  <c r="AF19" i="9"/>
  <c r="AF18" i="9"/>
  <c r="D16" i="2"/>
  <c r="AF25" i="8"/>
  <c r="H26" i="2" l="1"/>
  <c r="AF24" i="9"/>
  <c r="AB24" i="9"/>
  <c r="AC19" i="8"/>
  <c r="AF19" i="8" s="1"/>
  <c r="AF15" i="9"/>
  <c r="AD10" i="9"/>
  <c r="AF10" i="9"/>
  <c r="AC12" i="8"/>
  <c r="AF12" i="8"/>
  <c r="AC17" i="9"/>
  <c r="AF17" i="9"/>
  <c r="AC11" i="8"/>
  <c r="AF7" i="8"/>
  <c r="AA26" i="8"/>
  <c r="AE18" i="8"/>
  <c r="AE26" i="8" s="1"/>
  <c r="AF18" i="8"/>
  <c r="AC20" i="9"/>
  <c r="AF20" i="9" s="1"/>
  <c r="M42" i="9"/>
  <c r="M44" i="9" s="1"/>
  <c r="AC13" i="8"/>
  <c r="AF13" i="8"/>
  <c r="AD26" i="8"/>
  <c r="AF10" i="8"/>
  <c r="AC26" i="9"/>
  <c r="AF11" i="9"/>
  <c r="AC17" i="8"/>
  <c r="AF17" i="8"/>
  <c r="AF20" i="8"/>
  <c r="AC20" i="8"/>
  <c r="AF16" i="8"/>
  <c r="AF24" i="8"/>
  <c r="AF12" i="9"/>
  <c r="AC15" i="9"/>
  <c r="X26" i="9"/>
  <c r="AA26" i="9"/>
  <c r="AD9" i="9"/>
  <c r="AF9" i="9" s="1"/>
  <c r="AF26" i="9" s="1"/>
  <c r="AF30" i="9" s="1"/>
  <c r="AF32" i="9" s="1"/>
  <c r="AB14" i="8"/>
  <c r="AB26" i="8" s="1"/>
  <c r="H32" i="3"/>
  <c r="AD26" i="9" l="1"/>
  <c r="AC26" i="8"/>
  <c r="AF11" i="8"/>
  <c r="AF26" i="8" s="1"/>
  <c r="AF30" i="8" s="1"/>
  <c r="AF32" i="8" s="1"/>
  <c r="AF14" i="8"/>
</calcChain>
</file>

<file path=xl/comments1.xml><?xml version="1.0" encoding="utf-8"?>
<comments xmlns="http://schemas.openxmlformats.org/spreadsheetml/2006/main">
  <authors>
    <author>Alice</author>
  </authors>
  <commentList>
    <comment ref="AB9" authorId="0" shapeId="0">
      <text>
        <r>
          <rPr>
            <sz val="8"/>
            <color indexed="81"/>
            <rFont val="Tahoma"/>
            <family val="2"/>
          </rPr>
          <t xml:space="preserve">Provisión de inversiones financieras.
</t>
        </r>
      </text>
    </comment>
    <comment ref="AB10" authorId="0" shapeId="0">
      <text>
        <r>
          <rPr>
            <sz val="8"/>
            <color indexed="81"/>
            <rFont val="Tahoma"/>
            <family val="2"/>
          </rPr>
          <t xml:space="preserve">Constritución de reserva de préstamos en el 2006
</t>
        </r>
      </text>
    </comment>
    <comment ref="AB16" authorId="0" shapeId="0">
      <text>
        <r>
          <rPr>
            <sz val="9"/>
            <color indexed="81"/>
            <rFont val="Times New Roman"/>
            <family val="1"/>
          </rPr>
          <t xml:space="preserve">Correspnde a depreciación de ejercicio.
</t>
        </r>
      </text>
    </comment>
    <comment ref="AD16" authorId="0" shapeId="0">
      <text>
        <r>
          <rPr>
            <sz val="8"/>
            <color indexed="81"/>
            <rFont val="Tahoma"/>
            <family val="2"/>
          </rPr>
          <t>Adquisiciones de activo fijo</t>
        </r>
      </text>
    </comment>
    <comment ref="AB23" authorId="0" shapeId="0">
      <text>
        <r>
          <rPr>
            <sz val="8"/>
            <color indexed="81"/>
            <rFont val="Tahoma"/>
            <family val="2"/>
          </rPr>
          <t xml:space="preserve">Ajuste neto a reservas técnicas y matemáticas
8,118.3   -7,656.3
</t>
        </r>
      </text>
    </comment>
    <comment ref="AB24" authorId="0" shapeId="0">
      <text>
        <r>
          <rPr>
            <sz val="8"/>
            <color indexed="81"/>
            <rFont val="Tahoma"/>
            <family val="2"/>
          </rPr>
          <t xml:space="preserve">Ajuste neto de reservas de siniestros.
</t>
        </r>
      </text>
    </comment>
    <comment ref="AB25" authorId="0" shapeId="0">
      <text>
        <r>
          <rPr>
            <sz val="9"/>
            <color indexed="81"/>
            <rFont val="Tahoma"/>
            <family val="2"/>
          </rPr>
          <t xml:space="preserve">Utilidad neta del ejercicio 2007
</t>
        </r>
      </text>
    </comment>
    <comment ref="AE25" authorId="0" shapeId="0">
      <text>
        <r>
          <rPr>
            <sz val="8"/>
            <color indexed="81"/>
            <rFont val="Tahoma"/>
            <family val="2"/>
          </rPr>
          <t xml:space="preserve">Dividendos decretados y pagados en el año
</t>
        </r>
      </text>
    </comment>
  </commentList>
</comments>
</file>

<file path=xl/comments2.xml><?xml version="1.0" encoding="utf-8"?>
<comments xmlns="http://schemas.openxmlformats.org/spreadsheetml/2006/main">
  <authors>
    <author>Alice</author>
  </authors>
  <commentList>
    <comment ref="AB9" authorId="0" shapeId="0">
      <text>
        <r>
          <rPr>
            <sz val="8"/>
            <color indexed="81"/>
            <rFont val="Tahoma"/>
            <family val="2"/>
          </rPr>
          <t xml:space="preserve">Provisión de inversiones financieras.
</t>
        </r>
      </text>
    </comment>
    <comment ref="AB10" authorId="0" shapeId="0">
      <text>
        <r>
          <rPr>
            <sz val="8"/>
            <color indexed="81"/>
            <rFont val="Tahoma"/>
            <family val="2"/>
          </rPr>
          <t xml:space="preserve">Constritución de reserva de préstamos en el 2006
</t>
        </r>
      </text>
    </comment>
    <comment ref="AB16" authorId="0" shapeId="0">
      <text>
        <r>
          <rPr>
            <sz val="9"/>
            <color indexed="81"/>
            <rFont val="Times New Roman"/>
            <family val="1"/>
          </rPr>
          <t xml:space="preserve">Correspnde a depreciación de ejercicio.
</t>
        </r>
      </text>
    </comment>
    <comment ref="AD16" authorId="0" shapeId="0">
      <text>
        <r>
          <rPr>
            <sz val="8"/>
            <color indexed="81"/>
            <rFont val="Tahoma"/>
            <family val="2"/>
          </rPr>
          <t>Adquisiciones de activo fijo</t>
        </r>
      </text>
    </comment>
    <comment ref="AB23" authorId="0" shapeId="0">
      <text>
        <r>
          <rPr>
            <sz val="8"/>
            <color indexed="81"/>
            <rFont val="Tahoma"/>
            <family val="2"/>
          </rPr>
          <t xml:space="preserve">Ajuste neto a reservas técnicas y matemáticas
8,118.3   -7,656.3
</t>
        </r>
      </text>
    </comment>
    <comment ref="AB24" authorId="0" shapeId="0">
      <text>
        <r>
          <rPr>
            <sz val="8"/>
            <color indexed="81"/>
            <rFont val="Tahoma"/>
            <family val="2"/>
          </rPr>
          <t xml:space="preserve">Ajuste neto de reservas de siniestros.
</t>
        </r>
      </text>
    </comment>
    <comment ref="AB25" authorId="0" shapeId="0">
      <text>
        <r>
          <rPr>
            <sz val="9"/>
            <color indexed="81"/>
            <rFont val="Tahoma"/>
            <family val="2"/>
          </rPr>
          <t xml:space="preserve">Utilidad neta del ejercicio 2007
</t>
        </r>
      </text>
    </comment>
    <comment ref="AE25" authorId="0" shapeId="0">
      <text>
        <r>
          <rPr>
            <sz val="8"/>
            <color indexed="81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<sst xmlns="http://schemas.openxmlformats.org/spreadsheetml/2006/main" count="387" uniqueCount="206">
  <si>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</si>
  <si>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</si>
  <si>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</si>
  <si>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</si>
  <si>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</si>
  <si>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</si>
  <si>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</si>
  <si>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</si>
  <si>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</si>
  <si>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</si>
  <si>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</si>
  <si>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</si>
  <si>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</si>
  <si>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</si>
  <si>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</si>
  <si>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</si>
  <si>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</si>
  <si>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</si>
  <si>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</si>
  <si>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</si>
  <si>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</si>
  <si>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</si>
  <si>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</si>
  <si>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</si>
  <si>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</si>
  <si>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</si>
  <si>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</si>
  <si>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</si>
  <si>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</si>
  <si>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</si>
  <si>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</si>
  <si>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</si>
  <si>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</si>
  <si>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</si>
  <si>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</si>
  <si>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</si>
  <si>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</si>
  <si>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</si>
  <si>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</si>
  <si>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</si>
  <si>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</si>
  <si>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</si>
  <si>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</si>
  <si>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</si>
  <si>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</si>
  <si>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</si>
  <si>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</si>
  <si>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</si>
  <si>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</si>
  <si>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</si>
  <si>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</si>
  <si>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</si>
  <si>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</si>
  <si>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</si>
  <si>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</si>
  <si>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</si>
  <si>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</si>
  <si>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</si>
  <si>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</si>
  <si>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</si>
  <si>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</si>
  <si>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</si>
  <si>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</si>
  <si>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</si>
  <si>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</si>
  <si>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</si>
  <si>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</si>
  <si>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</si>
  <si>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</si>
  <si>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</si>
  <si>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</si>
  <si>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</si>
  <si>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</si>
  <si>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</si>
  <si>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</si>
  <si>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</si>
  <si>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</si>
  <si>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</si>
  <si>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</si>
  <si>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</si>
  <si>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</si>
  <si>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</si>
  <si>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</si>
  <si>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</si>
  <si>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</si>
  <si>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</si>
  <si>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</si>
  <si>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</si>
  <si>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</si>
  <si>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</si>
  <si>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</si>
  <si>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</si>
  <si>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</si>
  <si>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</si>
  <si>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</si>
  <si>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</si>
  <si>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</si>
  <si>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</si>
  <si>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</si>
  <si>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</si>
  <si>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</si>
  <si>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</si>
  <si>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</si>
  <si>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</si>
  <si>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</si>
  <si>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</si>
  <si>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</si>
  <si>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</si>
  <si>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</si>
  <si>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</si>
  <si>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</si>
  <si>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</si>
  <si>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</si>
  <si>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</si>
  <si>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</si>
  <si>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</si>
  <si>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</si>
  <si>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</si>
  <si>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</si>
  <si>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</si>
  <si>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</si>
  <si>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</si>
  <si>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</si>
  <si>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</si>
  <si>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</si>
  <si>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</si>
  <si>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</si>
  <si>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</si>
  <si>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</si>
  <si>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</si>
  <si>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</si>
  <si>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</si>
  <si>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</si>
  <si>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</si>
  <si>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</si>
  <si>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</si>
  <si>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</si>
  <si>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</si>
  <si>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</si>
  <si>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</si>
  <si>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</si>
  <si>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</si>
  <si>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</si>
  <si>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</si>
  <si>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</si>
  <si>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</si>
  <si>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</si>
  <si>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</si>
  <si>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</si>
  <si>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</si>
  <si>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</si>
  <si>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</si>
  <si>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</si>
  <si>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</si>
  <si>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</si>
  <si>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</si>
  <si>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</si>
  <si>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</si>
  <si>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</si>
  <si>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</si>
  <si>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</si>
  <si>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</si>
  <si>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</si>
  <si>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</si>
  <si>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</si>
  <si>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</si>
  <si>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</si>
  <si>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</si>
  <si>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</si>
  <si>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</si>
  <si>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</si>
  <si>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</si>
  <si>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</si>
  <si>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</si>
  <si>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</si>
  <si>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</si>
  <si>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</si>
  <si>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</si>
  <si>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</si>
  <si>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</si>
  <si>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</si>
  <si>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</si>
  <si>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</si>
  <si>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</si>
  <si>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</si>
  <si>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</si>
  <si>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</si>
  <si>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</si>
  <si>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</si>
  <si>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</si>
  <si>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</si>
  <si>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</si>
  <si>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</si>
  <si>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</si>
  <si>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</si>
  <si>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</si>
  <si>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</si>
  <si>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</si>
  <si>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</si>
  <si>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</si>
  <si>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</si>
  <si>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</si>
  <si>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31 DE MARZO DEL 2024</t>
  </si>
  <si>
    <t>ESTADO DE RESULTADOS DEL 1 DE MARZO AL 31 DE MARZO DE 2024</t>
  </si>
  <si>
    <t>UTILIDAD NETA</t>
  </si>
  <si>
    <t>INGRESOS EXTRAORDINARIOS Y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</si>
</sst>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General_)"/>
    <numFmt numFmtId="166" formatCode="_ [$€-2]\ * #,##0.00_ ;_ [$€-2]\ * \-#,##0.00_ ;_ [$€-2]\ * &quot;-&quot;??_ "/>
    <numFmt numFmtId="167" formatCode="#,##0;[Red]#,##0"/>
    <numFmt numFmtId="168" formatCode="#,##0.0;[Red]#,##0.0"/>
    <numFmt numFmtId="169" formatCode="#,##0.0_);[Red]\(#,##0.0\)"/>
    <numFmt numFmtId="170" formatCode="#,##0.0_);\(#,##0.0\)"/>
    <numFmt numFmtId="171" formatCode="#,##0.0\ ;\(#,##0.0\ \)"/>
    <numFmt numFmtId="172" formatCode="#,##0\ ;\(#,##0\ \)"/>
    <numFmt numFmtId="173" formatCode="_(&quot;₡&quot;* #,##0.00_);_(&quot;₡&quot;* \(#,##0.00\);_(&quot;₡&quot;* &quot;-&quot;??_);_(@_)"/>
  </numFmts>
  <fonts count="37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Times New Roman"/>
      <family val="1"/>
    </font>
    <font>
      <sz val="12"/>
      <name val="Verdana"/>
      <family val="2"/>
    </font>
    <font>
      <sz val="10"/>
      <name val="Arial"/>
      <family val="2"/>
    </font>
    <font>
      <sz val="10"/>
      <name val="Geneva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color indexed="81"/>
      <name val="Tahoma"/>
      <family val="2"/>
    </font>
    <font>
      <sz val="9"/>
      <color indexed="81"/>
      <name val="Times New Roman"/>
      <family val="1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862666707357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</borders>
  <cellStyleXfs count="7">
    <xf numFmtId="165" fontId="0" fillId="0" borderId="0"/>
    <xf numFmtId="0" fontId="9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/>
    <xf numFmtId="0" fontId="10" fillId="0" borderId="0"/>
  </cellStyleXfs>
  <cellXfs count="159">
    <xf numFmtId="165" fontId="0" fillId="0" borderId="0" xfId="0"/>
    <xf numFmtId="165" fontId="3" fillId="0" borderId="0" xfId="0" applyFont="1"/>
    <xf numFmtId="165" fontId="3" fillId="0" borderId="0" xfId="0" applyFont="1" applyAlignment="1">
      <alignment horizontal="center"/>
    </xf>
    <xf numFmtId="165" fontId="3" fillId="0" borderId="0" xfId="0" applyFont="1" applyBorder="1" applyAlignment="1" applyProtection="1">
      <alignment horizontal="center"/>
    </xf>
    <xf numFmtId="165" fontId="3" fillId="0" borderId="0" xfId="0" applyFont="1" applyAlignment="1" applyProtection="1">
      <alignment horizontal="left"/>
    </xf>
    <xf numFmtId="39" fontId="3" fillId="0" borderId="0" xfId="0" applyNumberFormat="1" applyFont="1" applyProtection="1"/>
    <xf numFmtId="39" fontId="3" fillId="0" borderId="1" xfId="0" applyNumberFormat="1" applyFont="1" applyBorder="1" applyProtection="1"/>
    <xf numFmtId="39" fontId="3" fillId="0" borderId="0" xfId="0" applyNumberFormat="1" applyFont="1" applyBorder="1" applyProtection="1"/>
    <xf numFmtId="165" fontId="4" fillId="0" borderId="0" xfId="0" applyFont="1" applyAlignment="1" applyProtection="1">
      <alignment horizontal="left"/>
    </xf>
    <xf numFmtId="39" fontId="4" fillId="0" borderId="0" xfId="0" applyNumberFormat="1" applyFont="1" applyProtection="1"/>
    <xf numFmtId="39" fontId="4" fillId="0" borderId="2" xfId="0" applyNumberFormat="1" applyFont="1" applyBorder="1" applyProtection="1"/>
    <xf numFmtId="165" fontId="5" fillId="0" borderId="0" xfId="0" applyFont="1"/>
    <xf numFmtId="164" fontId="3" fillId="0" borderId="0" xfId="3" applyFont="1"/>
    <xf numFmtId="164" fontId="3" fillId="0" borderId="0" xfId="3" applyFont="1" applyBorder="1"/>
    <xf numFmtId="39" fontId="4" fillId="0" borderId="0" xfId="0" applyNumberFormat="1" applyFont="1" applyBorder="1" applyProtection="1"/>
    <xf numFmtId="165" fontId="4" fillId="0" borderId="0" xfId="0" applyFont="1"/>
    <xf numFmtId="165" fontId="3" fillId="0" borderId="0" xfId="0" applyFont="1" applyAlignment="1" applyProtection="1">
      <alignment horizontal="left" indent="1"/>
    </xf>
    <xf numFmtId="165" fontId="6" fillId="0" borderId="0" xfId="0" applyFont="1"/>
    <xf numFmtId="165" fontId="3" fillId="0" borderId="0" xfId="0" applyFont="1" applyAlignment="1">
      <alignment horizontal="left"/>
    </xf>
    <xf numFmtId="165" fontId="3" fillId="0" borderId="0" xfId="0" applyFont="1" applyBorder="1"/>
    <xf numFmtId="39" fontId="3" fillId="0" borderId="0" xfId="0" applyNumberFormat="1" applyFont="1" applyAlignment="1" applyProtection="1">
      <alignment horizontal="fill"/>
    </xf>
    <xf numFmtId="39" fontId="4" fillId="0" borderId="0" xfId="0" applyNumberFormat="1" applyFont="1" applyAlignment="1" applyProtection="1">
      <alignment horizontal="left"/>
    </xf>
    <xf numFmtId="39" fontId="4" fillId="0" borderId="0" xfId="0" applyNumberFormat="1" applyFont="1" applyAlignment="1" applyProtection="1">
      <alignment horizontal="fill"/>
    </xf>
    <xf numFmtId="165" fontId="3" fillId="0" borderId="0" xfId="0" applyFont="1" applyAlignment="1" applyProtection="1"/>
    <xf numFmtId="165" fontId="7" fillId="0" borderId="0" xfId="0" applyFont="1" applyAlignment="1">
      <alignment horizontal="center"/>
    </xf>
    <xf numFmtId="165" fontId="7" fillId="0" borderId="0" xfId="0" applyFont="1"/>
    <xf numFmtId="165" fontId="8" fillId="0" borderId="0" xfId="0" applyFont="1" applyAlignment="1" applyProtection="1">
      <alignment horizontal="left"/>
    </xf>
    <xf numFmtId="0" fontId="11" fillId="0" borderId="0" xfId="6" applyFont="1" applyFill="1" applyAlignment="1"/>
    <xf numFmtId="0" fontId="12" fillId="0" borderId="0" xfId="6" applyFont="1" applyFill="1"/>
    <xf numFmtId="0" fontId="12" fillId="0" borderId="0" xfId="6" applyFont="1" applyFill="1" applyAlignment="1">
      <alignment horizontal="right"/>
    </xf>
    <xf numFmtId="0" fontId="12" fillId="0" borderId="0" xfId="6" applyFont="1" applyFill="1" applyAlignment="1">
      <alignment horizontal="center"/>
    </xf>
    <xf numFmtId="167" fontId="12" fillId="0" borderId="0" xfId="6" applyNumberFormat="1" applyFont="1" applyFill="1" applyAlignment="1">
      <alignment horizontal="right"/>
    </xf>
    <xf numFmtId="0" fontId="11" fillId="0" borderId="0" xfId="6" applyFont="1" applyFill="1"/>
    <xf numFmtId="167" fontId="12" fillId="0" borderId="0" xfId="6" applyNumberFormat="1" applyFont="1" applyFill="1"/>
    <xf numFmtId="0" fontId="12" fillId="0" borderId="0" xfId="6" applyFont="1" applyFill="1" applyBorder="1"/>
    <xf numFmtId="0" fontId="12" fillId="0" borderId="0" xfId="6" applyFont="1" applyFill="1" applyAlignment="1"/>
    <xf numFmtId="0" fontId="11" fillId="0" borderId="0" xfId="6" applyFont="1" applyFill="1" applyAlignment="1">
      <alignment horizontal="center"/>
    </xf>
    <xf numFmtId="167" fontId="11" fillId="0" borderId="0" xfId="6" applyNumberFormat="1" applyFont="1" applyFill="1" applyAlignment="1">
      <alignment horizontal="right"/>
    </xf>
    <xf numFmtId="167" fontId="11" fillId="0" borderId="0" xfId="6" applyNumberFormat="1" applyFont="1" applyFill="1"/>
    <xf numFmtId="0" fontId="12" fillId="0" borderId="0" xfId="6" applyFont="1" applyFill="1" applyAlignment="1">
      <alignment horizontal="left"/>
    </xf>
    <xf numFmtId="0" fontId="12" fillId="0" borderId="0" xfId="6" applyFont="1" applyFill="1" applyBorder="1" applyAlignment="1">
      <alignment horizontal="right"/>
    </xf>
    <xf numFmtId="0" fontId="13" fillId="0" borderId="0" xfId="6" applyFont="1" applyFill="1"/>
    <xf numFmtId="0" fontId="13" fillId="0" borderId="0" xfId="6" applyNumberFormat="1" applyFont="1" applyFill="1" applyAlignment="1">
      <alignment horizontal="center"/>
    </xf>
    <xf numFmtId="0" fontId="13" fillId="0" borderId="0" xfId="6" applyNumberFormat="1" applyFont="1" applyFill="1" applyBorder="1" applyAlignment="1">
      <alignment horizontal="center"/>
    </xf>
    <xf numFmtId="167" fontId="12" fillId="0" borderId="0" xfId="0" applyNumberFormat="1" applyFont="1" applyBorder="1"/>
    <xf numFmtId="37" fontId="12" fillId="0" borderId="0" xfId="6" applyNumberFormat="1" applyFont="1" applyFill="1" applyBorder="1"/>
    <xf numFmtId="0" fontId="12" fillId="0" borderId="0" xfId="6" applyFont="1" applyFill="1" applyAlignment="1">
      <alignment horizontal="left" indent="1"/>
    </xf>
    <xf numFmtId="37" fontId="12" fillId="0" borderId="0" xfId="0" applyNumberFormat="1" applyFont="1" applyBorder="1" applyAlignment="1">
      <alignment horizontal="right"/>
    </xf>
    <xf numFmtId="168" fontId="12" fillId="0" borderId="0" xfId="6" applyNumberFormat="1" applyFont="1" applyFill="1"/>
    <xf numFmtId="168" fontId="12" fillId="0" borderId="0" xfId="6" applyNumberFormat="1" applyFont="1" applyFill="1" applyBorder="1"/>
    <xf numFmtId="0" fontId="14" fillId="0" borderId="0" xfId="6" applyFont="1" applyFill="1"/>
    <xf numFmtId="0" fontId="15" fillId="0" borderId="0" xfId="6" applyFont="1" applyFill="1"/>
    <xf numFmtId="37" fontId="12" fillId="0" borderId="0" xfId="6" applyNumberFormat="1" applyFont="1" applyFill="1"/>
    <xf numFmtId="0" fontId="12" fillId="2" borderId="0" xfId="6" applyFont="1" applyFill="1"/>
    <xf numFmtId="0" fontId="12" fillId="3" borderId="0" xfId="1" applyFont="1" applyFill="1"/>
    <xf numFmtId="0" fontId="16" fillId="4" borderId="3" xfId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/>
    </xf>
    <xf numFmtId="14" fontId="16" fillId="4" borderId="5" xfId="1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6" xfId="1" applyFont="1" applyFill="1" applyBorder="1" applyAlignment="1">
      <alignment horizontal="center"/>
    </xf>
    <xf numFmtId="0" fontId="16" fillId="4" borderId="7" xfId="1" applyFont="1" applyFill="1" applyBorder="1" applyAlignment="1">
      <alignment horizontal="center"/>
    </xf>
    <xf numFmtId="14" fontId="12" fillId="0" borderId="0" xfId="6" quotePrefix="1" applyNumberFormat="1" applyFont="1" applyFill="1" applyBorder="1"/>
    <xf numFmtId="0" fontId="12" fillId="0" borderId="0" xfId="6" quotePrefix="1" applyFont="1" applyFill="1" applyBorder="1"/>
    <xf numFmtId="0" fontId="17" fillId="0" borderId="0" xfId="1" applyFont="1" applyFill="1"/>
    <xf numFmtId="169" fontId="17" fillId="0" borderId="0" xfId="3" applyNumberFormat="1" applyFont="1" applyFill="1"/>
    <xf numFmtId="169" fontId="17" fillId="0" borderId="0" xfId="1" applyNumberFormat="1" applyFont="1" applyFill="1"/>
    <xf numFmtId="0" fontId="12" fillId="0" borderId="8" xfId="6" applyFont="1" applyFill="1" applyBorder="1"/>
    <xf numFmtId="0" fontId="12" fillId="0" borderId="8" xfId="6" applyFont="1" applyFill="1" applyBorder="1" applyAlignment="1">
      <alignment horizontal="center"/>
    </xf>
    <xf numFmtId="167" fontId="12" fillId="0" borderId="8" xfId="6" applyNumberFormat="1" applyFont="1" applyFill="1" applyBorder="1"/>
    <xf numFmtId="167" fontId="12" fillId="0" borderId="8" xfId="6" applyNumberFormat="1" applyFont="1" applyFill="1" applyBorder="1" applyAlignment="1">
      <alignment horizontal="right"/>
    </xf>
    <xf numFmtId="0" fontId="13" fillId="0" borderId="0" xfId="6" applyFont="1" applyFill="1" applyAlignment="1">
      <alignment horizontal="center"/>
    </xf>
    <xf numFmtId="170" fontId="12" fillId="0" borderId="0" xfId="0" applyNumberFormat="1" applyFont="1" applyBorder="1"/>
    <xf numFmtId="169" fontId="18" fillId="0" borderId="0" xfId="1" applyNumberFormat="1" applyFont="1" applyFill="1"/>
    <xf numFmtId="170" fontId="12" fillId="0" borderId="0" xfId="6" applyNumberFormat="1" applyFont="1" applyFill="1"/>
    <xf numFmtId="170" fontId="12" fillId="0" borderId="1" xfId="0" applyNumberFormat="1" applyFont="1" applyBorder="1" applyAlignment="1">
      <alignment horizontal="right"/>
    </xf>
    <xf numFmtId="170" fontId="12" fillId="0" borderId="0" xfId="0" applyNumberFormat="1" applyFont="1"/>
    <xf numFmtId="0" fontId="18" fillId="0" borderId="9" xfId="1" applyFont="1" applyFill="1" applyBorder="1"/>
    <xf numFmtId="169" fontId="18" fillId="0" borderId="9" xfId="1" applyNumberFormat="1" applyFont="1" applyFill="1" applyBorder="1"/>
    <xf numFmtId="171" fontId="12" fillId="3" borderId="0" xfId="1" applyNumberFormat="1" applyFont="1" applyFill="1"/>
    <xf numFmtId="172" fontId="12" fillId="3" borderId="0" xfId="1" applyNumberFormat="1" applyFont="1" applyFill="1"/>
    <xf numFmtId="171" fontId="12" fillId="3" borderId="1" xfId="1" applyNumberFormat="1" applyFont="1" applyFill="1" applyBorder="1"/>
    <xf numFmtId="171" fontId="12" fillId="3" borderId="9" xfId="1" applyNumberFormat="1" applyFont="1" applyFill="1" applyBorder="1"/>
    <xf numFmtId="170" fontId="12" fillId="0" borderId="1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3" borderId="0" xfId="1" quotePrefix="1" applyNumberFormat="1" applyFont="1" applyFill="1"/>
    <xf numFmtId="171" fontId="11" fillId="3" borderId="0" xfId="1" applyNumberFormat="1" applyFont="1" applyFill="1"/>
    <xf numFmtId="170" fontId="12" fillId="3" borderId="0" xfId="1" applyNumberFormat="1" applyFont="1" applyFill="1"/>
    <xf numFmtId="171" fontId="12" fillId="5" borderId="0" xfId="1" applyNumberFormat="1" applyFont="1" applyFill="1"/>
    <xf numFmtId="170" fontId="12" fillId="0" borderId="9" xfId="0" applyNumberFormat="1" applyFont="1" applyBorder="1" applyAlignment="1">
      <alignment horizontal="right"/>
    </xf>
    <xf numFmtId="164" fontId="12" fillId="0" borderId="0" xfId="3" applyFont="1" applyBorder="1" applyAlignment="1">
      <alignment horizontal="right"/>
    </xf>
    <xf numFmtId="37" fontId="12" fillId="0" borderId="8" xfId="6" applyNumberFormat="1" applyFont="1" applyFill="1" applyBorder="1"/>
    <xf numFmtId="171" fontId="11" fillId="5" borderId="0" xfId="1" applyNumberFormat="1" applyFont="1" applyFill="1"/>
    <xf numFmtId="0" fontId="11" fillId="3" borderId="0" xfId="1" applyFont="1" applyFill="1"/>
    <xf numFmtId="164" fontId="12" fillId="3" borderId="0" xfId="3" applyFont="1" applyFill="1"/>
    <xf numFmtId="0" fontId="12" fillId="3" borderId="0" xfId="1" quotePrefix="1" applyFont="1" applyFill="1"/>
    <xf numFmtId="2" fontId="12" fillId="3" borderId="0" xfId="1" applyNumberFormat="1" applyFont="1" applyFill="1"/>
    <xf numFmtId="0" fontId="24" fillId="3" borderId="0" xfId="1" applyFont="1" applyFill="1"/>
    <xf numFmtId="0" fontId="25" fillId="4" borderId="3" xfId="1" applyFont="1" applyFill="1" applyBorder="1" applyAlignment="1">
      <alignment horizontal="center"/>
    </xf>
    <xf numFmtId="0" fontId="25" fillId="4" borderId="4" xfId="1" applyFont="1" applyFill="1" applyBorder="1" applyAlignment="1">
      <alignment horizontal="center"/>
    </xf>
    <xf numFmtId="14" fontId="25" fillId="4" borderId="5" xfId="1" applyNumberFormat="1" applyFont="1" applyFill="1" applyBorder="1" applyAlignment="1">
      <alignment horizontal="center"/>
    </xf>
    <xf numFmtId="0" fontId="25" fillId="4" borderId="5" xfId="1" applyFont="1" applyFill="1" applyBorder="1" applyAlignment="1">
      <alignment horizontal="center"/>
    </xf>
    <xf numFmtId="0" fontId="25" fillId="4" borderId="6" xfId="1" applyFont="1" applyFill="1" applyBorder="1" applyAlignment="1">
      <alignment horizontal="center"/>
    </xf>
    <xf numFmtId="0" fontId="25" fillId="4" borderId="7" xfId="1" applyFont="1" applyFill="1" applyBorder="1" applyAlignment="1">
      <alignment horizontal="center"/>
    </xf>
    <xf numFmtId="14" fontId="26" fillId="0" borderId="0" xfId="6" quotePrefix="1" applyNumberFormat="1" applyFont="1" applyFill="1" applyBorder="1"/>
    <xf numFmtId="0" fontId="26" fillId="0" borderId="0" xfId="6" quotePrefix="1" applyFont="1" applyFill="1" applyBorder="1"/>
    <xf numFmtId="0" fontId="27" fillId="0" borderId="0" xfId="1" applyFont="1" applyFill="1"/>
    <xf numFmtId="169" fontId="27" fillId="0" borderId="0" xfId="3" applyNumberFormat="1" applyFont="1" applyFill="1"/>
    <xf numFmtId="169" fontId="27" fillId="0" borderId="0" xfId="1" applyNumberFormat="1" applyFont="1" applyFill="1"/>
    <xf numFmtId="169" fontId="28" fillId="0" borderId="0" xfId="1" applyNumberFormat="1" applyFont="1" applyFill="1"/>
    <xf numFmtId="0" fontId="28" fillId="0" borderId="9" xfId="1" applyFont="1" applyFill="1" applyBorder="1"/>
    <xf numFmtId="169" fontId="28" fillId="0" borderId="9" xfId="1" applyNumberFormat="1" applyFont="1" applyFill="1" applyBorder="1"/>
    <xf numFmtId="171" fontId="24" fillId="3" borderId="0" xfId="1" applyNumberFormat="1" applyFont="1" applyFill="1"/>
    <xf numFmtId="172" fontId="24" fillId="3" borderId="0" xfId="1" applyNumberFormat="1" applyFont="1" applyFill="1"/>
    <xf numFmtId="171" fontId="24" fillId="3" borderId="1" xfId="1" applyNumberFormat="1" applyFont="1" applyFill="1" applyBorder="1"/>
    <xf numFmtId="171" fontId="24" fillId="3" borderId="9" xfId="1" applyNumberFormat="1" applyFont="1" applyFill="1" applyBorder="1"/>
    <xf numFmtId="171" fontId="24" fillId="3" borderId="0" xfId="1" quotePrefix="1" applyNumberFormat="1" applyFont="1" applyFill="1"/>
    <xf numFmtId="171" fontId="23" fillId="3" borderId="0" xfId="1" applyNumberFormat="1" applyFont="1" applyFill="1"/>
    <xf numFmtId="170" fontId="24" fillId="3" borderId="0" xfId="1" applyNumberFormat="1" applyFont="1" applyFill="1"/>
    <xf numFmtId="171" fontId="24" fillId="5" borderId="0" xfId="1" applyNumberFormat="1" applyFont="1" applyFill="1"/>
    <xf numFmtId="170" fontId="29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171" fontId="23" fillId="5" borderId="0" xfId="1" applyNumberFormat="1" applyFont="1" applyFill="1"/>
    <xf numFmtId="0" fontId="23" fillId="3" borderId="0" xfId="1" applyFont="1" applyFill="1"/>
    <xf numFmtId="164" fontId="24" fillId="3" borderId="0" xfId="3" applyFont="1" applyFill="1"/>
    <xf numFmtId="0" fontId="24" fillId="3" borderId="0" xfId="1" quotePrefix="1" applyFont="1" applyFill="1"/>
    <xf numFmtId="2" fontId="24" fillId="3" borderId="0" xfId="1" applyNumberFormat="1" applyFont="1" applyFill="1"/>
    <xf numFmtId="0" fontId="30" fillId="3" borderId="0" xfId="1" applyFont="1" applyFill="1"/>
    <xf numFmtId="165" fontId="3" fillId="0" borderId="0" xfId="0" applyFont="1" applyBorder="1" applyAlignment="1" applyProtection="1">
      <alignment horizontal="left"/>
    </xf>
    <xf numFmtId="165" fontId="33" fillId="0" borderId="0" xfId="0" applyFont="1"/>
    <xf numFmtId="165" fontId="33" fillId="0" borderId="0" xfId="0" quotePrefix="1" applyFont="1"/>
    <xf numFmtId="14" fontId="34" fillId="0" borderId="0" xfId="0" applyNumberFormat="1" applyFont="1" applyAlignment="1">
      <alignment horizontal="center"/>
    </xf>
    <xf numFmtId="39" fontId="4" fillId="0" borderId="11" xfId="0" applyNumberFormat="1" applyFont="1" applyBorder="1" applyProtection="1"/>
    <xf numFmtId="39" fontId="4" fillId="0" borderId="10" xfId="0" applyNumberFormat="1" applyFont="1" applyBorder="1" applyProtection="1"/>
    <xf numFmtId="165" fontId="34" fillId="6" borderId="0" xfId="0" applyFont="1" applyFill="1"/>
    <xf numFmtId="165" fontId="35" fillId="6" borderId="0" xfId="0" applyFont="1" applyFill="1"/>
    <xf numFmtId="165" fontId="36" fillId="6" borderId="0" xfId="0" applyFont="1" applyFill="1"/>
    <xf numFmtId="165" fontId="36" fillId="6" borderId="0" xfId="0" quotePrefix="1" applyFont="1" applyFill="1"/>
    <xf numFmtId="165" fontId="32" fillId="0" borderId="0" xfId="0" applyFont="1" applyAlignment="1">
      <alignment horizontal="center"/>
    </xf>
    <xf numFmtId="165" fontId="32" fillId="0" borderId="0" xfId="0" applyFont="1" applyAlignment="1">
      <alignment horizontal="left"/>
    </xf>
    <xf numFmtId="165" fontId="32" fillId="0" borderId="0" xfId="0" applyFont="1" applyAlignment="1" applyProtection="1">
      <alignment horizontal="left"/>
    </xf>
    <xf numFmtId="40" fontId="3" fillId="0" borderId="0" xfId="0" applyNumberFormat="1" applyFont="1" applyBorder="1" applyProtection="1"/>
    <xf numFmtId="40" fontId="3" fillId="0" borderId="1" xfId="0" applyNumberFormat="1" applyFont="1" applyBorder="1" applyProtection="1"/>
    <xf numFmtId="4" fontId="3" fillId="0" borderId="0" xfId="0" applyNumberFormat="1" applyFont="1" applyProtection="1"/>
    <xf numFmtId="165" fontId="32" fillId="0" borderId="0" xfId="0" applyFont="1" applyAlignment="1" applyProtection="1">
      <alignment horizontal="center"/>
    </xf>
    <xf numFmtId="165" fontId="32" fillId="0" borderId="0" xfId="0" applyFont="1" applyAlignment="1">
      <alignment horizontal="center"/>
    </xf>
    <xf numFmtId="0" fontId="22" fillId="2" borderId="0" xfId="1" applyFont="1" applyFill="1" applyAlignment="1">
      <alignment horizontal="center"/>
    </xf>
    <xf numFmtId="0" fontId="23" fillId="3" borderId="0" xfId="1" applyFont="1" applyFill="1" applyAlignment="1">
      <alignment horizontal="center"/>
    </xf>
    <xf numFmtId="0" fontId="23" fillId="2" borderId="0" xfId="1" applyFont="1" applyFill="1" applyAlignment="1">
      <alignment horizontal="center"/>
    </xf>
    <xf numFmtId="0" fontId="25" fillId="4" borderId="3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13" xfId="1" applyFont="1" applyFill="1" applyBorder="1" applyAlignment="1">
      <alignment horizontal="center"/>
    </xf>
    <xf numFmtId="0" fontId="25" fillId="4" borderId="14" xfId="1" applyFont="1" applyFill="1" applyBorder="1" applyAlignment="1">
      <alignment horizontal="center"/>
    </xf>
    <xf numFmtId="0" fontId="15" fillId="0" borderId="0" xfId="6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6" fillId="4" borderId="12" xfId="1" applyFont="1" applyFill="1" applyBorder="1" applyAlignment="1">
      <alignment horizontal="center"/>
    </xf>
    <xf numFmtId="0" fontId="16" fillId="4" borderId="13" xfId="1" applyFont="1" applyFill="1" applyBorder="1" applyAlignment="1">
      <alignment horizontal="center"/>
    </xf>
    <xf numFmtId="0" fontId="16" fillId="4" borderId="14" xfId="1" applyFont="1" applyFill="1" applyBorder="1" applyAlignment="1">
      <alignment horizontal="center"/>
    </xf>
  </cellXfs>
  <cellStyles count="7">
    <cellStyle name="=C:\WINNT\SYSTEM32\COMMAND.COM" xfId="1"/>
    <cellStyle name="Euro" xfId="2"/>
    <cellStyle name="Millares" xfId="3" builtinId="3"/>
    <cellStyle name="Moneda 2" xfId="4"/>
    <cellStyle name="Normal" xfId="0" builtinId="0"/>
    <cellStyle name="Normal 2" xfId="5"/>
    <cellStyle name="Normal_Bal, Utl, Fluj y anex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845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382125"/>
          <a:ext cx="8810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18451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100"/>
          <a:ext cx="1495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8</xdr:col>
      <xdr:colOff>800100</xdr:colOff>
      <xdr:row>42</xdr:row>
      <xdr:rowOff>114300</xdr:rowOff>
    </xdr:to>
    <xdr:pic>
      <xdr:nvPicPr>
        <xdr:cNvPr id="1615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450"/>
          <a:ext cx="8782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1615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7625"/>
          <a:ext cx="1485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4581525" y="106394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Dr. Pedro José Geoffroy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5029200" y="10639425"/>
          <a:ext cx="1762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Lic. Guillermo de Jesús Rivas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Contador</a:t>
          </a:r>
        </a:p>
        <a:p>
          <a:pPr algn="ctr" rtl="0">
            <a:defRPr sz="1000"/>
          </a:pPr>
          <a:endParaRPr lang="es-SV" sz="1100" b="0" i="0" strike="noStrike">
            <a:solidFill>
              <a:srgbClr val="000000"/>
            </a:solidFill>
            <a:latin typeface="Helvetica"/>
          </a:endParaRP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Ing. Luis Tomás Ivandic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4581525" y="106394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Dr. Pedro José Geoffroy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5029200" y="10639425"/>
          <a:ext cx="1762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Lic. Guillermo de Jesús Rivas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Contador</a:t>
          </a:r>
        </a:p>
        <a:p>
          <a:pPr algn="ctr" rtl="0">
            <a:defRPr sz="1000"/>
          </a:pPr>
          <a:endParaRPr lang="es-SV" sz="1100" b="0" i="0" strike="noStrike">
            <a:solidFill>
              <a:srgbClr val="000000"/>
            </a:solidFill>
            <a:latin typeface="Helvetica"/>
          </a:endParaRP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Ing. Luis Tomás Ivandic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177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03" t="20996" r="22421" b="72559"/>
        <a:stretch>
          <a:fillRect/>
        </a:stretch>
      </xdr:blipFill>
      <xdr:spPr bwMode="auto">
        <a:xfrm>
          <a:off x="857250" y="9401175"/>
          <a:ext cx="479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8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3" t="35254" r="22421" b="54395"/>
        <a:stretch>
          <a:fillRect/>
        </a:stretch>
      </xdr:blipFill>
      <xdr:spPr bwMode="auto">
        <a:xfrm>
          <a:off x="895350" y="9372600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9352.2000000000007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3"/>
  <dimension ref="A1:J37"/>
  <sheetViews>
    <sheetView showGridLines="0" tabSelected="1" topLeftCell="B1" zoomScaleNormal="100" zoomScaleSheetLayoutView="100" workbookViewId="0">
      <selection activeCell="I1" sqref="I1"/>
    </sheetView>
  </sheetViews>
  <sheetFormatPr baseColWidth="10" defaultColWidth="9.625" defaultRowHeight="11.25"/>
  <cols>
    <col min="1" max="1" width="6.125" style="133" hidden="1" customWidth="1"/>
    <col min="2" max="2" width="36" style="1" customWidth="1"/>
    <col min="3" max="3" width="4.875" style="1" customWidth="1"/>
    <col min="4" max="4" width="15" style="1" bestFit="1" customWidth="1"/>
    <col min="5" max="5" width="7.375" style="1" customWidth="1"/>
    <col min="6" max="6" width="39.75" style="1" customWidth="1"/>
    <col min="7" max="7" width="5" style="1" customWidth="1"/>
    <col min="8" max="8" width="15.75" style="1" customWidth="1"/>
    <col min="9" max="9" width="15.375" style="1" customWidth="1"/>
    <col min="10" max="16384" width="9.625" style="1"/>
  </cols>
  <sheetData>
    <row r="1" spans="1:9" ht="40.5" customHeight="1"/>
    <row r="2" spans="1:9" ht="27.75" customHeight="1">
      <c r="B2" s="143" t="s">
        <v>197</v>
      </c>
      <c r="C2" s="143"/>
      <c r="D2" s="143"/>
      <c r="E2" s="143"/>
      <c r="F2" s="143"/>
      <c r="G2" s="143"/>
      <c r="H2" s="143"/>
    </row>
    <row r="3" spans="1:9" ht="27.75" customHeight="1">
      <c r="B3" s="143" t="s">
        <v>202</v>
      </c>
      <c r="C3" s="143"/>
      <c r="D3" s="143"/>
      <c r="E3" s="143"/>
      <c r="F3" s="143"/>
      <c r="G3" s="143"/>
      <c r="H3" s="143"/>
    </row>
    <row r="4" spans="1:9" ht="27.75" customHeight="1">
      <c r="B4" s="144" t="s">
        <v>62</v>
      </c>
      <c r="C4" s="144"/>
      <c r="D4" s="144"/>
      <c r="E4" s="144"/>
      <c r="F4" s="144"/>
      <c r="G4" s="144"/>
      <c r="H4" s="144"/>
    </row>
    <row r="5" spans="1:9" ht="30" customHeight="1">
      <c r="A5" s="135" t="s">
        <v>41</v>
      </c>
      <c r="B5" s="130">
        <v>42767</v>
      </c>
      <c r="C5" s="2"/>
      <c r="D5" s="2"/>
      <c r="E5" s="2"/>
      <c r="F5" s="2"/>
      <c r="G5" s="2"/>
    </row>
    <row r="6" spans="1:9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198</v>
      </c>
      <c r="B7" s="4" t="s">
        <v>2</v>
      </c>
      <c r="D7" s="140">
        <v>5380656.5499999998</v>
      </c>
      <c r="F7" s="4" t="s">
        <v>10</v>
      </c>
      <c r="H7" s="140">
        <v>1126203.57</v>
      </c>
      <c r="I7" s="5"/>
    </row>
    <row r="8" spans="1:9" ht="23.25" customHeight="1">
      <c r="A8" s="136" t="s">
        <v>93</v>
      </c>
      <c r="B8" s="4" t="s">
        <v>4</v>
      </c>
      <c r="C8" s="5"/>
      <c r="D8" s="140">
        <v>43313149.170000002</v>
      </c>
      <c r="F8" s="4" t="s">
        <v>11</v>
      </c>
      <c r="H8" s="140">
        <v>29511681.829999998</v>
      </c>
      <c r="I8" s="5"/>
    </row>
    <row r="9" spans="1:9" ht="23.25" customHeight="1">
      <c r="A9" s="136" t="s">
        <v>95</v>
      </c>
      <c r="B9" s="4" t="s">
        <v>5</v>
      </c>
      <c r="C9" s="5"/>
      <c r="D9" s="140">
        <v>160335.79999999981</v>
      </c>
      <c r="F9" s="4" t="s">
        <v>12</v>
      </c>
      <c r="G9" s="7"/>
      <c r="H9" s="140">
        <v>11781138.860000001</v>
      </c>
      <c r="I9" s="5"/>
    </row>
    <row r="10" spans="1:9" ht="23.25" customHeight="1">
      <c r="A10" s="136" t="s">
        <v>97</v>
      </c>
      <c r="B10" s="4" t="s">
        <v>6</v>
      </c>
      <c r="C10" s="5"/>
      <c r="D10" s="140">
        <v>23577805.219999999</v>
      </c>
      <c r="F10" s="4" t="s">
        <v>13</v>
      </c>
      <c r="H10" s="140">
        <v>10547876.370000001</v>
      </c>
      <c r="I10" s="5"/>
    </row>
    <row r="11" spans="1:9" ht="23.25" customHeight="1">
      <c r="A11" s="136" t="s">
        <v>49</v>
      </c>
      <c r="B11" s="4" t="s">
        <v>199</v>
      </c>
      <c r="C11" s="7"/>
      <c r="D11" s="140">
        <v>12052374.549999999</v>
      </c>
      <c r="F11" s="4" t="s">
        <v>14</v>
      </c>
      <c r="H11" s="140">
        <v>572174.51000000013</v>
      </c>
      <c r="I11" s="5"/>
    </row>
    <row r="12" spans="1:9" ht="23.25" customHeight="1">
      <c r="A12" s="136" t="s">
        <v>48</v>
      </c>
      <c r="B12" s="4" t="s">
        <v>7</v>
      </c>
      <c r="C12" s="7"/>
      <c r="D12" s="140">
        <v>41684198.509999998</v>
      </c>
      <c r="F12" s="4" t="s">
        <v>15</v>
      </c>
      <c r="H12" s="140">
        <v>13256802.920000002</v>
      </c>
      <c r="I12" s="5"/>
    </row>
    <row r="13" spans="1:9" ht="23.25" customHeight="1">
      <c r="A13" s="136" t="s">
        <v>109</v>
      </c>
      <c r="B13" s="4" t="s">
        <v>8</v>
      </c>
      <c r="C13" s="7"/>
      <c r="D13" s="140">
        <v>5283666.7300000004</v>
      </c>
      <c r="F13" s="4" t="s">
        <v>16</v>
      </c>
      <c r="G13" s="12"/>
      <c r="H13" s="140">
        <v>553094.54</v>
      </c>
      <c r="I13" s="5"/>
    </row>
    <row r="14" spans="1:9" ht="23.25" customHeight="1">
      <c r="A14" s="136" t="s">
        <v>106</v>
      </c>
      <c r="B14" s="4" t="s">
        <v>9</v>
      </c>
      <c r="C14" s="7"/>
      <c r="D14" s="141">
        <v>7024385.5599999987</v>
      </c>
      <c r="F14" s="4" t="s">
        <v>17</v>
      </c>
      <c r="H14" s="141">
        <v>478687.24000000046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138476572.08999997</v>
      </c>
      <c r="F16" s="139" t="s">
        <v>63</v>
      </c>
      <c r="G16" s="13"/>
      <c r="H16" s="10">
        <f>SUM(H7:H14)</f>
        <v>67827659.839999989</v>
      </c>
      <c r="I16" s="7"/>
    </row>
    <row r="17" spans="1:10" ht="23.25" customHeight="1" thickTop="1">
      <c r="A17" s="136" t="s">
        <v>54</v>
      </c>
      <c r="B17" s="4"/>
      <c r="C17" s="5"/>
      <c r="D17" s="7"/>
      <c r="F17" s="4"/>
      <c r="G17" s="13"/>
      <c r="H17" s="5"/>
      <c r="I17" s="7"/>
    </row>
    <row r="18" spans="1:10" ht="23.25" customHeight="1">
      <c r="A18" s="136" t="s">
        <v>53</v>
      </c>
      <c r="B18" s="127"/>
      <c r="C18" s="7"/>
      <c r="D18" s="7"/>
      <c r="E18" s="19"/>
      <c r="F18" s="139" t="s">
        <v>22</v>
      </c>
      <c r="H18" s="5"/>
      <c r="I18" s="7"/>
    </row>
    <row r="19" spans="1:10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10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10" ht="23.25" customHeight="1">
      <c r="A21" s="135"/>
      <c r="B21" s="4"/>
      <c r="C21" s="5"/>
      <c r="D21" s="7"/>
      <c r="F21" s="4" t="s">
        <v>20</v>
      </c>
      <c r="H21" s="140">
        <v>38988097.920000002</v>
      </c>
      <c r="I21" s="7"/>
    </row>
    <row r="22" spans="1:10" ht="23.25" customHeight="1">
      <c r="A22" s="135"/>
      <c r="B22" s="4"/>
      <c r="C22" s="5"/>
      <c r="D22" s="7"/>
      <c r="F22" s="4" t="s">
        <v>21</v>
      </c>
      <c r="H22" s="6">
        <v>9292814.3300000001</v>
      </c>
      <c r="I22" s="7"/>
    </row>
    <row r="23" spans="1:10" ht="23.25" customHeight="1">
      <c r="A23" s="135"/>
      <c r="B23" s="4"/>
      <c r="C23" s="5"/>
      <c r="D23" s="7"/>
      <c r="F23" s="4"/>
      <c r="H23" s="7"/>
      <c r="I23" s="7"/>
    </row>
    <row r="24" spans="1:10" ht="23.25" customHeight="1" thickBot="1">
      <c r="B24" s="4"/>
      <c r="C24" s="5"/>
      <c r="D24" s="7"/>
      <c r="F24" s="139" t="s">
        <v>64</v>
      </c>
      <c r="G24" s="7"/>
      <c r="H24" s="10">
        <f>SUM(H19:H22)</f>
        <v>70648912.25</v>
      </c>
      <c r="I24" s="7"/>
    </row>
    <row r="25" spans="1:10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138476572.08999997</v>
      </c>
      <c r="I26" s="14"/>
      <c r="J26" s="1"/>
    </row>
    <row r="27" spans="1:10" s="15" customFormat="1" ht="15.75" thickTop="1">
      <c r="A27" s="134"/>
      <c r="B27" s="26"/>
      <c r="C27" s="26"/>
      <c r="D27" s="26"/>
      <c r="E27" s="26"/>
      <c r="I27" s="14"/>
    </row>
    <row r="28" spans="1:10" ht="12">
      <c r="B28"/>
      <c r="C28" s="5"/>
      <c r="D28" s="7"/>
      <c r="E28" s="15"/>
      <c r="F28" s="4"/>
      <c r="G28" s="5"/>
      <c r="H28" s="5"/>
      <c r="I28" s="20"/>
      <c r="J28" s="15"/>
    </row>
    <row r="29" spans="1:10" ht="24" customHeight="1">
      <c r="B29" s="24"/>
      <c r="C29" s="21"/>
      <c r="D29" s="14"/>
      <c r="F29" s="127"/>
      <c r="G29" s="7"/>
      <c r="H29" s="5"/>
    </row>
    <row r="30" spans="1:10" ht="15.75">
      <c r="B30" s="24"/>
      <c r="C30" s="21"/>
      <c r="D30" s="22"/>
      <c r="F30" s="127"/>
      <c r="G30" s="13"/>
      <c r="H30" s="5"/>
      <c r="I30" s="5"/>
    </row>
    <row r="31" spans="1:10" ht="12">
      <c r="B31"/>
      <c r="F31" s="127"/>
      <c r="G31" s="13"/>
      <c r="H31" s="5"/>
      <c r="I31" s="5"/>
    </row>
    <row r="32" spans="1:10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2:9" ht="12.75">
      <c r="C36" s="5"/>
      <c r="D36" s="5"/>
      <c r="H36" s="11"/>
    </row>
    <row r="37" spans="2:9">
      <c r="C37" s="5"/>
      <c r="D37" s="5"/>
      <c r="H37" s="5"/>
    </row>
  </sheetData>
  <mergeCells count="3">
    <mergeCell ref="B2:H2"/>
    <mergeCell ref="B3:H3"/>
    <mergeCell ref="B4:H4"/>
  </mergeCells>
  <phoneticPr fontId="2" type="noConversion"/>
  <printOptions horizontalCentered="1" verticalCentered="1" gridLinesSet="0"/>
  <pageMargins left="0.70866141732283472" right="0.70866141732283472" top="0.19685039370078741" bottom="3.0314960629921264" header="0.6692913385826772" footer="0.31496062992125984"/>
  <pageSetup paperSize="122" scale="67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5"/>
  <dimension ref="A1:I53"/>
  <sheetViews>
    <sheetView showGridLines="0" topLeftCell="B1" zoomScaleNormal="100" zoomScaleSheetLayoutView="100" workbookViewId="0">
      <selection activeCell="I1" sqref="I1"/>
    </sheetView>
  </sheetViews>
  <sheetFormatPr baseColWidth="10" defaultColWidth="9.625" defaultRowHeight="11.25"/>
  <cols>
    <col min="1" max="1" width="2.125" style="128" hidden="1" customWidth="1"/>
    <col min="2" max="2" width="55.5" style="1" customWidth="1"/>
    <col min="3" max="5" width="5.625" style="1" customWidth="1"/>
    <col min="6" max="6" width="1.875" style="1" customWidth="1"/>
    <col min="7" max="7" width="2.125" style="1" customWidth="1"/>
    <col min="8" max="8" width="28.375" style="1" customWidth="1"/>
    <col min="9" max="9" width="15.375" style="1" customWidth="1"/>
    <col min="10" max="16384" width="9.625" style="1"/>
  </cols>
  <sheetData>
    <row r="1" spans="1:9" ht="47.25" customHeight="1"/>
    <row r="2" spans="1:9" ht="21.75" customHeight="1">
      <c r="B2" s="143" t="s">
        <v>197</v>
      </c>
      <c r="C2" s="143"/>
      <c r="D2" s="143"/>
      <c r="E2" s="143"/>
      <c r="F2" s="143"/>
      <c r="G2" s="143"/>
      <c r="H2" s="143"/>
    </row>
    <row r="3" spans="1:9" ht="21.75" customHeight="1">
      <c r="B3" s="143" t="s">
        <v>203</v>
      </c>
      <c r="C3" s="143"/>
      <c r="D3" s="143"/>
      <c r="E3" s="143"/>
      <c r="F3" s="143"/>
      <c r="G3" s="143"/>
      <c r="H3" s="143"/>
    </row>
    <row r="4" spans="1:9" ht="21.75" customHeight="1">
      <c r="B4" s="144" t="s">
        <v>62</v>
      </c>
      <c r="C4" s="144"/>
      <c r="D4" s="144"/>
      <c r="E4" s="144"/>
      <c r="F4" s="144"/>
      <c r="G4" s="144"/>
      <c r="H4" s="144"/>
    </row>
    <row r="5" spans="1:9" ht="21.75" customHeight="1">
      <c r="B5" s="2"/>
      <c r="C5" s="2"/>
      <c r="D5" s="2"/>
      <c r="E5" s="2"/>
      <c r="F5" s="2"/>
      <c r="G5" s="2"/>
    </row>
    <row r="6" spans="1:9" ht="21.75" customHeight="1">
      <c r="B6" s="130">
        <v>42767</v>
      </c>
      <c r="C6" s="2"/>
      <c r="D6" s="2"/>
      <c r="E6" s="2"/>
      <c r="F6" s="2"/>
      <c r="G6" s="2"/>
    </row>
    <row r="7" spans="1:9" ht="21.75" customHeight="1">
      <c r="B7" s="138" t="s">
        <v>26</v>
      </c>
      <c r="C7" s="18"/>
      <c r="D7" s="18"/>
      <c r="E7" s="2"/>
      <c r="F7" s="3"/>
      <c r="G7" s="3"/>
    </row>
    <row r="8" spans="1:9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8155749.3499999996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4061156.12</v>
      </c>
      <c r="I10" s="5"/>
    </row>
    <row r="11" spans="1:9" ht="21.75" customHeight="1">
      <c r="A11" s="129"/>
      <c r="B11" s="4" t="s">
        <v>201</v>
      </c>
      <c r="C11" s="4"/>
      <c r="D11" s="4"/>
      <c r="E11" s="4"/>
      <c r="F11" s="5"/>
      <c r="G11" s="5"/>
      <c r="H11" s="142">
        <v>46381.120000000003</v>
      </c>
      <c r="I11" s="5"/>
    </row>
    <row r="12" spans="1:9" ht="21.75" customHeight="1">
      <c r="A12" s="129"/>
      <c r="B12" s="4" t="s">
        <v>200</v>
      </c>
      <c r="C12" s="4"/>
      <c r="D12" s="4"/>
      <c r="E12" s="4"/>
      <c r="F12" s="7"/>
      <c r="G12" s="7"/>
      <c r="H12" s="142">
        <v>97524.89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176699.85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385029.54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33367.230000000003</v>
      </c>
      <c r="I15" s="5"/>
    </row>
    <row r="16" spans="1:9" ht="21.75" customHeight="1">
      <c r="A16" s="129"/>
      <c r="B16" s="4" t="s">
        <v>205</v>
      </c>
      <c r="C16" s="4"/>
      <c r="D16" s="4"/>
      <c r="E16" s="4"/>
      <c r="F16" s="7"/>
      <c r="G16" s="7"/>
      <c r="H16" s="142">
        <v>64545.8</v>
      </c>
      <c r="I16" s="5"/>
    </row>
    <row r="17" spans="1:9" ht="21.75" customHeight="1">
      <c r="H17" s="6"/>
      <c r="I17" s="7"/>
    </row>
    <row r="18" spans="1:9" ht="21.75" customHeight="1" thickBot="1">
      <c r="B18" s="139" t="s">
        <v>32</v>
      </c>
      <c r="C18" s="8"/>
      <c r="D18" s="8"/>
      <c r="E18" s="8"/>
      <c r="F18" s="9"/>
      <c r="G18" s="9"/>
      <c r="H18" s="10">
        <f>SUM(H9:H17)</f>
        <v>13020453.899999999</v>
      </c>
      <c r="I18" s="7"/>
    </row>
    <row r="19" spans="1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1:9" ht="16.5" customHeight="1">
      <c r="B20" s="139" t="s">
        <v>33</v>
      </c>
      <c r="C20" s="18"/>
      <c r="D20" s="18"/>
      <c r="E20" s="2"/>
      <c r="F20" s="3"/>
      <c r="G20" s="3"/>
    </row>
    <row r="21" spans="1:9" ht="9.75" customHeight="1">
      <c r="B21" s="18"/>
      <c r="C21" s="18"/>
      <c r="D21" s="18"/>
      <c r="E21" s="2"/>
      <c r="F21" s="3"/>
      <c r="G21" s="3"/>
    </row>
    <row r="22" spans="1:9" ht="21.75" customHeight="1">
      <c r="A22" s="129"/>
      <c r="B22" s="4" t="s">
        <v>34</v>
      </c>
      <c r="C22" s="4"/>
      <c r="D22" s="4"/>
      <c r="E22" s="4"/>
      <c r="H22" s="142">
        <v>1428722.67</v>
      </c>
    </row>
    <row r="23" spans="1:9" ht="21.75" customHeight="1">
      <c r="A23" s="129"/>
      <c r="B23" s="4" t="s">
        <v>35</v>
      </c>
      <c r="C23" s="4"/>
      <c r="D23" s="4"/>
      <c r="E23" s="4"/>
      <c r="H23" s="142">
        <v>3535342.83</v>
      </c>
    </row>
    <row r="24" spans="1:9" ht="21.75" customHeight="1">
      <c r="A24" s="129"/>
      <c r="B24" s="4" t="s">
        <v>36</v>
      </c>
      <c r="C24" s="4"/>
      <c r="D24" s="4"/>
      <c r="E24" s="4"/>
      <c r="F24" s="7"/>
      <c r="G24" s="7"/>
      <c r="H24" s="142">
        <v>3613583.8</v>
      </c>
    </row>
    <row r="25" spans="1:9" ht="21.75" customHeight="1">
      <c r="A25" s="129"/>
      <c r="B25" s="23" t="s">
        <v>68</v>
      </c>
      <c r="C25" s="16"/>
      <c r="D25" s="16"/>
      <c r="E25" s="4"/>
      <c r="F25" s="7"/>
      <c r="G25" s="7"/>
      <c r="H25" s="142">
        <v>1548670.82</v>
      </c>
    </row>
    <row r="26" spans="1:9" ht="21.75" customHeight="1">
      <c r="A26" s="129"/>
      <c r="B26" s="4" t="s">
        <v>37</v>
      </c>
      <c r="C26" s="4"/>
      <c r="D26" s="4"/>
      <c r="E26" s="4"/>
      <c r="H26" s="142">
        <v>95709.29</v>
      </c>
    </row>
    <row r="27" spans="1:9" ht="21.75" customHeight="1">
      <c r="A27" s="129"/>
      <c r="B27" s="4" t="s">
        <v>38</v>
      </c>
      <c r="C27" s="4"/>
      <c r="D27" s="4"/>
      <c r="E27" s="4"/>
      <c r="H27" s="142">
        <v>248510.42</v>
      </c>
    </row>
    <row r="28" spans="1:9" ht="21.75" customHeight="1">
      <c r="A28" s="129"/>
      <c r="B28" s="4" t="s">
        <v>39</v>
      </c>
      <c r="C28" s="4"/>
      <c r="D28" s="4"/>
      <c r="E28" s="4"/>
      <c r="F28" s="12"/>
      <c r="G28" s="12"/>
      <c r="H28" s="142">
        <v>1404192.06</v>
      </c>
    </row>
    <row r="29" spans="1:9" ht="21.75" customHeight="1">
      <c r="A29" s="129"/>
      <c r="B29" s="4" t="s">
        <v>196</v>
      </c>
      <c r="C29" s="4"/>
      <c r="D29" s="4"/>
      <c r="E29" s="4"/>
      <c r="F29" s="12"/>
      <c r="G29" s="12"/>
      <c r="H29" s="142">
        <v>1521.98</v>
      </c>
    </row>
    <row r="30" spans="1:9" ht="21.75" customHeight="1">
      <c r="B30" s="4"/>
      <c r="C30" s="4"/>
      <c r="D30" s="4"/>
      <c r="E30" s="4"/>
      <c r="F30" s="13"/>
      <c r="G30" s="13"/>
    </row>
    <row r="31" spans="1:9" ht="21.75" customHeight="1">
      <c r="B31" s="139" t="s">
        <v>40</v>
      </c>
      <c r="C31" s="8"/>
      <c r="D31" s="8"/>
      <c r="E31" s="8"/>
      <c r="F31" s="12"/>
      <c r="G31" s="12"/>
      <c r="H31" s="132">
        <f>SUM(H22:H29)</f>
        <v>11876253.870000001</v>
      </c>
    </row>
    <row r="32" spans="1:9" ht="34.5" customHeight="1" thickBot="1">
      <c r="B32" s="139" t="s">
        <v>204</v>
      </c>
      <c r="C32" s="8"/>
      <c r="D32" s="8"/>
      <c r="E32" s="8"/>
      <c r="F32" s="7"/>
      <c r="G32" s="7"/>
      <c r="H32" s="10">
        <f>+H18-H31</f>
        <v>1144200.0299999975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8">
      <c r="B35" s="4"/>
      <c r="C35" s="4"/>
      <c r="D35" s="4"/>
      <c r="E35" s="4"/>
      <c r="F35" s="7"/>
      <c r="G35" s="7"/>
    </row>
    <row r="39" spans="2:8" ht="5.25" customHeight="1"/>
    <row r="40" spans="2:8" ht="6" customHeight="1"/>
    <row r="46" spans="2:8" ht="15.75">
      <c r="B46" s="24"/>
    </row>
    <row r="47" spans="2:8" ht="15.75">
      <c r="B47" s="24"/>
    </row>
    <row r="48" spans="2:8" ht="12">
      <c r="B48"/>
    </row>
    <row r="49" spans="2:9" ht="15.75">
      <c r="B49" s="24"/>
    </row>
    <row r="50" spans="2:9" ht="15.75">
      <c r="B50" s="24"/>
    </row>
    <row r="51" spans="2:9" ht="14.25">
      <c r="B51"/>
      <c r="I51" s="17"/>
    </row>
    <row r="52" spans="2:9" ht="15.75">
      <c r="B52" s="24"/>
    </row>
    <row r="53" spans="2:9" ht="15.75">
      <c r="B53" s="24"/>
    </row>
  </sheetData>
  <mergeCells count="3">
    <mergeCell ref="B3:H3"/>
    <mergeCell ref="B2:H2"/>
    <mergeCell ref="B4:H4"/>
  </mergeCells>
  <phoneticPr fontId="2" type="noConversion"/>
  <printOptions horizontalCentered="1" gridLinesSet="0"/>
  <pageMargins left="0.35433070866141736" right="0.15748031496062992" top="0.74803149606299213" bottom="0.23622047244094491" header="0.11811023622047245" footer="0"/>
  <pageSetup paperSize="122" scale="67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6"/>
  <sheetViews>
    <sheetView workbookViewId="0">
      <selection activeCell="X7" sqref="X7"/>
    </sheetView>
  </sheetViews>
  <sheetFormatPr baseColWidth="10" defaultColWidth="9.375" defaultRowHeight="15" outlineLevelCol="2"/>
  <cols>
    <col min="1" max="1" width="1.125" style="28" customWidth="1"/>
    <col min="2" max="2" width="1.625" style="28" customWidth="1"/>
    <col min="3" max="3" width="1.75" style="28" customWidth="1"/>
    <col min="4" max="4" width="1.5" style="28" customWidth="1"/>
    <col min="5" max="5" width="1.375" style="28" customWidth="1"/>
    <col min="6" max="6" width="1.5" style="28" customWidth="1"/>
    <col min="7" max="7" width="1.25" style="28" customWidth="1"/>
    <col min="8" max="8" width="38.125" style="28" customWidth="1"/>
    <col min="9" max="9" width="14" style="28" customWidth="1"/>
    <col min="10" max="10" width="6.875" style="30" customWidth="1"/>
    <col min="11" max="11" width="9.5" style="33" customWidth="1"/>
    <col min="12" max="12" width="3.875" style="28" customWidth="1"/>
    <col min="13" max="13" width="8.875" style="31" customWidth="1"/>
    <col min="14" max="14" width="3" style="28" customWidth="1"/>
    <col min="15" max="15" width="2.375" style="28" customWidth="1"/>
    <col min="16" max="16" width="73.75" style="28" customWidth="1"/>
    <col min="17" max="17" width="2.375" style="28" customWidth="1" outlineLevel="1"/>
    <col min="18" max="18" width="6" style="28" customWidth="1" outlineLevel="1"/>
    <col min="19" max="20" width="6.75" style="28" customWidth="1" outlineLevel="1"/>
    <col min="21" max="21" width="29.125" style="28" customWidth="1" outlineLevel="1"/>
    <col min="22" max="22" width="10.125" style="28" customWidth="1" outlineLevel="2"/>
    <col min="23" max="23" width="9.75" style="28" customWidth="1" outlineLevel="2"/>
    <col min="24" max="24" width="13.625" style="28" customWidth="1" outlineLevel="1"/>
    <col min="25" max="25" width="11.125" style="28" customWidth="1" outlineLevel="2"/>
    <col min="26" max="26" width="12.25" style="28" customWidth="1" outlineLevel="2"/>
    <col min="27" max="27" width="9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/>
  </cols>
  <sheetData>
    <row r="1" spans="1:34" ht="12.75" customHeight="1">
      <c r="A1" s="27" t="s">
        <v>66</v>
      </c>
      <c r="L1" s="33"/>
      <c r="M1" s="48"/>
      <c r="R1" s="53">
        <v>12</v>
      </c>
      <c r="S1" s="53">
        <v>12</v>
      </c>
      <c r="U1" s="145" t="s">
        <v>75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4" ht="14.25" customHeight="1">
      <c r="A2" s="27" t="s">
        <v>70</v>
      </c>
      <c r="I2" s="30"/>
      <c r="J2" s="28"/>
      <c r="K2" s="28"/>
      <c r="M2" s="28"/>
      <c r="R2" s="53">
        <v>2008</v>
      </c>
      <c r="S2" s="53">
        <v>2007</v>
      </c>
      <c r="U2" s="146" t="s">
        <v>76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4" ht="14.25" customHeight="1">
      <c r="A3" s="35" t="s">
        <v>71</v>
      </c>
      <c r="I3" s="30"/>
      <c r="J3" s="28"/>
      <c r="K3" s="28"/>
      <c r="M3" s="28"/>
      <c r="R3" s="53" t="s">
        <v>183</v>
      </c>
      <c r="S3" s="53"/>
      <c r="U3" s="147" t="s">
        <v>78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4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4" s="32" customFormat="1" ht="15" customHeight="1" thickTop="1">
      <c r="A5" s="27" t="s">
        <v>79</v>
      </c>
      <c r="J5" s="36"/>
      <c r="K5" s="38"/>
      <c r="M5" s="37"/>
      <c r="U5" s="97"/>
      <c r="V5" s="148" t="s">
        <v>80</v>
      </c>
      <c r="W5" s="148"/>
      <c r="X5" s="97"/>
      <c r="Y5" s="148" t="s">
        <v>81</v>
      </c>
      <c r="Z5" s="148"/>
      <c r="AA5" s="97"/>
      <c r="AB5" s="97" t="s">
        <v>82</v>
      </c>
      <c r="AC5" s="149" t="s">
        <v>83</v>
      </c>
      <c r="AD5" s="150"/>
      <c r="AE5" s="151"/>
      <c r="AF5" s="97"/>
    </row>
    <row r="6" spans="1:34" ht="15" customHeight="1" thickBot="1">
      <c r="A6" s="35"/>
      <c r="P6" s="34"/>
      <c r="Q6" s="34"/>
      <c r="R6" s="34"/>
      <c r="S6" s="34"/>
      <c r="T6" s="34"/>
      <c r="U6" s="98" t="s">
        <v>84</v>
      </c>
      <c r="V6" s="99">
        <v>39813</v>
      </c>
      <c r="W6" s="99">
        <v>39082</v>
      </c>
      <c r="X6" s="100" t="s">
        <v>85</v>
      </c>
      <c r="Y6" s="100"/>
      <c r="Z6" s="100"/>
      <c r="AA6" s="100" t="s">
        <v>86</v>
      </c>
      <c r="AB6" s="100" t="s">
        <v>87</v>
      </c>
      <c r="AC6" s="101" t="s">
        <v>88</v>
      </c>
      <c r="AD6" s="102" t="s">
        <v>89</v>
      </c>
      <c r="AE6" s="98" t="s">
        <v>90</v>
      </c>
      <c r="AF6" s="100" t="s">
        <v>86</v>
      </c>
    </row>
    <row r="7" spans="1:34" ht="15" customHeight="1" thickTop="1">
      <c r="A7" s="39" t="s">
        <v>69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42</v>
      </c>
      <c r="S7" s="104" t="s">
        <v>44</v>
      </c>
      <c r="T7" s="104"/>
      <c r="U7" s="105" t="s">
        <v>91</v>
      </c>
      <c r="V7" s="106">
        <v>2624443.9099999983</v>
      </c>
      <c r="W7" s="106">
        <v>515561.56999999774</v>
      </c>
      <c r="X7" s="107">
        <f>+V7-W7</f>
        <v>2108882.3400000008</v>
      </c>
      <c r="Y7" s="107"/>
      <c r="Z7" s="107"/>
      <c r="AA7" s="107">
        <f t="shared" ref="AA7:AA25" si="0">X7+Y7-Z7</f>
        <v>2108882.3400000008</v>
      </c>
      <c r="AB7" s="107"/>
      <c r="AC7" s="107"/>
      <c r="AD7" s="107"/>
      <c r="AE7" s="107"/>
      <c r="AF7" s="107">
        <f t="shared" ref="AF7:AF13" si="1">SUM(AA7:AE7)</f>
        <v>2108882.3400000008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43</v>
      </c>
      <c r="S8" s="34"/>
      <c r="T8" s="34"/>
      <c r="U8" s="105" t="s">
        <v>92</v>
      </c>
      <c r="V8" s="106">
        <v>2445196.6300000004</v>
      </c>
      <c r="W8" s="106">
        <v>2373481.5400000014</v>
      </c>
      <c r="X8" s="107">
        <f t="shared" ref="X8:X25" si="2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4" ht="15" customHeight="1">
      <c r="A9" s="35" t="s">
        <v>184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93</v>
      </c>
      <c r="S9" s="34"/>
      <c r="T9" s="34"/>
      <c r="U9" s="105" t="s">
        <v>94</v>
      </c>
      <c r="V9" s="106">
        <v>24744694.970000003</v>
      </c>
      <c r="W9" s="106">
        <v>18406051.120000001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:34" ht="15" customHeight="1" thickBot="1">
      <c r="P10" s="34"/>
      <c r="Q10" s="34"/>
      <c r="R10" s="104" t="s">
        <v>95</v>
      </c>
      <c r="S10" s="34"/>
      <c r="T10" s="34"/>
      <c r="U10" s="105" t="s">
        <v>96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4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97</v>
      </c>
      <c r="S11" s="34"/>
      <c r="T11" s="34"/>
      <c r="U11" s="105" t="s">
        <v>98</v>
      </c>
      <c r="V11" s="106">
        <v>8524721.2899999991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47218.820000000007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4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49</v>
      </c>
      <c r="S12" s="34"/>
      <c r="T12" s="34"/>
      <c r="U12" s="105" t="s">
        <v>99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185</v>
      </c>
      <c r="J13" s="40"/>
      <c r="K13" s="44"/>
      <c r="L13" s="45"/>
      <c r="M13" s="44"/>
      <c r="R13" s="104" t="s">
        <v>101</v>
      </c>
      <c r="S13" s="104" t="s">
        <v>51</v>
      </c>
      <c r="T13" s="104"/>
      <c r="U13" s="105" t="s">
        <v>102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4" ht="15" customHeight="1">
      <c r="A14" s="46"/>
      <c r="B14" s="28" t="s">
        <v>103</v>
      </c>
      <c r="J14" s="29"/>
      <c r="K14" s="71">
        <v>18566.099999999999</v>
      </c>
      <c r="L14" s="49"/>
      <c r="M14" s="71">
        <v>12250.5</v>
      </c>
      <c r="P14" s="34"/>
      <c r="Q14" s="34"/>
      <c r="R14" s="104" t="s">
        <v>48</v>
      </c>
      <c r="S14" s="34"/>
      <c r="T14" s="34"/>
      <c r="U14" s="105" t="s">
        <v>104</v>
      </c>
      <c r="V14" s="106">
        <v>23850279.789999999</v>
      </c>
      <c r="W14" s="106">
        <v>17596724.739999998</v>
      </c>
      <c r="X14" s="107">
        <f t="shared" si="2"/>
        <v>6253555.0500000007</v>
      </c>
      <c r="Y14" s="108"/>
      <c r="Z14" s="107"/>
      <c r="AA14" s="107">
        <f t="shared" si="0"/>
        <v>6253555.0500000007</v>
      </c>
      <c r="AB14" s="107">
        <f>-AA14</f>
        <v>-6253555.0500000007</v>
      </c>
      <c r="AC14" s="107"/>
      <c r="AD14" s="107">
        <v>0</v>
      </c>
      <c r="AE14" s="107"/>
      <c r="AF14" s="107">
        <f>SUM(AA14:AD14)</f>
        <v>0</v>
      </c>
    </row>
    <row r="15" spans="1:34" ht="15" customHeight="1">
      <c r="A15" s="46"/>
      <c r="B15" s="28" t="s">
        <v>105</v>
      </c>
      <c r="J15" s="29"/>
      <c r="K15" s="71"/>
      <c r="L15" s="49"/>
      <c r="M15" s="71"/>
      <c r="P15" s="34"/>
      <c r="Q15" s="34"/>
      <c r="R15" s="104" t="s">
        <v>106</v>
      </c>
      <c r="S15" s="34"/>
      <c r="T15" s="34"/>
      <c r="U15" s="105" t="s">
        <v>107</v>
      </c>
      <c r="V15" s="106">
        <v>191778.85000000033</v>
      </c>
      <c r="W15" s="106">
        <v>812778.01</v>
      </c>
      <c r="X15" s="107">
        <f t="shared" si="2"/>
        <v>-620999.15999999968</v>
      </c>
      <c r="Y15" s="107"/>
      <c r="Z15" s="107"/>
      <c r="AA15" s="107">
        <f t="shared" si="0"/>
        <v>-620999.15999999968</v>
      </c>
      <c r="AB15" s="107">
        <f>-Z84</f>
        <v>-89277.84</v>
      </c>
      <c r="AC15" s="107">
        <f>-AA15-AB15</f>
        <v>710276.99999999965</v>
      </c>
      <c r="AD15" s="107"/>
      <c r="AE15" s="107"/>
      <c r="AF15" s="107">
        <f>SUM(AA15:AE15)</f>
        <v>0</v>
      </c>
    </row>
    <row r="16" spans="1:34" ht="15" customHeight="1">
      <c r="A16" s="46"/>
      <c r="C16" s="28" t="s">
        <v>108</v>
      </c>
      <c r="J16" s="29"/>
      <c r="K16" s="73"/>
      <c r="L16" s="49"/>
      <c r="M16" s="73"/>
      <c r="P16" s="34"/>
      <c r="Q16" s="34"/>
      <c r="R16" s="104" t="s">
        <v>109</v>
      </c>
      <c r="S16" s="34"/>
      <c r="T16" s="34"/>
      <c r="U16" s="105" t="s">
        <v>110</v>
      </c>
      <c r="V16" s="106">
        <v>5299235.4899999993</v>
      </c>
      <c r="W16" s="106">
        <v>5861527.2199999997</v>
      </c>
      <c r="X16" s="107">
        <f t="shared" si="2"/>
        <v>-562291.73000000045</v>
      </c>
      <c r="Y16" s="107"/>
      <c r="Z16" s="107"/>
      <c r="AA16" s="107">
        <f t="shared" si="0"/>
        <v>-562291.73000000045</v>
      </c>
      <c r="AB16" s="107">
        <f>-Z66</f>
        <v>686072.63999999966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111</v>
      </c>
      <c r="S17" s="34"/>
      <c r="T17" s="34"/>
      <c r="U17" s="105" t="s">
        <v>112</v>
      </c>
      <c r="V17" s="106">
        <v>-353170.95999999996</v>
      </c>
      <c r="W17" s="106">
        <v>-426226.24999999994</v>
      </c>
      <c r="X17" s="107">
        <f t="shared" si="2"/>
        <v>73055.289999999979</v>
      </c>
      <c r="Y17" s="107"/>
      <c r="Z17" s="107"/>
      <c r="AA17" s="107">
        <f t="shared" si="0"/>
        <v>73055.289999999979</v>
      </c>
      <c r="AB17" s="107"/>
      <c r="AC17" s="107">
        <f>-AA17</f>
        <v>-73055.289999999979</v>
      </c>
      <c r="AD17" s="107"/>
      <c r="AE17" s="107"/>
      <c r="AF17" s="107">
        <f>SUM(AA17:AE17)</f>
        <v>0</v>
      </c>
    </row>
    <row r="18" spans="1:32" ht="15" customHeight="1">
      <c r="A18" s="46" t="s">
        <v>113</v>
      </c>
      <c r="C18" s="28" t="s">
        <v>114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115</v>
      </c>
      <c r="S18" s="34"/>
      <c r="T18" s="34"/>
      <c r="U18" s="105" t="s">
        <v>116</v>
      </c>
      <c r="V18" s="106">
        <v>-2945249.1100000003</v>
      </c>
      <c r="W18" s="106">
        <v>-4259055.1999999993</v>
      </c>
      <c r="X18" s="107">
        <f t="shared" si="2"/>
        <v>1313806.0899999989</v>
      </c>
      <c r="Y18" s="107"/>
      <c r="Z18" s="107"/>
      <c r="AA18" s="107">
        <f t="shared" si="0"/>
        <v>1313806.0899999989</v>
      </c>
      <c r="AB18" s="107"/>
      <c r="AC18" s="107"/>
      <c r="AD18" s="107"/>
      <c r="AE18" s="107">
        <f>-AA18-AB18</f>
        <v>-1313806.0899999989</v>
      </c>
      <c r="AF18" s="107">
        <f>SUM(AA18:AE18)</f>
        <v>0</v>
      </c>
    </row>
    <row r="19" spans="1:32" ht="15" customHeight="1">
      <c r="A19" s="46"/>
      <c r="C19" s="28" t="s">
        <v>117</v>
      </c>
      <c r="J19" s="29"/>
      <c r="K19" s="71">
        <v>-144.80000000000001</v>
      </c>
      <c r="L19" s="49"/>
      <c r="M19" s="71">
        <v>-38.5</v>
      </c>
      <c r="P19" s="34"/>
      <c r="Q19" s="34"/>
      <c r="R19" s="104" t="s">
        <v>57</v>
      </c>
      <c r="S19" s="34"/>
      <c r="T19" s="34"/>
      <c r="U19" s="105" t="s">
        <v>118</v>
      </c>
      <c r="V19" s="106">
        <v>-4033316.5899999989</v>
      </c>
      <c r="W19" s="106">
        <v>-3068838.68</v>
      </c>
      <c r="X19" s="107">
        <f t="shared" si="2"/>
        <v>-964477.90999999875</v>
      </c>
      <c r="Y19" s="107"/>
      <c r="Z19" s="107"/>
      <c r="AA19" s="107">
        <f t="shared" si="0"/>
        <v>-964477.90999999875</v>
      </c>
      <c r="AB19" s="107"/>
      <c r="AC19" s="107">
        <f>-AA19-AB19</f>
        <v>964477.90999999875</v>
      </c>
      <c r="AD19" s="107"/>
      <c r="AE19" s="107"/>
      <c r="AF19" s="107">
        <f>SUM(AA19:AE19)</f>
        <v>0</v>
      </c>
    </row>
    <row r="20" spans="1:32" ht="15" customHeight="1">
      <c r="A20" s="46" t="s">
        <v>113</v>
      </c>
      <c r="C20" s="28" t="s">
        <v>186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119</v>
      </c>
      <c r="S20" s="34"/>
      <c r="T20" s="34"/>
      <c r="U20" s="105" t="s">
        <v>120</v>
      </c>
      <c r="V20" s="106">
        <v>-94957.240000000034</v>
      </c>
      <c r="W20" s="106">
        <v>-90944.759999999951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187</v>
      </c>
      <c r="K21" s="71">
        <f>SUM(K14:K20)</f>
        <v>4861.9999999999964</v>
      </c>
      <c r="L21" s="49"/>
      <c r="M21" s="71">
        <f>SUM(M14:M20)</f>
        <v>6145.2999999999993</v>
      </c>
      <c r="P21" s="34"/>
      <c r="Q21" s="34"/>
      <c r="R21" s="104"/>
      <c r="S21" s="34"/>
      <c r="T21" s="34"/>
      <c r="U21" s="105" t="s">
        <v>121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122</v>
      </c>
      <c r="S22" s="104" t="s">
        <v>55</v>
      </c>
      <c r="T22" s="104" t="s">
        <v>56</v>
      </c>
      <c r="U22" s="105" t="s">
        <v>123</v>
      </c>
      <c r="V22" s="106">
        <v>-3687993.2799999979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124</v>
      </c>
      <c r="J23" s="29"/>
      <c r="K23" s="71"/>
      <c r="L23" s="49"/>
      <c r="M23" s="71"/>
      <c r="P23" s="34"/>
      <c r="Q23" s="34"/>
      <c r="R23" s="104" t="s">
        <v>125</v>
      </c>
      <c r="S23" s="34"/>
      <c r="T23" s="34"/>
      <c r="U23" s="105" t="s">
        <v>126</v>
      </c>
      <c r="V23" s="106">
        <v>-8443608.870000001</v>
      </c>
      <c r="W23" s="106">
        <v>-9629643.0500000007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127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128</v>
      </c>
      <c r="S24" s="34"/>
      <c r="T24" s="34"/>
      <c r="U24" s="105" t="s">
        <v>129</v>
      </c>
      <c r="V24" s="106">
        <v>-5959360.8200000003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113</v>
      </c>
      <c r="C25" s="28" t="s">
        <v>188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131</v>
      </c>
      <c r="S25" s="34"/>
      <c r="T25" s="34"/>
      <c r="U25" s="105" t="s">
        <v>67</v>
      </c>
      <c r="V25" s="106">
        <v>-48304792.390000001</v>
      </c>
      <c r="W25" s="106">
        <v>-36054279.170000002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+[1]Est.Res.!R49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113</v>
      </c>
      <c r="C26" s="28" t="s">
        <v>189</v>
      </c>
      <c r="J26" s="29"/>
      <c r="K26" s="71">
        <v>-2245.8000000000002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t="shared" ref="X26:AF26" si="3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-1313806.0899999989</v>
      </c>
      <c r="AF26" s="110" t="e">
        <f t="shared" si="3"/>
        <v>#REF!</v>
      </c>
    </row>
    <row r="27" spans="1:32" ht="15" customHeight="1" thickTop="1">
      <c r="A27" s="46" t="s">
        <v>113</v>
      </c>
      <c r="C27" s="28" t="s">
        <v>190</v>
      </c>
      <c r="J27" s="29"/>
      <c r="K27" s="71">
        <v>134.30000000000001</v>
      </c>
      <c r="L27" s="49"/>
      <c r="M27" s="71">
        <v>-73.099999999999994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113</v>
      </c>
      <c r="C28" s="28" t="s">
        <v>191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113</v>
      </c>
      <c r="C29" s="28" t="s">
        <v>192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136</v>
      </c>
      <c r="AE29" s="111"/>
      <c r="AF29" s="113">
        <v>515561.56999999774</v>
      </c>
    </row>
    <row r="30" spans="1:32" ht="15" customHeight="1" thickBot="1">
      <c r="A30" s="46" t="s">
        <v>113</v>
      </c>
      <c r="C30" s="28" t="s">
        <v>193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138</v>
      </c>
      <c r="AE30" s="111"/>
      <c r="AF30" s="114" t="e">
        <f>SUM(AF26:AF29)</f>
        <v>#REF!</v>
      </c>
    </row>
    <row r="31" spans="1:32" ht="16.5" customHeight="1" thickTop="1">
      <c r="A31" s="32" t="s">
        <v>139</v>
      </c>
      <c r="K31" s="82">
        <f>SUM(K21:K30)</f>
        <v>4889.0899999999965</v>
      </c>
      <c r="L31" s="49"/>
      <c r="M31" s="82">
        <f>SUM(M21:M30)</f>
        <v>7610.9999999999982</v>
      </c>
      <c r="U31" s="96"/>
      <c r="V31" s="111"/>
      <c r="W31" s="111" t="s">
        <v>140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:32" ht="15" customHeight="1">
      <c r="K32" s="83"/>
      <c r="L32" s="45"/>
      <c r="M32" s="83"/>
      <c r="U32" s="96"/>
      <c r="V32" s="111"/>
      <c r="W32" s="111" t="s">
        <v>141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+AF30-[1]Balances!R15</f>
        <v>#REF!</v>
      </c>
    </row>
    <row r="33" spans="1:32" ht="15" customHeight="1">
      <c r="A33" s="35" t="s">
        <v>194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94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42</v>
      </c>
    </row>
    <row r="35" spans="1:32" ht="15" customHeight="1">
      <c r="A35" s="35"/>
      <c r="B35" s="28" t="s">
        <v>144</v>
      </c>
      <c r="K35" s="71">
        <v>550.1</v>
      </c>
      <c r="L35" s="45"/>
      <c r="M35" s="71">
        <v>2345.6999999999998</v>
      </c>
      <c r="U35" s="96"/>
      <c r="V35" s="111"/>
      <c r="W35" s="111" t="s">
        <v>145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146</v>
      </c>
      <c r="K36" s="83">
        <v>-32.799999999999997</v>
      </c>
      <c r="L36" s="45"/>
      <c r="M36" s="83">
        <v>-123.8</v>
      </c>
      <c r="U36" s="96"/>
      <c r="V36" s="111"/>
      <c r="W36" s="111" t="s">
        <v>147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148</v>
      </c>
      <c r="K37" s="82">
        <f>SUM(K34:K36)</f>
        <v>-87.699999999999974</v>
      </c>
      <c r="L37" s="45"/>
      <c r="M37" s="82">
        <f>SUM(M34:M36)</f>
        <v>-4116.6000000000004</v>
      </c>
      <c r="U37" s="96"/>
      <c r="V37" s="111"/>
      <c r="W37" s="111" t="s">
        <v>149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:32" ht="15" customHeight="1">
      <c r="K38" s="73"/>
      <c r="L38" s="52"/>
      <c r="M38" s="73"/>
      <c r="U38" s="96"/>
      <c r="V38" s="111"/>
      <c r="W38" s="111" t="s">
        <v>145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195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116</v>
      </c>
      <c r="K40" s="83">
        <v>-518.79999999999995</v>
      </c>
      <c r="L40" s="45"/>
      <c r="M40" s="83">
        <v>-1313.8</v>
      </c>
      <c r="U40" s="96"/>
      <c r="V40" s="116"/>
      <c r="W40" s="115" t="s">
        <v>45</v>
      </c>
      <c r="X40" s="111" t="s">
        <v>152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153</v>
      </c>
      <c r="K41" s="82">
        <f>SUM(K40:K40)</f>
        <v>-518.79999999999995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154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155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136</v>
      </c>
      <c r="K43" s="74">
        <v>5069.6000000000004</v>
      </c>
      <c r="L43" s="45"/>
      <c r="M43" s="74">
        <v>2889</v>
      </c>
      <c r="U43" s="96"/>
      <c r="V43" s="116"/>
      <c r="W43" s="116" t="s">
        <v>156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138</v>
      </c>
      <c r="K44" s="88">
        <f>SUM(K42:K43)</f>
        <v>9352.1899999999969</v>
      </c>
      <c r="L44" s="45"/>
      <c r="M44" s="88">
        <f>SUM(M42:M43)</f>
        <v>5069.5999999999976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[1]Balances!J15</f>
        <v>9352.2000000000007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73</v>
      </c>
      <c r="K46" s="119">
        <f>K44-K45</f>
        <v>-1.0000000003856258E-2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157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46</v>
      </c>
      <c r="X51" s="111" t="s">
        <v>158</v>
      </c>
      <c r="Y51" s="111"/>
      <c r="Z51" s="111">
        <v>154608.54999999999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156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ht="15" customHeight="1">
      <c r="U54" s="96"/>
      <c r="V54" s="116">
        <v>3</v>
      </c>
      <c r="W54" s="116" t="s">
        <v>163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ht="15" customHeight="1">
      <c r="U55" s="96"/>
      <c r="V55" s="111"/>
      <c r="W55" s="115" t="s">
        <v>47</v>
      </c>
      <c r="X55" s="111" t="s">
        <v>164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1:32" ht="15" customHeight="1">
      <c r="U56" s="96"/>
      <c r="V56" s="111"/>
      <c r="W56" s="115" t="s">
        <v>47</v>
      </c>
      <c r="X56" s="111" t="s">
        <v>165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1:32" ht="15" customHeight="1">
      <c r="U57" s="96"/>
      <c r="V57" s="111"/>
      <c r="W57" s="115"/>
      <c r="X57" s="111"/>
      <c r="Y57" s="111"/>
      <c r="Z57" s="111">
        <f>+Z55-Z56</f>
        <v>-47218.820000000007</v>
      </c>
      <c r="AA57" s="111"/>
      <c r="AB57" s="111"/>
      <c r="AC57" s="111"/>
      <c r="AD57" s="111"/>
      <c r="AE57" s="111"/>
      <c r="AF57" s="111"/>
    </row>
    <row r="58" spans="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2" ht="15" customHeight="1">
      <c r="U59" s="96"/>
      <c r="V59" s="111"/>
      <c r="W59" s="111" t="s">
        <v>166</v>
      </c>
      <c r="X59" s="111" t="s">
        <v>167</v>
      </c>
      <c r="Y59" s="111"/>
      <c r="Z59" s="111">
        <v>783795.50000000012</v>
      </c>
      <c r="AA59" s="111"/>
      <c r="AB59" s="111"/>
      <c r="AC59" s="111"/>
      <c r="AD59" s="111"/>
      <c r="AE59" s="111"/>
      <c r="AF59" s="111"/>
    </row>
    <row r="60" spans="1:32" ht="15" customHeight="1">
      <c r="U60" s="96"/>
      <c r="V60" s="111"/>
      <c r="W60" s="111" t="s">
        <v>168</v>
      </c>
      <c r="X60" s="111" t="s">
        <v>169</v>
      </c>
      <c r="Y60" s="111"/>
      <c r="Z60" s="111">
        <v>831014.32000000018</v>
      </c>
      <c r="AA60" s="111"/>
      <c r="AB60" s="111"/>
      <c r="AC60" s="111"/>
      <c r="AD60" s="111"/>
      <c r="AE60" s="111"/>
      <c r="AF60" s="111"/>
    </row>
    <row r="61" spans="1:32" ht="15" customHeight="1">
      <c r="U61" s="96"/>
      <c r="V61" s="111"/>
      <c r="W61" s="116" t="s">
        <v>156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1:32" ht="15" customHeight="1">
      <c r="U63" s="122"/>
      <c r="V63" s="116">
        <v>4</v>
      </c>
      <c r="W63" s="116" t="s">
        <v>170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1:32" ht="15" customHeight="1">
      <c r="U64" s="96"/>
      <c r="V64" s="111"/>
      <c r="W64" s="115" t="s">
        <v>50</v>
      </c>
      <c r="X64" s="111" t="s">
        <v>171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50</v>
      </c>
      <c r="X65" s="111" t="s">
        <v>172</v>
      </c>
      <c r="Y65" s="111"/>
      <c r="Z65" s="111">
        <v>5404477.5899999999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156</v>
      </c>
      <c r="X66" s="116"/>
      <c r="Y66" s="116"/>
      <c r="Z66" s="121">
        <f>+Z64-Z65</f>
        <v>-686072.63999999966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61</v>
      </c>
      <c r="X67" s="111" t="s">
        <v>173</v>
      </c>
      <c r="Y67" s="111"/>
      <c r="Z67" s="123">
        <v>686170.39</v>
      </c>
      <c r="AA67" s="111">
        <f>+Z66+Z67</f>
        <v>97.750000000349246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109</v>
      </c>
      <c r="X68" s="111" t="s">
        <v>174</v>
      </c>
      <c r="Y68" s="111"/>
      <c r="Z68" s="123">
        <v>10017640.439999999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109</v>
      </c>
      <c r="X69" s="111" t="s">
        <v>175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176</v>
      </c>
      <c r="Y70" s="122"/>
      <c r="Z70" s="121">
        <f>+Z68-Z69</f>
        <v>-686072.63999999873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177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58</v>
      </c>
      <c r="W73" s="124" t="s">
        <v>178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59</v>
      </c>
      <c r="W74" s="124" t="s">
        <v>179</v>
      </c>
      <c r="X74" s="96"/>
      <c r="Y74" s="96"/>
      <c r="Z74" s="111">
        <v>-7642849.8200000003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156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180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58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59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156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52</v>
      </c>
      <c r="X82" s="111" t="s">
        <v>181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52</v>
      </c>
      <c r="X83" s="111" t="s">
        <v>182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156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mergeCells count="6">
    <mergeCell ref="U1:AF1"/>
    <mergeCell ref="U2:AF2"/>
    <mergeCell ref="U3:AF3"/>
    <mergeCell ref="V5:W5"/>
    <mergeCell ref="Y5:Z5"/>
    <mergeCell ref="AC5:AE5"/>
  </mergeCells>
  <phoneticPr fontId="2" type="noConversion"/>
  <pageMargins left="0.75" right="0.75" top="1" bottom="1" header="0" footer="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0"/>
  <sheetViews>
    <sheetView workbookViewId="0">
      <selection activeCell="H23" sqref="H23"/>
    </sheetView>
  </sheetViews>
  <sheetFormatPr baseColWidth="10" defaultColWidth="9.375" defaultRowHeight="15" outlineLevelCol="1"/>
  <cols>
    <col min="1" max="1" width="1.125" style="28" customWidth="1"/>
    <col min="2" max="2" width="1.625" style="28" customWidth="1"/>
    <col min="3" max="3" width="1.75" style="28" customWidth="1"/>
    <col min="4" max="4" width="1.5" style="28" customWidth="1"/>
    <col min="5" max="5" width="1.375" style="28" customWidth="1"/>
    <col min="6" max="6" width="1.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" style="33" customWidth="1"/>
    <col min="12" max="12" width="3.75" style="28" customWidth="1"/>
    <col min="13" max="13" width="8.875" style="31" customWidth="1"/>
    <col min="14" max="14" width="3" style="28" customWidth="1"/>
    <col min="15" max="15" width="89" style="28" customWidth="1"/>
    <col min="16" max="17" width="2.375" style="28" customWidth="1"/>
    <col min="18" max="18" width="6" style="28" customWidth="1"/>
    <col min="19" max="20" width="6.75" style="28" customWidth="1"/>
    <col min="21" max="21" width="29.125" style="28" customWidth="1"/>
    <col min="22" max="22" width="10.125" style="28" customWidth="1" outlineLevel="1"/>
    <col min="23" max="23" width="9.75" style="28" customWidth="1" outlineLevel="1"/>
    <col min="24" max="24" width="13.625" style="28" customWidth="1"/>
    <col min="25" max="25" width="11.125" style="28" customWidth="1" outlineLevel="1"/>
    <col min="26" max="26" width="12.25" style="28" customWidth="1" outlineLevel="1"/>
    <col min="27" max="27" width="9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/>
  </cols>
  <sheetData>
    <row r="1" spans="1:34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75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4" ht="14.25" customHeight="1">
      <c r="A2" s="27" t="s">
        <v>74</v>
      </c>
      <c r="I2" s="30"/>
      <c r="J2" s="28"/>
      <c r="K2" s="28"/>
      <c r="M2" s="28"/>
      <c r="R2" s="53">
        <v>2009</v>
      </c>
      <c r="S2" s="53">
        <v>2008</v>
      </c>
      <c r="U2" s="154" t="s">
        <v>76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4" ht="14.25" customHeight="1">
      <c r="A3" s="39" t="s">
        <v>71</v>
      </c>
      <c r="B3" s="35"/>
      <c r="C3" s="35"/>
      <c r="I3" s="30"/>
      <c r="J3" s="28"/>
      <c r="K3" s="28"/>
      <c r="M3" s="28"/>
      <c r="R3" s="53" t="s">
        <v>77</v>
      </c>
      <c r="S3" s="53"/>
      <c r="U3" s="153" t="s">
        <v>78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4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4" s="32" customFormat="1" ht="15" customHeight="1" thickTop="1">
      <c r="A5" s="27" t="s">
        <v>79</v>
      </c>
      <c r="J5" s="36"/>
      <c r="K5" s="38"/>
      <c r="M5" s="37"/>
      <c r="U5" s="55"/>
      <c r="V5" s="155" t="s">
        <v>80</v>
      </c>
      <c r="W5" s="155"/>
      <c r="X5" s="55"/>
      <c r="Y5" s="155" t="s">
        <v>81</v>
      </c>
      <c r="Z5" s="155"/>
      <c r="AA5" s="55"/>
      <c r="AB5" s="55" t="s">
        <v>82</v>
      </c>
      <c r="AC5" s="156" t="s">
        <v>83</v>
      </c>
      <c r="AD5" s="157"/>
      <c r="AE5" s="158"/>
      <c r="AF5" s="55"/>
    </row>
    <row r="6" spans="1:34" ht="15" customHeight="1" thickBot="1">
      <c r="A6" s="35"/>
      <c r="P6" s="34"/>
      <c r="Q6" s="34"/>
      <c r="R6" s="34"/>
      <c r="S6" s="34"/>
      <c r="T6" s="34"/>
      <c r="U6" s="56" t="s">
        <v>84</v>
      </c>
      <c r="V6" s="57">
        <v>39813</v>
      </c>
      <c r="W6" s="57">
        <v>39082</v>
      </c>
      <c r="X6" s="58" t="s">
        <v>85</v>
      </c>
      <c r="Y6" s="58"/>
      <c r="Z6" s="58"/>
      <c r="AA6" s="58" t="s">
        <v>86</v>
      </c>
      <c r="AB6" s="58" t="s">
        <v>87</v>
      </c>
      <c r="AC6" s="59" t="s">
        <v>88</v>
      </c>
      <c r="AD6" s="60" t="s">
        <v>89</v>
      </c>
      <c r="AE6" s="56" t="s">
        <v>90</v>
      </c>
      <c r="AF6" s="58" t="s">
        <v>86</v>
      </c>
    </row>
    <row r="7" spans="1:34" ht="15" customHeight="1" thickTop="1">
      <c r="A7" s="39" t="s">
        <v>69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42</v>
      </c>
      <c r="S7" s="62" t="s">
        <v>44</v>
      </c>
      <c r="T7" s="62"/>
      <c r="U7" s="63" t="s">
        <v>91</v>
      </c>
      <c r="V7" s="64">
        <v>6366898.0100000007</v>
      </c>
      <c r="W7" s="64">
        <v>3156607.5999999968</v>
      </c>
      <c r="X7" s="65">
        <f>+V7-W7</f>
        <v>3210290.4100000039</v>
      </c>
      <c r="Y7" s="65"/>
      <c r="Z7" s="65"/>
      <c r="AA7" s="65">
        <f t="shared" ref="AA7:AA25" si="0">X7+Y7-Z7</f>
        <v>3210290.4100000039</v>
      </c>
      <c r="AB7" s="65"/>
      <c r="AC7" s="65"/>
      <c r="AD7" s="65"/>
      <c r="AE7" s="65"/>
      <c r="AF7" s="65">
        <f t="shared" ref="AF7:AF13" si="1">SUM(AA7:AE7)</f>
        <v>3210290.4100000039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43</v>
      </c>
      <c r="S8" s="34"/>
      <c r="T8" s="34"/>
      <c r="U8" s="63" t="s">
        <v>92</v>
      </c>
      <c r="V8" s="64">
        <v>3.4924596548080444E-10</v>
      </c>
      <c r="W8" s="64">
        <v>0</v>
      </c>
      <c r="X8" s="65">
        <f t="shared" ref="X8:X25" si="2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4" ht="15" customHeight="1">
      <c r="A9" s="35" t="s">
        <v>72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93</v>
      </c>
      <c r="S9" s="34"/>
      <c r="T9" s="34"/>
      <c r="U9" s="63" t="s">
        <v>94</v>
      </c>
      <c r="V9" s="64">
        <v>62109121.640000001</v>
      </c>
      <c r="W9" s="64">
        <v>44295771.219999999</v>
      </c>
      <c r="X9" s="65">
        <f t="shared" si="2"/>
        <v>17813350.420000002</v>
      </c>
      <c r="Y9" s="65"/>
      <c r="Z9" s="65"/>
      <c r="AA9" s="65">
        <f t="shared" si="0"/>
        <v>17813350.420000002</v>
      </c>
      <c r="AB9" s="65">
        <f>-Z42</f>
        <v>-100000</v>
      </c>
      <c r="AC9" s="65"/>
      <c r="AD9" s="65">
        <f>-AA9-AB9</f>
        <v>-17713350.420000002</v>
      </c>
      <c r="AE9" s="65"/>
      <c r="AF9" s="65">
        <f t="shared" si="1"/>
        <v>0</v>
      </c>
    </row>
    <row r="10" spans="1:34" ht="15" customHeight="1" thickBot="1">
      <c r="P10" s="34"/>
      <c r="Q10" s="34"/>
      <c r="R10" s="62" t="s">
        <v>95</v>
      </c>
      <c r="S10" s="34"/>
      <c r="T10" s="34"/>
      <c r="U10" s="63" t="s">
        <v>96</v>
      </c>
      <c r="V10" s="64">
        <v>437657.85000000021</v>
      </c>
      <c r="W10" s="64">
        <v>769054.46000000602</v>
      </c>
      <c r="X10" s="65">
        <f t="shared" si="2"/>
        <v>-331396.61000000581</v>
      </c>
      <c r="Y10" s="65"/>
      <c r="Z10" s="65"/>
      <c r="AA10" s="65">
        <f t="shared" si="0"/>
        <v>-331396.61000000581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4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97</v>
      </c>
      <c r="S11" s="34"/>
      <c r="T11" s="34"/>
      <c r="U11" s="63" t="s">
        <v>98</v>
      </c>
      <c r="V11" s="64">
        <v>2345947.66</v>
      </c>
      <c r="W11" s="64">
        <v>3930940.2800000021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63340.390000000072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4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49</v>
      </c>
      <c r="S12" s="34"/>
      <c r="T12" s="34"/>
      <c r="U12" s="63" t="s">
        <v>99</v>
      </c>
      <c r="V12" s="64">
        <v>10116236.140000002</v>
      </c>
      <c r="W12" s="64">
        <v>9661192.8999999985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100</v>
      </c>
      <c r="J13" s="40"/>
      <c r="K13" s="44"/>
      <c r="L13" s="45"/>
      <c r="M13" s="44"/>
      <c r="R13" s="62" t="s">
        <v>101</v>
      </c>
      <c r="S13" s="62" t="s">
        <v>51</v>
      </c>
      <c r="T13" s="62"/>
      <c r="U13" s="63" t="s">
        <v>102</v>
      </c>
      <c r="V13" s="64">
        <v>5.8207660913467407E-11</v>
      </c>
      <c r="W13" s="64">
        <v>482592.11999999994</v>
      </c>
      <c r="X13" s="65">
        <f t="shared" si="2"/>
        <v>-482592.11999999988</v>
      </c>
      <c r="Y13" s="65"/>
      <c r="Z13" s="65"/>
      <c r="AA13" s="65">
        <f t="shared" si="0"/>
        <v>-482592.11999999988</v>
      </c>
      <c r="AB13" s="65"/>
      <c r="AC13" s="65">
        <f>-AA13</f>
        <v>482592.11999999988</v>
      </c>
      <c r="AD13" s="65"/>
      <c r="AE13" s="65"/>
      <c r="AF13" s="65">
        <f t="shared" si="1"/>
        <v>0</v>
      </c>
      <c r="AG13" s="28"/>
      <c r="AH13" s="28"/>
    </row>
    <row r="14" spans="1:34" ht="15" customHeight="1">
      <c r="A14" s="46"/>
      <c r="B14" s="28" t="s">
        <v>103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48</v>
      </c>
      <c r="S14" s="34"/>
      <c r="T14" s="34"/>
      <c r="U14" s="63" t="s">
        <v>104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4" ht="15" customHeight="1">
      <c r="A15" s="46"/>
      <c r="B15" s="28" t="s">
        <v>105</v>
      </c>
      <c r="J15" s="29"/>
      <c r="K15" s="71"/>
      <c r="L15" s="49"/>
      <c r="M15" s="71"/>
      <c r="P15" s="34"/>
      <c r="Q15" s="34"/>
      <c r="R15" s="62" t="s">
        <v>106</v>
      </c>
      <c r="S15" s="34"/>
      <c r="T15" s="34"/>
      <c r="U15" s="63" t="s">
        <v>107</v>
      </c>
      <c r="V15" s="64">
        <v>524615.17999999993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4" ht="15" customHeight="1">
      <c r="A16" s="46"/>
      <c r="C16" s="28" t="s">
        <v>108</v>
      </c>
      <c r="J16" s="29"/>
      <c r="K16" s="73"/>
      <c r="L16" s="49"/>
      <c r="M16" s="73"/>
      <c r="P16" s="34"/>
      <c r="Q16" s="34"/>
      <c r="R16" s="62" t="s">
        <v>109</v>
      </c>
      <c r="S16" s="34"/>
      <c r="T16" s="34"/>
      <c r="U16" s="63" t="s">
        <v>110</v>
      </c>
      <c r="V16" s="64">
        <v>4437.5000000000018</v>
      </c>
      <c r="W16" s="64">
        <v>5774.0500000000038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907.83000000000175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111</v>
      </c>
      <c r="S17" s="34"/>
      <c r="T17" s="34"/>
      <c r="U17" s="63" t="s">
        <v>112</v>
      </c>
      <c r="V17" s="64">
        <v>-525360.94999999995</v>
      </c>
      <c r="W17" s="64">
        <v>-476471.22999999992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113</v>
      </c>
      <c r="C18" s="28" t="s">
        <v>114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115</v>
      </c>
      <c r="S18" s="34"/>
      <c r="T18" s="34"/>
      <c r="U18" s="63" t="s">
        <v>116</v>
      </c>
      <c r="V18" s="64">
        <v>0</v>
      </c>
      <c r="W18" s="64">
        <v>-4.6566128730773926E-10</v>
      </c>
      <c r="X18" s="65">
        <f t="shared" si="2"/>
        <v>4.6566128730773926E-10</v>
      </c>
      <c r="Y18" s="65"/>
      <c r="Z18" s="65"/>
      <c r="AA18" s="65">
        <f t="shared" si="0"/>
        <v>4.6566128730773926E-10</v>
      </c>
      <c r="AB18" s="65"/>
      <c r="AC18" s="65"/>
      <c r="AD18" s="65"/>
      <c r="AE18" s="65">
        <f>-AA18-AB18</f>
        <v>-4.6566128730773926E-10</v>
      </c>
      <c r="AF18" s="65">
        <f>SUM(AA18:AE18)</f>
        <v>0</v>
      </c>
    </row>
    <row r="19" spans="1:32" ht="15" customHeight="1">
      <c r="A19" s="46"/>
      <c r="C19" s="28" t="s">
        <v>117</v>
      </c>
      <c r="J19" s="29"/>
      <c r="K19" s="71">
        <v>-584</v>
      </c>
      <c r="L19" s="49"/>
      <c r="M19" s="71">
        <v>162</v>
      </c>
      <c r="P19" s="34"/>
      <c r="Q19" s="34"/>
      <c r="R19" s="62" t="s">
        <v>57</v>
      </c>
      <c r="S19" s="34"/>
      <c r="T19" s="34"/>
      <c r="U19" s="63" t="s">
        <v>118</v>
      </c>
      <c r="V19" s="64">
        <v>-3948700.2999999993</v>
      </c>
      <c r="W19" s="64">
        <v>-3908945.8899999992</v>
      </c>
      <c r="X19" s="65">
        <f t="shared" si="2"/>
        <v>-39754.410000000149</v>
      </c>
      <c r="Y19" s="65"/>
      <c r="Z19" s="65"/>
      <c r="AA19" s="65">
        <f t="shared" si="0"/>
        <v>-39754.410000000149</v>
      </c>
      <c r="AB19" s="65"/>
      <c r="AC19" s="65">
        <f>-AA19-AB19</f>
        <v>39754.410000000149</v>
      </c>
      <c r="AD19" s="65"/>
      <c r="AE19" s="65"/>
      <c r="AF19" s="65">
        <f>SUM(AA19:AE19)</f>
        <v>0</v>
      </c>
    </row>
    <row r="20" spans="1:32" ht="2.25" customHeight="1">
      <c r="A20" s="46" t="s">
        <v>113</v>
      </c>
      <c r="J20" s="29"/>
      <c r="K20" s="74"/>
      <c r="L20" s="49"/>
      <c r="M20" s="74"/>
      <c r="P20" s="34"/>
      <c r="Q20" s="34"/>
      <c r="R20" s="62" t="s">
        <v>119</v>
      </c>
      <c r="S20" s="34"/>
      <c r="T20" s="34"/>
      <c r="U20" s="63" t="s">
        <v>120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65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121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122</v>
      </c>
      <c r="S22" s="62" t="s">
        <v>55</v>
      </c>
      <c r="T22" s="62" t="s">
        <v>56</v>
      </c>
      <c r="U22" s="63" t="s">
        <v>123</v>
      </c>
      <c r="V22" s="64">
        <v>-5857555.1099999994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124</v>
      </c>
      <c r="J23" s="29"/>
      <c r="K23" s="71"/>
      <c r="L23" s="49"/>
      <c r="M23" s="71"/>
      <c r="P23" s="34"/>
      <c r="Q23" s="34"/>
      <c r="R23" s="62" t="s">
        <v>125</v>
      </c>
      <c r="S23" s="34"/>
      <c r="T23" s="34"/>
      <c r="U23" s="63" t="s">
        <v>126</v>
      </c>
      <c r="V23" s="64">
        <v>-12636051.200000001</v>
      </c>
      <c r="W23" s="64">
        <v>-12345708.390000001</v>
      </c>
      <c r="X23" s="65">
        <f t="shared" si="2"/>
        <v>-290342.81000000052</v>
      </c>
      <c r="Y23" s="65"/>
      <c r="Z23" s="65"/>
      <c r="AA23" s="65">
        <f t="shared" si="0"/>
        <v>-290342.81000000052</v>
      </c>
      <c r="AB23" s="65">
        <f>-Z79</f>
        <v>3088879.4600000009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127</v>
      </c>
      <c r="J24" s="29"/>
      <c r="K24" s="71">
        <v>1531</v>
      </c>
      <c r="L24" s="49"/>
      <c r="M24" s="71">
        <v>1702.2</v>
      </c>
      <c r="P24" s="34"/>
      <c r="Q24" s="34"/>
      <c r="R24" s="62" t="s">
        <v>128</v>
      </c>
      <c r="S24" s="34"/>
      <c r="T24" s="34"/>
      <c r="U24" s="63" t="s">
        <v>129</v>
      </c>
      <c r="V24" s="64">
        <v>-20184328.670000002</v>
      </c>
      <c r="W24" s="64">
        <v>-18857739.280000001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113</v>
      </c>
      <c r="C25" s="28" t="s">
        <v>130</v>
      </c>
      <c r="J25" s="29"/>
      <c r="K25" s="71">
        <v>-455</v>
      </c>
      <c r="L25" s="49"/>
      <c r="M25" s="71">
        <v>-6958.6</v>
      </c>
      <c r="P25" s="34"/>
      <c r="Q25" s="34"/>
      <c r="R25" s="62" t="s">
        <v>131</v>
      </c>
      <c r="S25" s="34"/>
      <c r="T25" s="34"/>
      <c r="U25" s="63" t="s">
        <v>67</v>
      </c>
      <c r="V25" s="64">
        <v>-38702557.969999999</v>
      </c>
      <c r="W25" s="64">
        <v>-23850394.259999998</v>
      </c>
      <c r="X25" s="65">
        <f t="shared" si="2"/>
        <v>-14852163.710000001</v>
      </c>
      <c r="Y25" s="65"/>
      <c r="Z25" s="72"/>
      <c r="AA25" s="65">
        <f t="shared" si="0"/>
        <v>-14852163.710000001</v>
      </c>
      <c r="AB25" s="65">
        <f>+[2]Est.Res.!S48</f>
        <v>6253585.0600000219</v>
      </c>
      <c r="AC25" s="65"/>
      <c r="AD25" s="65"/>
      <c r="AE25" s="65"/>
      <c r="AF25" s="65">
        <f>SUM(AA25+AB25+AE25)</f>
        <v>-8598578.6499999799</v>
      </c>
    </row>
    <row r="26" spans="1:32" ht="15" customHeight="1" thickBot="1">
      <c r="A26" s="46" t="s">
        <v>113</v>
      </c>
      <c r="C26" s="28" t="s">
        <v>132</v>
      </c>
      <c r="J26" s="29"/>
      <c r="K26" s="71">
        <v>580.20000000000005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t="shared" ref="X26:AF26" si="3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-17568102.829999998</v>
      </c>
      <c r="AE26" s="77">
        <f t="shared" si="3"/>
        <v>-4.6566128730773926E-10</v>
      </c>
      <c r="AF26" s="77">
        <f t="shared" si="3"/>
        <v>-2589751.5899999756</v>
      </c>
    </row>
    <row r="27" spans="1:32" ht="15" customHeight="1" thickTop="1">
      <c r="A27" s="46" t="s">
        <v>113</v>
      </c>
      <c r="C27" s="28" t="s">
        <v>133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113</v>
      </c>
      <c r="C28" s="28" t="s">
        <v>134</v>
      </c>
      <c r="J28" s="29"/>
      <c r="K28" s="71">
        <v>39.799999999999997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113</v>
      </c>
      <c r="C29" s="28" t="s">
        <v>135</v>
      </c>
      <c r="J29" s="29"/>
      <c r="K29" s="71">
        <v>-39</v>
      </c>
      <c r="L29" s="49"/>
      <c r="M29" s="71">
        <v>-16.399999999999999</v>
      </c>
      <c r="V29" s="78"/>
      <c r="W29" s="78"/>
      <c r="X29" s="78"/>
      <c r="Y29" s="78"/>
      <c r="Z29" s="78"/>
      <c r="AA29" s="78"/>
      <c r="AB29" s="78"/>
      <c r="AC29" s="78"/>
      <c r="AD29" s="78" t="s">
        <v>136</v>
      </c>
      <c r="AE29" s="78"/>
      <c r="AF29" s="80">
        <v>3156607.5999999968</v>
      </c>
    </row>
    <row r="30" spans="1:32" ht="15" customHeight="1" thickBot="1">
      <c r="A30" s="46" t="s">
        <v>113</v>
      </c>
      <c r="C30" s="28" t="s">
        <v>137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138</v>
      </c>
      <c r="AE30" s="78"/>
      <c r="AF30" s="81">
        <f>SUM(AF26:AF29)</f>
        <v>566856.0100000212</v>
      </c>
    </row>
    <row r="31" spans="1:32" ht="18" customHeight="1" thickTop="1">
      <c r="A31" s="32" t="s">
        <v>139</v>
      </c>
      <c r="K31" s="82">
        <f>SUM(K21:K30)</f>
        <v>20447.300000000003</v>
      </c>
      <c r="L31" s="49"/>
      <c r="M31" s="82">
        <f>SUM(M21:M30)</f>
        <v>5872.9000000000005</v>
      </c>
      <c r="U31" s="54"/>
      <c r="V31" s="78"/>
      <c r="W31" s="78" t="s">
        <v>140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:32" ht="15" customHeight="1">
      <c r="K32" s="83"/>
      <c r="L32" s="45"/>
      <c r="M32" s="83"/>
      <c r="U32" s="54"/>
      <c r="V32" s="78"/>
      <c r="W32" s="78" t="s">
        <v>141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+AF30-[2]Balances!S14</f>
        <v>#VALUE!</v>
      </c>
    </row>
    <row r="33" spans="1:32" ht="15" customHeight="1">
      <c r="A33" s="35" t="s">
        <v>142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94</v>
      </c>
      <c r="K34" s="71">
        <v>-17713.400000000001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42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143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144</v>
      </c>
      <c r="K36" s="71">
        <v>476.4</v>
      </c>
      <c r="L36" s="45"/>
      <c r="M36" s="71">
        <v>164.3</v>
      </c>
      <c r="U36" s="54"/>
      <c r="V36" s="78"/>
      <c r="W36" s="78" t="s">
        <v>145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146</v>
      </c>
      <c r="K37" s="83">
        <v>0</v>
      </c>
      <c r="L37" s="45"/>
      <c r="M37" s="83">
        <v>-6.7</v>
      </c>
      <c r="U37" s="54"/>
      <c r="V37" s="78"/>
      <c r="W37" s="78" t="s">
        <v>147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148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149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:32" ht="15" customHeight="1">
      <c r="K39" s="73"/>
      <c r="L39" s="52"/>
      <c r="M39" s="73"/>
      <c r="U39" s="54"/>
      <c r="V39" s="78"/>
      <c r="W39" s="78" t="s">
        <v>145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150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hidden="1" customHeight="1">
      <c r="A41" s="35"/>
      <c r="K41" s="71"/>
      <c r="L41" s="45"/>
      <c r="M41" s="71"/>
      <c r="U41" s="54"/>
      <c r="V41" s="85"/>
      <c r="W41" s="84" t="s">
        <v>45</v>
      </c>
      <c r="X41" s="78" t="s">
        <v>151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116</v>
      </c>
      <c r="K42" s="83">
        <v>0</v>
      </c>
      <c r="L42" s="45"/>
      <c r="M42" s="83">
        <v>-2551.4</v>
      </c>
      <c r="U42" s="54"/>
      <c r="V42" s="85"/>
      <c r="W42" s="84" t="s">
        <v>45</v>
      </c>
      <c r="X42" s="78" t="s">
        <v>152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153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154</v>
      </c>
      <c r="K44" s="83">
        <f>+K43+K38+K31</f>
        <v>3210.3000000000029</v>
      </c>
      <c r="L44" s="52"/>
      <c r="M44" s="83">
        <f>+M43+M38+M31</f>
        <v>2140.4000000000005</v>
      </c>
      <c r="U44" s="54"/>
      <c r="V44" s="85"/>
      <c r="W44" s="78" t="s">
        <v>155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136</v>
      </c>
      <c r="K45" s="74">
        <v>3156.6</v>
      </c>
      <c r="L45" s="45"/>
      <c r="M45" s="74">
        <v>1016.2</v>
      </c>
      <c r="U45" s="54"/>
      <c r="V45" s="85"/>
      <c r="W45" s="85" t="s">
        <v>156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138</v>
      </c>
      <c r="K46" s="88">
        <f>SUM(K44:K45)</f>
        <v>6366.9000000000033</v>
      </c>
      <c r="L46" s="45"/>
      <c r="M46" s="88">
        <f>SUM(M44:M45)</f>
        <v>3156.6000000000004</v>
      </c>
      <c r="R46" s="73">
        <f>+K46-[2]Balances!K14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73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157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46</v>
      </c>
      <c r="X51" s="78" t="s">
        <v>158</v>
      </c>
      <c r="Y51" s="78"/>
      <c r="Z51" s="78">
        <v>35013.200000000012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46</v>
      </c>
      <c r="X52" s="78" t="s">
        <v>159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160</v>
      </c>
      <c r="X54" s="78" t="s">
        <v>161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60</v>
      </c>
      <c r="X55" s="78" t="s">
        <v>162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156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15" customHeight="1">
      <c r="U58" s="54"/>
      <c r="V58" s="85">
        <v>3</v>
      </c>
      <c r="W58" s="85" t="s">
        <v>163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5" customHeight="1">
      <c r="U59" s="54"/>
      <c r="V59" s="78"/>
      <c r="W59" s="84" t="s">
        <v>47</v>
      </c>
      <c r="X59" s="78" t="s">
        <v>164</v>
      </c>
      <c r="Y59" s="78"/>
      <c r="Z59" s="78">
        <v>154863.64000000001</v>
      </c>
      <c r="AA59" s="78"/>
      <c r="AB59" s="78"/>
      <c r="AC59" s="78"/>
      <c r="AD59" s="78"/>
      <c r="AE59" s="78"/>
      <c r="AF59" s="78"/>
    </row>
    <row r="60" spans="1:32" ht="15" customHeight="1">
      <c r="U60" s="54"/>
      <c r="V60" s="78"/>
      <c r="W60" s="84" t="s">
        <v>47</v>
      </c>
      <c r="X60" s="78" t="s">
        <v>165</v>
      </c>
      <c r="Y60" s="78"/>
      <c r="Z60" s="78">
        <v>218204.03000000009</v>
      </c>
      <c r="AA60" s="78"/>
      <c r="AB60" s="78"/>
      <c r="AC60" s="78"/>
      <c r="AD60" s="78"/>
      <c r="AE60" s="78"/>
      <c r="AF60" s="78"/>
    </row>
    <row r="61" spans="1:32" ht="15" customHeight="1">
      <c r="U61" s="54"/>
      <c r="V61" s="78"/>
      <c r="W61" s="84"/>
      <c r="X61" s="78"/>
      <c r="Y61" s="78"/>
      <c r="Z61" s="78">
        <f>+Z59-Z60</f>
        <v>-63340.390000000072</v>
      </c>
      <c r="AA61" s="78"/>
      <c r="AB61" s="78"/>
      <c r="AC61" s="78"/>
      <c r="AD61" s="78"/>
      <c r="AE61" s="78"/>
      <c r="AF61" s="78"/>
    </row>
    <row r="62" spans="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5" customHeight="1">
      <c r="U63" s="54"/>
      <c r="V63" s="78"/>
      <c r="W63" s="78" t="s">
        <v>166</v>
      </c>
      <c r="X63" s="78" t="s">
        <v>167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1:32" ht="15" customHeight="1">
      <c r="U64" s="54"/>
      <c r="V64" s="78"/>
      <c r="W64" s="78" t="s">
        <v>168</v>
      </c>
      <c r="X64" s="78" t="s">
        <v>169</v>
      </c>
      <c r="Y64" s="78"/>
      <c r="Z64" s="78">
        <v>592671.49000000011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156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170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50</v>
      </c>
      <c r="X68" s="78" t="s">
        <v>171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50</v>
      </c>
      <c r="X69" s="78" t="s">
        <v>172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156</v>
      </c>
      <c r="X70" s="85"/>
      <c r="Y70" s="85"/>
      <c r="Z70" s="91">
        <f>+Z68-Z69</f>
        <v>-907.83000000000175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61</v>
      </c>
      <c r="X71" s="78" t="s">
        <v>173</v>
      </c>
      <c r="Y71" s="78"/>
      <c r="Z71" s="93">
        <v>907.82999999999993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109</v>
      </c>
      <c r="X72" s="78" t="s">
        <v>174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109</v>
      </c>
      <c r="X73" s="78" t="s">
        <v>175</v>
      </c>
      <c r="Y73" s="78"/>
      <c r="Z73" s="93">
        <v>94063.790000000008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176</v>
      </c>
      <c r="Y74" s="92"/>
      <c r="Z74" s="91">
        <f>+Z72-Z73</f>
        <v>-907.83000000000175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177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58</v>
      </c>
      <c r="W77" s="94" t="s">
        <v>178</v>
      </c>
      <c r="X77" s="54"/>
      <c r="Y77" s="54"/>
      <c r="Z77" s="78">
        <v>6023646.1699999981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59</v>
      </c>
      <c r="W78" s="94" t="s">
        <v>179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156</v>
      </c>
      <c r="X79" s="54"/>
      <c r="Y79" s="54"/>
      <c r="Z79" s="91">
        <f>+Z77+Z78</f>
        <v>-3088879.4600000009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180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58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59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156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52</v>
      </c>
      <c r="X86" s="78" t="s">
        <v>181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52</v>
      </c>
      <c r="X87" s="78" t="s">
        <v>182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156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mergeCells count="7">
    <mergeCell ref="A55:M55"/>
    <mergeCell ref="U1:AF1"/>
    <mergeCell ref="U2:AF2"/>
    <mergeCell ref="U3:AF3"/>
    <mergeCell ref="V5:W5"/>
    <mergeCell ref="Y5:Z5"/>
    <mergeCell ref="AC5:AE5"/>
  </mergeCells>
  <phoneticPr fontId="2" type="noConversion"/>
  <pageMargins left="0.75" right="0.75" top="1" bottom="1" header="0" footer="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REGBALANSD</vt:lpstr>
      <vt:lpstr>ESTRESUL_DAN</vt:lpstr>
      <vt:lpstr>SDFLUJOS EFECT</vt:lpstr>
      <vt:lpstr>SVFLUJOS EFEC</vt:lpstr>
      <vt:lpstr>ESTRESUL_DAN!Área_de_impresión</vt:lpstr>
      <vt:lpstr>REGBALANSD!Área_de_impresión</vt:lpstr>
      <vt:lpstr>ESTRESUL_DAN!Títulos_a_imprimir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 Ciudad Real, Hector Hugo [GCB-OT]</dc:creator>
  <cp:lastModifiedBy>Peña, Hector [SISA]</cp:lastModifiedBy>
  <cp:lastPrinted>2024-04-05T15:35:14Z</cp:lastPrinted>
  <dcterms:created xsi:type="dcterms:W3CDTF">1999-03-20T15:31:37Z</dcterms:created>
  <dcterms:modified xsi:type="dcterms:W3CDTF">2024-04-05T15:35:35Z</dcterms:modified>
</cp:coreProperties>
</file>