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:\VFACTOR\polizas\Departamento de Contabilidad\Balances Pentagono\Año 2024\02 Febrero 2024\"/>
    </mc:Choice>
  </mc:AlternateContent>
  <xr:revisionPtr revIDLastSave="0" documentId="13_ncr:1_{172DBC31-7FCD-41D6-8FDF-C0A329D37E6D}" xr6:coauthVersionLast="47" xr6:coauthVersionMax="47" xr10:uidLastSave="{00000000-0000-0000-0000-000000000000}"/>
  <bookViews>
    <workbookView xWindow="-120" yWindow="-120" windowWidth="15600" windowHeight="11040" tabRatio="773" firstSheet="2" activeTab="2" xr2:uid="{00000000-000D-0000-FFFF-FFFF00000000}"/>
  </bookViews>
  <sheets>
    <sheet name="ISR" sheetId="33" state="hidden" r:id="rId1"/>
    <sheet name="Abono por Aplicar" sheetId="34" state="hidden" r:id="rId2"/>
    <sheet name="Balance Bolsa" sheetId="36" r:id="rId3"/>
    <sheet name="Resultado Bolsa" sheetId="38" r:id="rId4"/>
  </sheets>
  <definedNames>
    <definedName name="_xlnm._FilterDatabase" localSheetId="1" hidden="1">'Abono por Aplicar'!$A$3:$F$3</definedName>
    <definedName name="_xlnm.Print_Area" localSheetId="2">'Balance Bolsa'!$A$1:$G$65</definedName>
    <definedName name="_xlnm.Print_Area" localSheetId="3">'Resultado Bolsa'!$A$1:$F$43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33" l="1"/>
  <c r="C56" i="33" l="1"/>
  <c r="C55" i="33"/>
  <c r="D54" i="33"/>
  <c r="E24" i="34"/>
  <c r="E26" i="34" s="1"/>
  <c r="E28" i="34" s="1"/>
  <c r="D24" i="34"/>
  <c r="E30" i="34" l="1"/>
  <c r="C60" i="33" l="1"/>
  <c r="C61" i="33"/>
  <c r="C22" i="33" l="1"/>
  <c r="C29" i="33"/>
  <c r="C28" i="33"/>
  <c r="D44" i="33" l="1"/>
  <c r="C59" i="33" l="1"/>
  <c r="C54" i="33" l="1"/>
  <c r="D31" i="33" l="1"/>
  <c r="G10" i="36" l="1"/>
  <c r="C44" i="33" l="1"/>
  <c r="C31" i="33"/>
  <c r="C27" i="33"/>
  <c r="D11" i="33" l="1"/>
  <c r="D33" i="33" s="1"/>
  <c r="D36" i="33" l="1"/>
  <c r="D38" i="33" s="1"/>
  <c r="D42" i="33" l="1"/>
  <c r="D45" i="33" s="1"/>
  <c r="D50" i="33" l="1"/>
  <c r="D52" i="33"/>
  <c r="D64" i="33" s="1"/>
  <c r="C11" i="33"/>
  <c r="C15" i="33" l="1"/>
  <c r="C33" i="33"/>
  <c r="C36" i="33" l="1"/>
  <c r="C38" i="33" s="1"/>
  <c r="C42" i="33" s="1"/>
  <c r="D65" i="33"/>
  <c r="C45" i="33" l="1"/>
  <c r="C50" i="33" s="1"/>
  <c r="C52" i="33" l="1"/>
  <c r="C64" i="33" s="1"/>
  <c r="C65" i="33" l="1"/>
  <c r="E34" i="38" l="1"/>
  <c r="F55" i="36" l="1"/>
  <c r="F56" i="36" l="1"/>
</calcChain>
</file>

<file path=xl/sharedStrings.xml><?xml version="1.0" encoding="utf-8"?>
<sst xmlns="http://schemas.openxmlformats.org/spreadsheetml/2006/main" count="241" uniqueCount="220">
  <si>
    <t>4-1-03-00-00-00</t>
  </si>
  <si>
    <t>Impuesto a las operaciones financieras</t>
  </si>
  <si>
    <t>OTROS INGRESOS Y PRODUCTOS</t>
  </si>
  <si>
    <t>OTROS GASTOS</t>
  </si>
  <si>
    <t>Menos:</t>
  </si>
  <si>
    <t>Más:</t>
  </si>
  <si>
    <t>(En Dólares de los Estados Unidos de América)</t>
  </si>
  <si>
    <t>EFECTIVO Y EQUIVALENTES DE EFECTIVO</t>
  </si>
  <si>
    <t>CUENTAS POR COBRAR</t>
  </si>
  <si>
    <t>PRESTAMOS</t>
  </si>
  <si>
    <t>GASTOS PAGADOS POR ANTICIPADO</t>
  </si>
  <si>
    <t>INVERSIONES A LARGO PLAZO</t>
  </si>
  <si>
    <t>ACTIVOS INTANGIBLES</t>
  </si>
  <si>
    <t>OTROS ACTIVOS NO CORRIENTES</t>
  </si>
  <si>
    <t>PRESTAMOS A LARGO PLAZO</t>
  </si>
  <si>
    <t>CUENTAS Y DOCUMENTOS POR PAGAR</t>
  </si>
  <si>
    <t>IMPUESTO A LA GANANCIA POR PAGAR</t>
  </si>
  <si>
    <t>INGRESOS DIFERIDOS</t>
  </si>
  <si>
    <t>UTILIDADES RESTRINGIDAS</t>
  </si>
  <si>
    <t>UTILIDADES ACUMULADAS</t>
  </si>
  <si>
    <t>3-1-02-00-00-00</t>
  </si>
  <si>
    <t>Pasivo</t>
  </si>
  <si>
    <t xml:space="preserve">INTEGRACION DE ABONOS DE CLIENTES POR APLICAR </t>
  </si>
  <si>
    <t>CENTRO COSTO</t>
  </si>
  <si>
    <t>DESCRIPCION</t>
  </si>
  <si>
    <t>Reclasificado al activo</t>
  </si>
  <si>
    <t>02-00808-00</t>
  </si>
  <si>
    <t>02-00904-00</t>
  </si>
  <si>
    <t>02-01079-00</t>
  </si>
  <si>
    <t>INTERNATIONAL TRADING S.A. DE C.V.</t>
  </si>
  <si>
    <t>02-01101-00</t>
  </si>
  <si>
    <t>JUAN CARLOS URRUTIA CASTRO</t>
  </si>
  <si>
    <t>04-00020-00</t>
  </si>
  <si>
    <t>Venta de un Camion  Freigtliner / Hugo Valladares</t>
  </si>
  <si>
    <t>TOTAL</t>
  </si>
  <si>
    <t xml:space="preserve">PENTAGONO, S.A. DE C.V. </t>
  </si>
  <si>
    <t xml:space="preserve">DETERMINACION DE LA RENTA IMPONIBLE </t>
  </si>
  <si>
    <t>EJERCICIO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</si>
  <si>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</si>
  <si>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UTILIDAD ANTES  DE RESERVA E IMPUESTO</t>
  </si>
  <si>
    <t>Ingresos no Gravables/recuperacion de cartera</t>
  </si>
  <si>
    <t>Liquidacion de pasivo</t>
  </si>
  <si>
    <t xml:space="preserve">Reserva legal </t>
  </si>
  <si>
    <t>Beneficios al personal que no fue deducible en el año anterior pero si lo es en el actual</t>
  </si>
  <si>
    <t>Ganancia de Capital</t>
  </si>
  <si>
    <t>Mas:</t>
  </si>
  <si>
    <t>Provisiòn de beneficios al personal</t>
  </si>
  <si>
    <t xml:space="preserve">Ajuste a la Estimaciòn para cuentas incobrables </t>
  </si>
  <si>
    <t>Reserva legal de rentas no gravadas</t>
  </si>
  <si>
    <t xml:space="preserve">Depreciaciòn de vehìculo tomado en arrendamiento financiero </t>
  </si>
  <si>
    <t>Contribución especial a la telefonia (CESC)</t>
  </si>
  <si>
    <t>Depreciacion de propiedad de inversion</t>
  </si>
  <si>
    <t>Pérdida en venta de activo fijo</t>
  </si>
  <si>
    <t>Pérdida en venta de bienes recibidos en pago</t>
  </si>
  <si>
    <t>Gastos por ajustes o liquidacion de saldos de años anteriores</t>
  </si>
  <si>
    <t xml:space="preserve">Otros Gastos no deducibles del Presente Ejercicio </t>
  </si>
  <si>
    <t>Otros Gastos no Gravables</t>
  </si>
  <si>
    <t>RENTA ORDINARIA IMPONIBLE  PREVIA</t>
  </si>
  <si>
    <t>Valor de donacion no deducible</t>
  </si>
  <si>
    <t>RENTA ORDINARIA IMPONIBLE</t>
  </si>
  <si>
    <t xml:space="preserve">Ganancia  de Capital a tasa ordinaria </t>
  </si>
  <si>
    <t>RENTA IMPONIBLE A TASA ORDINARIA</t>
  </si>
  <si>
    <t xml:space="preserve">CALCULO DEL IMPUESTO </t>
  </si>
  <si>
    <t>Impuesto de renta computado a tasa ordinaria</t>
  </si>
  <si>
    <t>Impuesto sobre ganancia neta de capital (sujeta al 10%)</t>
  </si>
  <si>
    <t>TOTAL IMPUESTO  DE RENTA DEL EJERCICIO</t>
  </si>
  <si>
    <t>CREDITOS APLICABLES AL IMPUESTO:</t>
  </si>
  <si>
    <t xml:space="preserve">     Impuesto Retenido</t>
  </si>
  <si>
    <t xml:space="preserve">     Pago a Cuenta </t>
  </si>
  <si>
    <t xml:space="preserve">TOTAL IMPUESTO  DE RENTA  A PAGAR </t>
  </si>
  <si>
    <t>IMPUESTO  DE RENTA DEL EJERCICIO</t>
  </si>
  <si>
    <t>Impuesto Diferido</t>
  </si>
  <si>
    <t xml:space="preserve">Efecto de gasto diferido </t>
  </si>
  <si>
    <t>Màs:</t>
  </si>
  <si>
    <t>Amortizaciòn Impuesto Diferido</t>
  </si>
  <si>
    <t>Por el gasto que no fue deducible en el año anterior pero si lo es en el actual</t>
  </si>
  <si>
    <t>Ajustes a la provision gasto años anteriores</t>
  </si>
  <si>
    <t>GASTO POR IMPUESTO A LA GANANCIA</t>
  </si>
  <si>
    <t>Ajuste al impuesto diferido activo</t>
  </si>
  <si>
    <t>PENTAGONO S.A. DE C.V</t>
  </si>
  <si>
    <t>Paseo General Escalón</t>
  </si>
  <si>
    <t>C.Comercial Villas Españolas</t>
  </si>
  <si>
    <t>1-0-00-00-00-00</t>
  </si>
  <si>
    <t>ACTIVOS</t>
  </si>
  <si>
    <t>1-1-00-00-00-00</t>
  </si>
  <si>
    <t>ACTIVOS CORRIENTES</t>
  </si>
  <si>
    <t>1-1-01-00-00-00</t>
  </si>
  <si>
    <t>1-1-02-00-00-00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</si>
  <si>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</si>
  <si>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</si>
  <si>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</si>
  <si>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</si>
  <si>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</si>
  <si>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</si>
  <si>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</si>
  <si>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1-1-11-00-00-00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</si>
  <si>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</si>
  <si>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</si>
  <si>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</si>
  <si>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</si>
  <si>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</si>
  <si>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</si>
  <si>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</si>
  <si>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1-2-04-00-00-00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</si>
  <si>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</si>
  <si>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</si>
  <si>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</si>
  <si>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</si>
  <si>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</si>
  <si>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</si>
  <si>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</si>
  <si>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1-2-11-00-00-00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</si>
  <si>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</si>
  <si>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</si>
  <si>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</si>
  <si>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</si>
  <si>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</si>
  <si>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</si>
  <si>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</si>
  <si>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</si>
  <si>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</si>
  <si>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2-1-05-00-00-00</t>
  </si>
  <si>
    <t>RETENCIONES</t>
  </si>
  <si>
    <t>2-1-06-00-00-00</t>
  </si>
  <si>
    <t>BENEFICIOS A EMPLEADOS POR PAGAR - C.P.</t>
  </si>
  <si>
    <t>2-1-07-00-00-00</t>
  </si>
  <si>
    <t>2-1-09-00-00-00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</si>
  <si>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</si>
  <si>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</si>
  <si>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</si>
  <si>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</si>
  <si>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</si>
  <si>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</si>
  <si>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</si>
  <si>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</si>
  <si>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</si>
  <si>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</si>
  <si>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</si>
  <si>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</si>
  <si>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</si>
  <si>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</si>
  <si>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</si>
  <si>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3-1-03-00-00-00</t>
  </si>
  <si>
    <t>TOTAL PATRIMONIO DE LOS ACCIONISTAS</t>
  </si>
  <si>
    <t>TOTAL PASIVO Y PATRIMONIO</t>
  </si>
  <si>
    <t>Tel. 22643363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</si>
  <si>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</si>
  <si>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</si>
  <si>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</si>
  <si>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</si>
  <si>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</si>
  <si>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</si>
  <si>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</si>
  <si>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4-1-02-00-00-00</t>
  </si>
  <si>
    <t>COSTOS DE FINANCIACION</t>
  </si>
  <si>
    <t>MARGEN BRUTO</t>
  </si>
  <si>
    <t>4-2-00-00-00-00</t>
  </si>
  <si>
    <t>GASTO DE OPERACIÓN</t>
  </si>
  <si>
    <t>4-2-02-00-00-00</t>
  </si>
  <si>
    <t>GASTOS POR SERVICIOS FINANCIEROS</t>
  </si>
  <si>
    <t>4-2-03-00-00-00</t>
  </si>
  <si>
    <t>GASTO DE ADMINISTRACION</t>
  </si>
  <si>
    <t>UTILIDAD DE OPERACIÓN</t>
  </si>
  <si>
    <t>5-2-00-00-00-00</t>
  </si>
  <si>
    <t>INGRESOS NO DE OPERACIÓN</t>
  </si>
  <si>
    <t>5-2-01-00-00-00</t>
  </si>
  <si>
    <t>4-3-00-00-00-00</t>
  </si>
  <si>
    <t>GASTOS NO DE OPERACIÓN</t>
  </si>
  <si>
    <t>4-3-02-00-00-00</t>
  </si>
  <si>
    <t>UTILIDAD ANTES DE RESERVA E IMPUESTO</t>
  </si>
  <si>
    <t>RESERVA LEGAL</t>
  </si>
  <si>
    <t>IMPUESTO SOBRE LA RENTA</t>
  </si>
  <si>
    <t>UTILIDAD DEL PERIODO</t>
  </si>
  <si>
    <t xml:space="preserve">Porcion de Canones de Arrentamiento Financiero No Contabilizado Como Ingreso </t>
  </si>
  <si>
    <t>Diferencias temporarias deducibles por Arrendamiento Financiero</t>
  </si>
  <si>
    <t xml:space="preserve">Por Gasto deducible por depreciacion en Arrendamiento Financiero </t>
  </si>
  <si>
    <t xml:space="preserve">Depreciacion de Bien en Arrendamiento Financiero (Arrendador) No considerado en el Resultados </t>
  </si>
  <si>
    <t>PAVIMENTOS Y EQUIPOS DE CENTROAMERICA S.A. DE C.V.</t>
  </si>
  <si>
    <t>JOSE RICARDO CHAVEZ QUINTANILLA (Honorarios Carla)</t>
  </si>
  <si>
    <t>VARIEDADES GENESIS, S.A. DE C.V.</t>
  </si>
  <si>
    <t>04-00050-00</t>
  </si>
  <si>
    <t>PROYECTOS RECINOS, S.A. DE C.V.</t>
  </si>
  <si>
    <t>02-01234-00</t>
  </si>
  <si>
    <t>JOSE GUILLERMO CANJURA MELENDEZ</t>
  </si>
  <si>
    <t>Reintegro AMS</t>
  </si>
  <si>
    <t>DIVIDENDOS PAGADOS</t>
  </si>
  <si>
    <t>OTROS DEUDORES</t>
  </si>
  <si>
    <t>1-1-12-01-00-00</t>
  </si>
  <si>
    <t>2-1-10-00-00-00</t>
  </si>
  <si>
    <t>PENTAGONO S.A. DE C.V.</t>
  </si>
  <si>
    <t xml:space="preserve"> Contador </t>
  </si>
  <si>
    <t>04-00240-00</t>
  </si>
  <si>
    <t>GRUPO EDSOM, S.A. DE C.V. POR DEV. PDTE A APLICAR EN JUNIO/2023</t>
  </si>
  <si>
    <t>02-01475-00</t>
  </si>
  <si>
    <t>01475 MP INGENIEROS, S.A. DE C.V.</t>
  </si>
  <si>
    <t>2-1-11-00-00-00</t>
  </si>
  <si>
    <t>CUENTAS POR PAGAR RELACIONADAD</t>
  </si>
  <si>
    <t>Lic. Consuelo Arely Villacorta de Lopez</t>
  </si>
  <si>
    <t>00-00000-00</t>
  </si>
  <si>
    <t>04-00242-00</t>
  </si>
  <si>
    <t>CKT-ES, S.A. DE C.V.</t>
  </si>
  <si>
    <t>02-01283-00</t>
  </si>
  <si>
    <t>Carlos Josue Ingles</t>
  </si>
  <si>
    <t>04-00264-00</t>
  </si>
  <si>
    <t>CCF 3054, REC 8458, MIXING CONSULTANTS, S.A. DE C.V.</t>
  </si>
  <si>
    <t>COSTOS DE ARRENDAMIENTO.</t>
  </si>
  <si>
    <t>Ejercicios fiscales  del 01 de enero al 29 de febrero de 2023</t>
  </si>
  <si>
    <t>Estado de Situación Financiera al 29 de febrero de 2024</t>
  </si>
  <si>
    <t>Estado de resultados del 01 de enero al 29 de febrero de 2024</t>
  </si>
  <si>
    <t>02-00413-00</t>
  </si>
  <si>
    <t>ES CONTRUCTORES</t>
  </si>
  <si>
    <t>ANTICIPO COMPRA RODO NEUMATICO YRODO DOBLE TANDEM/ATLANTIC SEGURIDAD, S.A. DE C.V.</t>
  </si>
  <si>
    <t>E.S. CONSTRUCTORES, S.A. DE C.V.</t>
  </si>
  <si>
    <t>SALDO 29/02/2024</t>
  </si>
  <si>
    <t>COSTOS DE CAPITAL DE TRABAJO</t>
  </si>
  <si>
    <t>4-1-04-00-00-00</t>
  </si>
  <si>
    <t xml:space="preserve">                Ing. Carlos Miguel Saca Silhy</t>
  </si>
  <si>
    <t xml:space="preserve">                  Representante legal</t>
  </si>
  <si>
    <t xml:space="preserve">       Ing. Carlos Miguel Saca Silhy</t>
  </si>
  <si>
    <t xml:space="preserve">  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</si>
</sst>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71" formatCode="h\:mm\:ss\ AM/PM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i/>
      <u/>
      <sz val="10"/>
      <name val="Arial Narrow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9"/>
      <color theme="0"/>
      <name val="Arial"/>
      <family val="2"/>
    </font>
    <font>
      <sz val="11"/>
      <color indexed="8"/>
      <name val="Arial"/>
      <family val="2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">
    <xf numFmtId="0" fontId="0" fillId="0" borderId="0"/>
    <xf numFmtId="164" fontId="9" fillId="0" borderId="0" applyFont="0" applyFill="0" applyBorder="0" applyAlignment="0" applyProtection="0"/>
    <xf numFmtId="0" fontId="13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9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5" fillId="0" borderId="0">
      <alignment vertical="top"/>
    </xf>
    <xf numFmtId="0" fontId="1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164" fontId="15" fillId="0" borderId="0" applyFont="0" applyFill="0" applyBorder="0" applyAlignment="0" applyProtection="0">
      <alignment vertical="top"/>
    </xf>
  </cellStyleXfs>
  <cellXfs count="125">
    <xf numFmtId="0" fontId="0" fillId="0" borderId="0" xfId="0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11" fillId="0" borderId="0" xfId="8" applyFont="1"/>
    <xf numFmtId="0" fontId="10" fillId="0" borderId="0" xfId="8" applyFont="1"/>
    <xf numFmtId="0" fontId="10" fillId="0" borderId="0" xfId="0" applyFont="1" applyAlignment="1">
      <alignment horizontal="center"/>
    </xf>
    <xf numFmtId="0" fontId="17" fillId="0" borderId="1" xfId="0" applyFont="1" applyBorder="1"/>
    <xf numFmtId="165" fontId="9" fillId="0" borderId="0" xfId="0" applyNumberFormat="1" applyFont="1"/>
    <xf numFmtId="0" fontId="16" fillId="0" borderId="0" xfId="0" applyFont="1" applyAlignment="1">
      <alignment horizontal="right"/>
    </xf>
    <xf numFmtId="2" fontId="16" fillId="0" borderId="0" xfId="0" applyNumberFormat="1" applyFont="1"/>
    <xf numFmtId="0" fontId="12" fillId="0" borderId="0" xfId="0" applyFont="1"/>
    <xf numFmtId="2" fontId="9" fillId="0" borderId="1" xfId="0" applyNumberFormat="1" applyFont="1" applyBorder="1"/>
    <xf numFmtId="165" fontId="9" fillId="0" borderId="1" xfId="0" applyNumberFormat="1" applyFont="1" applyBorder="1"/>
    <xf numFmtId="164" fontId="16" fillId="0" borderId="0" xfId="0" applyNumberFormat="1" applyFont="1"/>
    <xf numFmtId="165" fontId="16" fillId="0" borderId="11" xfId="0" applyNumberFormat="1" applyFont="1" applyBorder="1"/>
    <xf numFmtId="0" fontId="16" fillId="0" borderId="1" xfId="0" applyFont="1" applyBorder="1" applyAlignment="1">
      <alignment horizontal="right"/>
    </xf>
    <xf numFmtId="43" fontId="9" fillId="0" borderId="1" xfId="0" applyNumberFormat="1" applyFont="1" applyBorder="1"/>
    <xf numFmtId="165" fontId="16" fillId="0" borderId="0" xfId="0" applyNumberFormat="1" applyFont="1"/>
    <xf numFmtId="164" fontId="17" fillId="0" borderId="0" xfId="0" applyNumberFormat="1" applyFont="1"/>
    <xf numFmtId="43" fontId="16" fillId="0" borderId="0" xfId="0" applyNumberFormat="1" applyFont="1"/>
    <xf numFmtId="0" fontId="19" fillId="0" borderId="0" xfId="0" applyFont="1"/>
    <xf numFmtId="44" fontId="16" fillId="0" borderId="0" xfId="0" applyNumberFormat="1" applyFont="1"/>
    <xf numFmtId="0" fontId="9" fillId="0" borderId="4" xfId="0" applyFont="1" applyBorder="1"/>
    <xf numFmtId="0" fontId="16" fillId="0" borderId="0" xfId="0" applyFont="1"/>
    <xf numFmtId="0" fontId="9" fillId="0" borderId="0" xfId="0" applyFont="1"/>
    <xf numFmtId="0" fontId="9" fillId="0" borderId="0" xfId="8"/>
    <xf numFmtId="0" fontId="20" fillId="0" borderId="0" xfId="8" applyFont="1"/>
    <xf numFmtId="0" fontId="21" fillId="0" borderId="0" xfId="8" applyFont="1"/>
    <xf numFmtId="44" fontId="0" fillId="0" borderId="0" xfId="0" applyNumberFormat="1"/>
    <xf numFmtId="43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5" fillId="0" borderId="0" xfId="191">
      <alignment vertical="top"/>
    </xf>
    <xf numFmtId="0" fontId="15" fillId="2" borderId="5" xfId="191" applyFill="1" applyBorder="1">
      <alignment vertical="top"/>
    </xf>
    <xf numFmtId="0" fontId="15" fillId="2" borderId="4" xfId="191" applyFill="1" applyBorder="1">
      <alignment vertical="top"/>
    </xf>
    <xf numFmtId="0" fontId="15" fillId="2" borderId="6" xfId="191" applyFill="1" applyBorder="1">
      <alignment vertical="top"/>
    </xf>
    <xf numFmtId="0" fontId="24" fillId="0" borderId="0" xfId="191" applyFont="1" applyAlignment="1">
      <alignment horizontal="right" vertical="top" wrapText="1" readingOrder="1"/>
    </xf>
    <xf numFmtId="14" fontId="24" fillId="0" borderId="0" xfId="191" applyNumberFormat="1" applyFont="1" applyAlignment="1">
      <alignment horizontal="left" vertical="top"/>
    </xf>
    <xf numFmtId="0" fontId="15" fillId="2" borderId="7" xfId="191" applyFill="1" applyBorder="1">
      <alignment vertical="top"/>
    </xf>
    <xf numFmtId="0" fontId="24" fillId="2" borderId="0" xfId="191" applyFont="1" applyFill="1" applyAlignment="1">
      <alignment horizontal="left" vertical="top"/>
    </xf>
    <xf numFmtId="0" fontId="15" fillId="2" borderId="0" xfId="191" applyFill="1">
      <alignment vertical="top"/>
    </xf>
    <xf numFmtId="0" fontId="15" fillId="2" borderId="8" xfId="191" applyFill="1" applyBorder="1">
      <alignment vertical="top"/>
    </xf>
    <xf numFmtId="171" fontId="24" fillId="0" borderId="0" xfId="191" applyNumberFormat="1" applyFont="1" applyAlignment="1">
      <alignment horizontal="left" vertical="top"/>
    </xf>
    <xf numFmtId="0" fontId="15" fillId="2" borderId="9" xfId="191" applyFill="1" applyBorder="1">
      <alignment vertical="top"/>
    </xf>
    <xf numFmtId="0" fontId="24" fillId="2" borderId="1" xfId="191" applyFont="1" applyFill="1" applyBorder="1" applyAlignment="1">
      <alignment horizontal="left" vertical="top"/>
    </xf>
    <xf numFmtId="0" fontId="15" fillId="2" borderId="1" xfId="191" applyFill="1" applyBorder="1">
      <alignment vertical="top"/>
    </xf>
    <xf numFmtId="0" fontId="25" fillId="2" borderId="10" xfId="191" applyFont="1" applyFill="1" applyBorder="1" applyAlignment="1">
      <alignment horizontal="left" vertical="top"/>
    </xf>
    <xf numFmtId="3" fontId="24" fillId="0" borderId="0" xfId="191" applyNumberFormat="1" applyFont="1" applyAlignment="1">
      <alignment horizontal="left" vertical="top"/>
    </xf>
    <xf numFmtId="0" fontId="23" fillId="0" borderId="0" xfId="191" applyFont="1" applyAlignment="1">
      <alignment horizontal="center" vertical="top"/>
    </xf>
    <xf numFmtId="0" fontId="28" fillId="0" borderId="0" xfId="191" applyFont="1">
      <alignment vertical="top"/>
    </xf>
    <xf numFmtId="0" fontId="28" fillId="0" borderId="0" xfId="191" applyFont="1" applyAlignment="1">
      <alignment horizontal="left" vertical="top"/>
    </xf>
    <xf numFmtId="4" fontId="28" fillId="0" borderId="0" xfId="191" applyNumberFormat="1" applyFont="1" applyAlignment="1">
      <alignment horizontal="right" vertical="top"/>
    </xf>
    <xf numFmtId="4" fontId="29" fillId="0" borderId="0" xfId="191" applyNumberFormat="1" applyFont="1" applyAlignment="1">
      <alignment horizontal="right" vertical="top"/>
    </xf>
    <xf numFmtId="0" fontId="29" fillId="0" borderId="0" xfId="191" applyFont="1">
      <alignment vertical="top"/>
    </xf>
    <xf numFmtId="0" fontId="29" fillId="0" borderId="0" xfId="191" applyFont="1" applyAlignment="1">
      <alignment horizontal="left" vertical="top"/>
    </xf>
    <xf numFmtId="4" fontId="29" fillId="0" borderId="0" xfId="191" applyNumberFormat="1" applyFont="1">
      <alignment vertical="top"/>
    </xf>
    <xf numFmtId="0" fontId="28" fillId="0" borderId="0" xfId="191" applyFont="1" applyAlignment="1">
      <alignment horizontal="left" wrapText="1"/>
    </xf>
    <xf numFmtId="4" fontId="28" fillId="0" borderId="0" xfId="191" applyNumberFormat="1" applyFont="1" applyAlignment="1">
      <alignment horizontal="right" wrapText="1"/>
    </xf>
    <xf numFmtId="4" fontId="28" fillId="0" borderId="3" xfId="191" applyNumberFormat="1" applyFont="1" applyBorder="1" applyAlignment="1">
      <alignment horizontal="right" wrapText="1"/>
    </xf>
    <xf numFmtId="4" fontId="15" fillId="0" borderId="0" xfId="191" applyNumberFormat="1">
      <alignment vertical="top"/>
    </xf>
    <xf numFmtId="4" fontId="28" fillId="0" borderId="0" xfId="191" applyNumberFormat="1" applyFont="1">
      <alignment vertical="top"/>
    </xf>
    <xf numFmtId="0" fontId="28" fillId="0" borderId="0" xfId="191" applyFont="1" applyAlignment="1">
      <alignment horizontal="left"/>
    </xf>
    <xf numFmtId="4" fontId="28" fillId="0" borderId="0" xfId="191" applyNumberFormat="1" applyFont="1" applyAlignment="1">
      <alignment horizontal="right"/>
    </xf>
    <xf numFmtId="4" fontId="28" fillId="0" borderId="2" xfId="191" applyNumberFormat="1" applyFont="1" applyBorder="1" applyAlignment="1">
      <alignment horizontal="right"/>
    </xf>
    <xf numFmtId="4" fontId="28" fillId="0" borderId="3" xfId="191" applyNumberFormat="1" applyFont="1" applyBorder="1" applyAlignment="1">
      <alignment horizontal="right"/>
    </xf>
    <xf numFmtId="4" fontId="29" fillId="0" borderId="0" xfId="191" applyNumberFormat="1" applyFont="1" applyAlignment="1">
      <alignment horizontal="center" vertical="top"/>
    </xf>
    <xf numFmtId="0" fontId="28" fillId="0" borderId="0" xfId="191" applyFont="1" applyAlignment="1">
      <alignment horizontal="right" vertical="top" wrapText="1" readingOrder="1"/>
    </xf>
    <xf numFmtId="164" fontId="0" fillId="0" borderId="0" xfId="193" applyFont="1">
      <alignment vertical="top"/>
    </xf>
    <xf numFmtId="0" fontId="25" fillId="2" borderId="0" xfId="191" applyFont="1" applyFill="1" applyAlignment="1">
      <alignment horizontal="left" vertical="top"/>
    </xf>
    <xf numFmtId="164" fontId="29" fillId="0" borderId="0" xfId="193" applyFont="1">
      <alignment vertical="top"/>
    </xf>
    <xf numFmtId="4" fontId="29" fillId="0" borderId="1" xfId="191" applyNumberFormat="1" applyFont="1" applyBorder="1" applyAlignment="1">
      <alignment horizontal="right" vertical="top"/>
    </xf>
    <xf numFmtId="0" fontId="28" fillId="0" borderId="0" xfId="191" applyFont="1" applyAlignment="1">
      <alignment horizontal="left" vertical="center"/>
    </xf>
    <xf numFmtId="4" fontId="28" fillId="0" borderId="0" xfId="191" applyNumberFormat="1" applyFont="1" applyAlignment="1">
      <alignment horizontal="right" vertical="center"/>
    </xf>
    <xf numFmtId="4" fontId="28" fillId="0" borderId="0" xfId="191" applyNumberFormat="1" applyFont="1" applyAlignment="1">
      <alignment vertical="center"/>
    </xf>
    <xf numFmtId="4" fontId="28" fillId="0" borderId="3" xfId="191" applyNumberFormat="1" applyFont="1" applyBorder="1" applyAlignment="1">
      <alignment vertical="center"/>
    </xf>
    <xf numFmtId="0" fontId="10" fillId="4" borderId="0" xfId="0" applyFont="1" applyFill="1"/>
    <xf numFmtId="44" fontId="16" fillId="4" borderId="0" xfId="0" applyNumberFormat="1" applyFont="1" applyFill="1"/>
    <xf numFmtId="164" fontId="0" fillId="0" borderId="0" xfId="1" applyFont="1"/>
    <xf numFmtId="0" fontId="10" fillId="3" borderId="0" xfId="0" applyFont="1" applyFill="1"/>
    <xf numFmtId="165" fontId="16" fillId="3" borderId="0" xfId="0" applyNumberFormat="1" applyFont="1" applyFill="1"/>
    <xf numFmtId="164" fontId="9" fillId="0" borderId="0" xfId="1" applyFont="1"/>
    <xf numFmtId="164" fontId="16" fillId="0" borderId="0" xfId="1" applyFont="1"/>
    <xf numFmtId="0" fontId="11" fillId="0" borderId="12" xfId="0" applyFont="1" applyBorder="1" applyAlignment="1">
      <alignment vertical="top"/>
    </xf>
    <xf numFmtId="44" fontId="30" fillId="0" borderId="12" xfId="8" applyNumberFormat="1" applyFont="1" applyBorder="1"/>
    <xf numFmtId="44" fontId="11" fillId="0" borderId="12" xfId="8" applyNumberFormat="1" applyFont="1" applyBorder="1"/>
    <xf numFmtId="0" fontId="31" fillId="0" borderId="0" xfId="8" applyFont="1"/>
    <xf numFmtId="0" fontId="32" fillId="0" borderId="0" xfId="8" applyFont="1"/>
    <xf numFmtId="0" fontId="11" fillId="0" borderId="12" xfId="8" applyFont="1" applyBorder="1"/>
    <xf numFmtId="0" fontId="30" fillId="0" borderId="12" xfId="8" applyFont="1" applyBorder="1"/>
    <xf numFmtId="0" fontId="15" fillId="0" borderId="0" xfId="0" applyFont="1" applyAlignment="1">
      <alignment vertical="top"/>
    </xf>
    <xf numFmtId="4" fontId="33" fillId="0" borderId="0" xfId="191" applyNumberFormat="1" applyFont="1">
      <alignment vertical="top"/>
    </xf>
    <xf numFmtId="14" fontId="11" fillId="0" borderId="12" xfId="0" applyNumberFormat="1" applyFont="1" applyBorder="1" applyAlignment="1">
      <alignment vertical="top"/>
    </xf>
    <xf numFmtId="0" fontId="34" fillId="0" borderId="0" xfId="191" applyFont="1">
      <alignment vertical="top"/>
    </xf>
    <xf numFmtId="0" fontId="34" fillId="0" borderId="0" xfId="191" applyFont="1" applyAlignment="1">
      <alignment horizontal="center" vertical="top"/>
    </xf>
    <xf numFmtId="0" fontId="34" fillId="0" borderId="0" xfId="191" applyFont="1" applyAlignment="1">
      <alignment horizontal="left" vertical="top"/>
    </xf>
    <xf numFmtId="0" fontId="15" fillId="0" borderId="0" xfId="191" applyAlignment="1">
      <alignment horizontal="center" vertical="top"/>
    </xf>
    <xf numFmtId="0" fontId="11" fillId="0" borderId="0" xfId="0" applyFont="1" applyAlignment="1">
      <alignment horizontal="left" wrapText="1"/>
    </xf>
    <xf numFmtId="0" fontId="35" fillId="0" borderId="12" xfId="8" applyFont="1" applyBorder="1" applyAlignment="1">
      <alignment wrapText="1"/>
    </xf>
    <xf numFmtId="0" fontId="35" fillId="0" borderId="12" xfId="8" applyFont="1" applyBorder="1" applyAlignment="1">
      <alignment horizontal="center"/>
    </xf>
    <xf numFmtId="0" fontId="35" fillId="0" borderId="12" xfId="8" applyFont="1" applyBorder="1" applyAlignment="1">
      <alignment horizontal="center" wrapText="1"/>
    </xf>
    <xf numFmtId="0" fontId="36" fillId="0" borderId="12" xfId="8" applyFont="1" applyBorder="1" applyAlignment="1">
      <alignment horizontal="center" wrapText="1"/>
    </xf>
    <xf numFmtId="0" fontId="31" fillId="0" borderId="12" xfId="8" applyFont="1" applyBorder="1"/>
    <xf numFmtId="44" fontId="10" fillId="5" borderId="12" xfId="8" applyNumberFormat="1" applyFont="1" applyFill="1" applyBorder="1"/>
    <xf numFmtId="44" fontId="10" fillId="0" borderId="12" xfId="8" applyNumberFormat="1" applyFont="1" applyBorder="1"/>
    <xf numFmtId="44" fontId="11" fillId="0" borderId="0" xfId="8" applyNumberFormat="1" applyFont="1"/>
    <xf numFmtId="44" fontId="10" fillId="0" borderId="0" xfId="8" applyNumberFormat="1" applyFont="1"/>
    <xf numFmtId="0" fontId="23" fillId="2" borderId="4" xfId="191" applyFont="1" applyFill="1" applyBorder="1" applyAlignment="1">
      <alignment horizontal="center" vertical="center"/>
    </xf>
    <xf numFmtId="0" fontId="23" fillId="2" borderId="0" xfId="191" applyFont="1" applyFill="1" applyAlignment="1">
      <alignment horizontal="left" vertical="center"/>
    </xf>
    <xf numFmtId="0" fontId="18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26" fillId="0" borderId="1" xfId="191" applyFont="1" applyBorder="1" applyAlignment="1">
      <alignment horizontal="center"/>
    </xf>
    <xf numFmtId="0" fontId="27" fillId="0" borderId="0" xfId="191" applyFont="1" applyAlignment="1">
      <alignment horizontal="center"/>
    </xf>
    <xf numFmtId="0" fontId="29" fillId="0" borderId="0" xfId="191" applyFont="1" applyAlignment="1">
      <alignment horizontal="center" vertical="top"/>
    </xf>
    <xf numFmtId="0" fontId="15" fillId="0" borderId="0" xfId="191" applyAlignment="1">
      <alignment horizontal="center" vertical="top"/>
    </xf>
    <xf numFmtId="0" fontId="26" fillId="0" borderId="1" xfId="191" applyFont="1" applyBorder="1" applyAlignment="1">
      <alignment horizontal="center" vertical="top"/>
    </xf>
    <xf numFmtId="0" fontId="27" fillId="0" borderId="0" xfId="191" applyFont="1" applyAlignment="1">
      <alignment horizontal="center" vertical="top"/>
    </xf>
    <xf numFmtId="0" fontId="34" fillId="0" borderId="0" xfId="191" applyFont="1" applyAlignment="1">
      <alignment horizontal="center" vertical="top"/>
    </xf>
    <xf numFmtId="43" fontId="9" fillId="0" borderId="1" xfId="0" applyNumberFormat="1" applyFont="1" applyFill="1" applyBorder="1"/>
    <xf numFmtId="165" fontId="9" fillId="0" borderId="0" xfId="0" applyNumberFormat="1" applyFont="1" applyFill="1"/>
    <xf numFmtId="43" fontId="9" fillId="0" borderId="0" xfId="0" applyNumberFormat="1" applyFont="1" applyFill="1"/>
    <xf numFmtId="4" fontId="29" fillId="0" borderId="0" xfId="191" applyNumberFormat="1" applyFont="1" applyBorder="1" applyAlignment="1">
      <alignment horizontal="right" vertical="top"/>
    </xf>
    <xf numFmtId="4" fontId="33" fillId="0" borderId="0" xfId="191" applyNumberFormat="1" applyFont="1" applyAlignment="1">
      <alignment horizontal="right" vertical="top"/>
    </xf>
    <xf numFmtId="4" fontId="37" fillId="0" borderId="0" xfId="191" applyNumberFormat="1" applyFont="1" applyAlignment="1">
      <alignment vertical="center"/>
    </xf>
  </cellXfs>
  <cellStyles count="194">
    <cellStyle name="Moneda" xfId="1" builtinId="4"/>
    <cellStyle name="Moneda 2" xfId="3" xr:uid="{00000000-0005-0000-0000-000001000000}"/>
    <cellStyle name="Moneda 2 2" xfId="9" xr:uid="{00000000-0005-0000-0000-000002000000}"/>
    <cellStyle name="Moneda 2 2 2" xfId="45" xr:uid="{00000000-0005-0000-0000-000003000000}"/>
    <cellStyle name="Moneda 2 2 3" xfId="76" xr:uid="{00000000-0005-0000-0000-000004000000}"/>
    <cellStyle name="Moneda 2 3" xfId="41" xr:uid="{00000000-0005-0000-0000-000005000000}"/>
    <cellStyle name="Moneda 2 4" xfId="72" xr:uid="{00000000-0005-0000-0000-000006000000}"/>
    <cellStyle name="Moneda 3" xfId="40" xr:uid="{00000000-0005-0000-0000-000007000000}"/>
    <cellStyle name="Moneda 4" xfId="193" xr:uid="{00000000-0005-0000-0000-000008000000}"/>
    <cellStyle name="Normal" xfId="0" builtinId="0"/>
    <cellStyle name="Normal 10" xfId="103" xr:uid="{00000000-0005-0000-0000-00000A000000}"/>
    <cellStyle name="Normal 10 2" xfId="15" xr:uid="{00000000-0005-0000-0000-00000B000000}"/>
    <cellStyle name="Normal 10 2 2" xfId="31" xr:uid="{00000000-0005-0000-0000-00000C000000}"/>
    <cellStyle name="Normal 10 2 2 2" xfId="63" xr:uid="{00000000-0005-0000-0000-00000D000000}"/>
    <cellStyle name="Normal 10 2 2 2 2" xfId="153" xr:uid="{00000000-0005-0000-0000-00000E000000}"/>
    <cellStyle name="Normal 10 2 2 3" xfId="94" xr:uid="{00000000-0005-0000-0000-00000F000000}"/>
    <cellStyle name="Normal 10 2 2 3 2" xfId="182" xr:uid="{00000000-0005-0000-0000-000010000000}"/>
    <cellStyle name="Normal 10 2 2 4" xfId="124" xr:uid="{00000000-0005-0000-0000-000011000000}"/>
    <cellStyle name="Normal 10 2 3" xfId="49" xr:uid="{00000000-0005-0000-0000-000012000000}"/>
    <cellStyle name="Normal 10 2 3 2" xfId="139" xr:uid="{00000000-0005-0000-0000-000013000000}"/>
    <cellStyle name="Normal 10 2 4" xfId="80" xr:uid="{00000000-0005-0000-0000-000014000000}"/>
    <cellStyle name="Normal 10 2 4 2" xfId="168" xr:uid="{00000000-0005-0000-0000-000015000000}"/>
    <cellStyle name="Normal 10 2 5" xfId="110" xr:uid="{00000000-0005-0000-0000-000016000000}"/>
    <cellStyle name="Normal 10 3" xfId="191" xr:uid="{00000000-0005-0000-0000-000017000000}"/>
    <cellStyle name="Normal 11" xfId="19" xr:uid="{00000000-0005-0000-0000-000018000000}"/>
    <cellStyle name="Normal 11 2" xfId="33" xr:uid="{00000000-0005-0000-0000-000019000000}"/>
    <cellStyle name="Normal 11 2 2" xfId="65" xr:uid="{00000000-0005-0000-0000-00001A000000}"/>
    <cellStyle name="Normal 11 2 2 2" xfId="155" xr:uid="{00000000-0005-0000-0000-00001B000000}"/>
    <cellStyle name="Normal 11 2 3" xfId="96" xr:uid="{00000000-0005-0000-0000-00001C000000}"/>
    <cellStyle name="Normal 11 2 3 2" xfId="184" xr:uid="{00000000-0005-0000-0000-00001D000000}"/>
    <cellStyle name="Normal 11 2 4" xfId="126" xr:uid="{00000000-0005-0000-0000-00001E000000}"/>
    <cellStyle name="Normal 11 3" xfId="51" xr:uid="{00000000-0005-0000-0000-00001F000000}"/>
    <cellStyle name="Normal 11 3 2" xfId="141" xr:uid="{00000000-0005-0000-0000-000020000000}"/>
    <cellStyle name="Normal 11 4" xfId="82" xr:uid="{00000000-0005-0000-0000-000021000000}"/>
    <cellStyle name="Normal 11 4 2" xfId="170" xr:uid="{00000000-0005-0000-0000-000022000000}"/>
    <cellStyle name="Normal 11 5" xfId="112" xr:uid="{00000000-0005-0000-0000-000023000000}"/>
    <cellStyle name="Normal 12" xfId="17" xr:uid="{00000000-0005-0000-0000-000024000000}"/>
    <cellStyle name="Normal 13" xfId="18" xr:uid="{00000000-0005-0000-0000-000025000000}"/>
    <cellStyle name="Normal 14" xfId="192" xr:uid="{00000000-0005-0000-0000-000026000000}"/>
    <cellStyle name="Normal 2" xfId="2" xr:uid="{00000000-0005-0000-0000-000027000000}"/>
    <cellStyle name="Normal 3" xfId="5" xr:uid="{00000000-0005-0000-0000-000028000000}"/>
    <cellStyle name="Normal 3 2" xfId="21" xr:uid="{00000000-0005-0000-0000-000029000000}"/>
    <cellStyle name="Normal 3 2 2" xfId="35" xr:uid="{00000000-0005-0000-0000-00002A000000}"/>
    <cellStyle name="Normal 3 2 2 2" xfId="67" xr:uid="{00000000-0005-0000-0000-00002B000000}"/>
    <cellStyle name="Normal 3 2 2 2 2" xfId="157" xr:uid="{00000000-0005-0000-0000-00002C000000}"/>
    <cellStyle name="Normal 3 2 2 3" xfId="98" xr:uid="{00000000-0005-0000-0000-00002D000000}"/>
    <cellStyle name="Normal 3 2 2 3 2" xfId="186" xr:uid="{00000000-0005-0000-0000-00002E000000}"/>
    <cellStyle name="Normal 3 2 2 4" xfId="128" xr:uid="{00000000-0005-0000-0000-00002F000000}"/>
    <cellStyle name="Normal 3 2 3" xfId="53" xr:uid="{00000000-0005-0000-0000-000030000000}"/>
    <cellStyle name="Normal 3 2 3 2" xfId="143" xr:uid="{00000000-0005-0000-0000-000031000000}"/>
    <cellStyle name="Normal 3 2 4" xfId="84" xr:uid="{00000000-0005-0000-0000-000032000000}"/>
    <cellStyle name="Normal 3 2 4 2" xfId="172" xr:uid="{00000000-0005-0000-0000-000033000000}"/>
    <cellStyle name="Normal 3 2 5" xfId="114" xr:uid="{00000000-0005-0000-0000-000034000000}"/>
    <cellStyle name="Normal 3 3" xfId="11" xr:uid="{00000000-0005-0000-0000-000035000000}"/>
    <cellStyle name="Normal 3 3 2" xfId="28" xr:uid="{00000000-0005-0000-0000-000036000000}"/>
    <cellStyle name="Normal 3 3 2 2" xfId="60" xr:uid="{00000000-0005-0000-0000-000037000000}"/>
    <cellStyle name="Normal 3 3 2 2 2" xfId="150" xr:uid="{00000000-0005-0000-0000-000038000000}"/>
    <cellStyle name="Normal 3 3 2 3" xfId="91" xr:uid="{00000000-0005-0000-0000-000039000000}"/>
    <cellStyle name="Normal 3 3 2 3 2" xfId="179" xr:uid="{00000000-0005-0000-0000-00003A000000}"/>
    <cellStyle name="Normal 3 3 2 4" xfId="121" xr:uid="{00000000-0005-0000-0000-00003B000000}"/>
    <cellStyle name="Normal 3 3 3" xfId="46" xr:uid="{00000000-0005-0000-0000-00003C000000}"/>
    <cellStyle name="Normal 3 3 3 2" xfId="136" xr:uid="{00000000-0005-0000-0000-00003D000000}"/>
    <cellStyle name="Normal 3 3 4" xfId="77" xr:uid="{00000000-0005-0000-0000-00003E000000}"/>
    <cellStyle name="Normal 3 3 4 2" xfId="165" xr:uid="{00000000-0005-0000-0000-00003F000000}"/>
    <cellStyle name="Normal 3 3 5" xfId="107" xr:uid="{00000000-0005-0000-0000-000040000000}"/>
    <cellStyle name="Normal 3 4" xfId="25" xr:uid="{00000000-0005-0000-0000-000041000000}"/>
    <cellStyle name="Normal 3 4 2" xfId="57" xr:uid="{00000000-0005-0000-0000-000042000000}"/>
    <cellStyle name="Normal 3 4 2 2" xfId="147" xr:uid="{00000000-0005-0000-0000-000043000000}"/>
    <cellStyle name="Normal 3 4 3" xfId="88" xr:uid="{00000000-0005-0000-0000-000044000000}"/>
    <cellStyle name="Normal 3 4 3 2" xfId="176" xr:uid="{00000000-0005-0000-0000-000045000000}"/>
    <cellStyle name="Normal 3 4 4" xfId="118" xr:uid="{00000000-0005-0000-0000-000046000000}"/>
    <cellStyle name="Normal 3 5" xfId="42" xr:uid="{00000000-0005-0000-0000-000047000000}"/>
    <cellStyle name="Normal 3 5 2" xfId="133" xr:uid="{00000000-0005-0000-0000-000048000000}"/>
    <cellStyle name="Normal 3 6" xfId="73" xr:uid="{00000000-0005-0000-0000-000049000000}"/>
    <cellStyle name="Normal 3 6 2" xfId="162" xr:uid="{00000000-0005-0000-0000-00004A000000}"/>
    <cellStyle name="Normal 3 7" xfId="104" xr:uid="{00000000-0005-0000-0000-00004B000000}"/>
    <cellStyle name="Normal 4" xfId="6" xr:uid="{00000000-0005-0000-0000-00004C000000}"/>
    <cellStyle name="Normal 4 2" xfId="22" xr:uid="{00000000-0005-0000-0000-00004D000000}"/>
    <cellStyle name="Normal 4 2 2" xfId="36" xr:uid="{00000000-0005-0000-0000-00004E000000}"/>
    <cellStyle name="Normal 4 2 2 2" xfId="68" xr:uid="{00000000-0005-0000-0000-00004F000000}"/>
    <cellStyle name="Normal 4 2 2 2 2" xfId="158" xr:uid="{00000000-0005-0000-0000-000050000000}"/>
    <cellStyle name="Normal 4 2 2 3" xfId="99" xr:uid="{00000000-0005-0000-0000-000051000000}"/>
    <cellStyle name="Normal 4 2 2 3 2" xfId="187" xr:uid="{00000000-0005-0000-0000-000052000000}"/>
    <cellStyle name="Normal 4 2 2 4" xfId="129" xr:uid="{00000000-0005-0000-0000-000053000000}"/>
    <cellStyle name="Normal 4 2 3" xfId="54" xr:uid="{00000000-0005-0000-0000-000054000000}"/>
    <cellStyle name="Normal 4 2 3 2" xfId="144" xr:uid="{00000000-0005-0000-0000-000055000000}"/>
    <cellStyle name="Normal 4 2 4" xfId="85" xr:uid="{00000000-0005-0000-0000-000056000000}"/>
    <cellStyle name="Normal 4 2 4 2" xfId="173" xr:uid="{00000000-0005-0000-0000-000057000000}"/>
    <cellStyle name="Normal 4 2 5" xfId="115" xr:uid="{00000000-0005-0000-0000-000058000000}"/>
    <cellStyle name="Normal 4 3" xfId="12" xr:uid="{00000000-0005-0000-0000-000059000000}"/>
    <cellStyle name="Normal 4 3 2" xfId="29" xr:uid="{00000000-0005-0000-0000-00005A000000}"/>
    <cellStyle name="Normal 4 3 2 2" xfId="61" xr:uid="{00000000-0005-0000-0000-00005B000000}"/>
    <cellStyle name="Normal 4 3 2 2 2" xfId="151" xr:uid="{00000000-0005-0000-0000-00005C000000}"/>
    <cellStyle name="Normal 4 3 2 3" xfId="92" xr:uid="{00000000-0005-0000-0000-00005D000000}"/>
    <cellStyle name="Normal 4 3 2 3 2" xfId="180" xr:uid="{00000000-0005-0000-0000-00005E000000}"/>
    <cellStyle name="Normal 4 3 2 4" xfId="122" xr:uid="{00000000-0005-0000-0000-00005F000000}"/>
    <cellStyle name="Normal 4 3 3" xfId="47" xr:uid="{00000000-0005-0000-0000-000060000000}"/>
    <cellStyle name="Normal 4 3 3 2" xfId="137" xr:uid="{00000000-0005-0000-0000-000061000000}"/>
    <cellStyle name="Normal 4 3 4" xfId="78" xr:uid="{00000000-0005-0000-0000-000062000000}"/>
    <cellStyle name="Normal 4 3 4 2" xfId="166" xr:uid="{00000000-0005-0000-0000-000063000000}"/>
    <cellStyle name="Normal 4 3 5" xfId="108" xr:uid="{00000000-0005-0000-0000-000064000000}"/>
    <cellStyle name="Normal 4 4" xfId="26" xr:uid="{00000000-0005-0000-0000-000065000000}"/>
    <cellStyle name="Normal 4 4 2" xfId="58" xr:uid="{00000000-0005-0000-0000-000066000000}"/>
    <cellStyle name="Normal 4 4 2 2" xfId="148" xr:uid="{00000000-0005-0000-0000-000067000000}"/>
    <cellStyle name="Normal 4 4 3" xfId="89" xr:uid="{00000000-0005-0000-0000-000068000000}"/>
    <cellStyle name="Normal 4 4 3 2" xfId="177" xr:uid="{00000000-0005-0000-0000-000069000000}"/>
    <cellStyle name="Normal 4 4 4" xfId="119" xr:uid="{00000000-0005-0000-0000-00006A000000}"/>
    <cellStyle name="Normal 4 5" xfId="43" xr:uid="{00000000-0005-0000-0000-00006B000000}"/>
    <cellStyle name="Normal 4 5 2" xfId="134" xr:uid="{00000000-0005-0000-0000-00006C000000}"/>
    <cellStyle name="Normal 4 6" xfId="74" xr:uid="{00000000-0005-0000-0000-00006D000000}"/>
    <cellStyle name="Normal 4 6 2" xfId="163" xr:uid="{00000000-0005-0000-0000-00006E000000}"/>
    <cellStyle name="Normal 4 7" xfId="105" xr:uid="{00000000-0005-0000-0000-00006F000000}"/>
    <cellStyle name="Normal 5" xfId="7" xr:uid="{00000000-0005-0000-0000-000070000000}"/>
    <cellStyle name="Normal 5 2" xfId="23" xr:uid="{00000000-0005-0000-0000-000071000000}"/>
    <cellStyle name="Normal 5 2 2" xfId="37" xr:uid="{00000000-0005-0000-0000-000072000000}"/>
    <cellStyle name="Normal 5 2 2 2" xfId="69" xr:uid="{00000000-0005-0000-0000-000073000000}"/>
    <cellStyle name="Normal 5 2 2 2 2" xfId="159" xr:uid="{00000000-0005-0000-0000-000074000000}"/>
    <cellStyle name="Normal 5 2 2 3" xfId="100" xr:uid="{00000000-0005-0000-0000-000075000000}"/>
    <cellStyle name="Normal 5 2 2 3 2" xfId="188" xr:uid="{00000000-0005-0000-0000-000076000000}"/>
    <cellStyle name="Normal 5 2 2 4" xfId="130" xr:uid="{00000000-0005-0000-0000-000077000000}"/>
    <cellStyle name="Normal 5 2 3" xfId="55" xr:uid="{00000000-0005-0000-0000-000078000000}"/>
    <cellStyle name="Normal 5 2 3 2" xfId="145" xr:uid="{00000000-0005-0000-0000-000079000000}"/>
    <cellStyle name="Normal 5 2 4" xfId="86" xr:uid="{00000000-0005-0000-0000-00007A000000}"/>
    <cellStyle name="Normal 5 2 4 2" xfId="174" xr:uid="{00000000-0005-0000-0000-00007B000000}"/>
    <cellStyle name="Normal 5 2 5" xfId="116" xr:uid="{00000000-0005-0000-0000-00007C000000}"/>
    <cellStyle name="Normal 5 3" xfId="13" xr:uid="{00000000-0005-0000-0000-00007D000000}"/>
    <cellStyle name="Normal 5 3 2" xfId="30" xr:uid="{00000000-0005-0000-0000-00007E000000}"/>
    <cellStyle name="Normal 5 3 2 2" xfId="62" xr:uid="{00000000-0005-0000-0000-00007F000000}"/>
    <cellStyle name="Normal 5 3 2 2 2" xfId="152" xr:uid="{00000000-0005-0000-0000-000080000000}"/>
    <cellStyle name="Normal 5 3 2 3" xfId="93" xr:uid="{00000000-0005-0000-0000-000081000000}"/>
    <cellStyle name="Normal 5 3 2 3 2" xfId="181" xr:uid="{00000000-0005-0000-0000-000082000000}"/>
    <cellStyle name="Normal 5 3 2 4" xfId="123" xr:uid="{00000000-0005-0000-0000-000083000000}"/>
    <cellStyle name="Normal 5 3 3" xfId="48" xr:uid="{00000000-0005-0000-0000-000084000000}"/>
    <cellStyle name="Normal 5 3 3 2" xfId="138" xr:uid="{00000000-0005-0000-0000-000085000000}"/>
    <cellStyle name="Normal 5 3 4" xfId="79" xr:uid="{00000000-0005-0000-0000-000086000000}"/>
    <cellStyle name="Normal 5 3 4 2" xfId="167" xr:uid="{00000000-0005-0000-0000-000087000000}"/>
    <cellStyle name="Normal 5 3 5" xfId="109" xr:uid="{00000000-0005-0000-0000-000088000000}"/>
    <cellStyle name="Normal 5 4" xfId="27" xr:uid="{00000000-0005-0000-0000-000089000000}"/>
    <cellStyle name="Normal 5 4 2" xfId="59" xr:uid="{00000000-0005-0000-0000-00008A000000}"/>
    <cellStyle name="Normal 5 4 2 2" xfId="149" xr:uid="{00000000-0005-0000-0000-00008B000000}"/>
    <cellStyle name="Normal 5 4 3" xfId="90" xr:uid="{00000000-0005-0000-0000-00008C000000}"/>
    <cellStyle name="Normal 5 4 3 2" xfId="178" xr:uid="{00000000-0005-0000-0000-00008D000000}"/>
    <cellStyle name="Normal 5 4 4" xfId="120" xr:uid="{00000000-0005-0000-0000-00008E000000}"/>
    <cellStyle name="Normal 5 5" xfId="44" xr:uid="{00000000-0005-0000-0000-00008F000000}"/>
    <cellStyle name="Normal 5 5 2" xfId="135" xr:uid="{00000000-0005-0000-0000-000090000000}"/>
    <cellStyle name="Normal 5 6" xfId="75" xr:uid="{00000000-0005-0000-0000-000091000000}"/>
    <cellStyle name="Normal 5 6 2" xfId="164" xr:uid="{00000000-0005-0000-0000-000092000000}"/>
    <cellStyle name="Normal 5 7" xfId="106" xr:uid="{00000000-0005-0000-0000-000093000000}"/>
    <cellStyle name="Normal 6" xfId="8" xr:uid="{00000000-0005-0000-0000-000094000000}"/>
    <cellStyle name="Normal 7" xfId="24" xr:uid="{00000000-0005-0000-0000-000095000000}"/>
    <cellStyle name="Normal 7 2" xfId="20" xr:uid="{00000000-0005-0000-0000-000096000000}"/>
    <cellStyle name="Normal 7 2 2" xfId="34" xr:uid="{00000000-0005-0000-0000-000097000000}"/>
    <cellStyle name="Normal 7 2 2 2" xfId="66" xr:uid="{00000000-0005-0000-0000-000098000000}"/>
    <cellStyle name="Normal 7 2 2 2 2" xfId="156" xr:uid="{00000000-0005-0000-0000-000099000000}"/>
    <cellStyle name="Normal 7 2 2 3" xfId="97" xr:uid="{00000000-0005-0000-0000-00009A000000}"/>
    <cellStyle name="Normal 7 2 2 3 2" xfId="185" xr:uid="{00000000-0005-0000-0000-00009B000000}"/>
    <cellStyle name="Normal 7 2 2 4" xfId="127" xr:uid="{00000000-0005-0000-0000-00009C000000}"/>
    <cellStyle name="Normal 7 2 3" xfId="52" xr:uid="{00000000-0005-0000-0000-00009D000000}"/>
    <cellStyle name="Normal 7 2 3 2" xfId="142" xr:uid="{00000000-0005-0000-0000-00009E000000}"/>
    <cellStyle name="Normal 7 2 4" xfId="83" xr:uid="{00000000-0005-0000-0000-00009F000000}"/>
    <cellStyle name="Normal 7 2 4 2" xfId="171" xr:uid="{00000000-0005-0000-0000-0000A0000000}"/>
    <cellStyle name="Normal 7 2 5" xfId="113" xr:uid="{00000000-0005-0000-0000-0000A1000000}"/>
    <cellStyle name="Normal 7 3" xfId="38" xr:uid="{00000000-0005-0000-0000-0000A2000000}"/>
    <cellStyle name="Normal 7 3 2" xfId="70" xr:uid="{00000000-0005-0000-0000-0000A3000000}"/>
    <cellStyle name="Normal 7 3 2 2" xfId="160" xr:uid="{00000000-0005-0000-0000-0000A4000000}"/>
    <cellStyle name="Normal 7 3 3" xfId="101" xr:uid="{00000000-0005-0000-0000-0000A5000000}"/>
    <cellStyle name="Normal 7 3 3 2" xfId="189" xr:uid="{00000000-0005-0000-0000-0000A6000000}"/>
    <cellStyle name="Normal 7 3 4" xfId="131" xr:uid="{00000000-0005-0000-0000-0000A7000000}"/>
    <cellStyle name="Normal 7 4" xfId="56" xr:uid="{00000000-0005-0000-0000-0000A8000000}"/>
    <cellStyle name="Normal 7 4 2" xfId="146" xr:uid="{00000000-0005-0000-0000-0000A9000000}"/>
    <cellStyle name="Normal 7 5" xfId="87" xr:uid="{00000000-0005-0000-0000-0000AA000000}"/>
    <cellStyle name="Normal 7 5 2" xfId="175" xr:uid="{00000000-0005-0000-0000-0000AB000000}"/>
    <cellStyle name="Normal 7 6" xfId="117" xr:uid="{00000000-0005-0000-0000-0000AC000000}"/>
    <cellStyle name="Normal 8" xfId="39" xr:uid="{00000000-0005-0000-0000-0000AD000000}"/>
    <cellStyle name="Normal 8 2" xfId="16" xr:uid="{00000000-0005-0000-0000-0000AE000000}"/>
    <cellStyle name="Normal 8 2 2" xfId="32" xr:uid="{00000000-0005-0000-0000-0000AF000000}"/>
    <cellStyle name="Normal 8 2 2 2" xfId="64" xr:uid="{00000000-0005-0000-0000-0000B0000000}"/>
    <cellStyle name="Normal 8 2 2 2 2" xfId="154" xr:uid="{00000000-0005-0000-0000-0000B1000000}"/>
    <cellStyle name="Normal 8 2 2 3" xfId="95" xr:uid="{00000000-0005-0000-0000-0000B2000000}"/>
    <cellStyle name="Normal 8 2 2 3 2" xfId="183" xr:uid="{00000000-0005-0000-0000-0000B3000000}"/>
    <cellStyle name="Normal 8 2 2 4" xfId="125" xr:uid="{00000000-0005-0000-0000-0000B4000000}"/>
    <cellStyle name="Normal 8 2 3" xfId="50" xr:uid="{00000000-0005-0000-0000-0000B5000000}"/>
    <cellStyle name="Normal 8 2 3 2" xfId="140" xr:uid="{00000000-0005-0000-0000-0000B6000000}"/>
    <cellStyle name="Normal 8 2 4" xfId="81" xr:uid="{00000000-0005-0000-0000-0000B7000000}"/>
    <cellStyle name="Normal 8 2 4 2" xfId="169" xr:uid="{00000000-0005-0000-0000-0000B8000000}"/>
    <cellStyle name="Normal 8 2 5" xfId="111" xr:uid="{00000000-0005-0000-0000-0000B9000000}"/>
    <cellStyle name="Normal 8 3" xfId="71" xr:uid="{00000000-0005-0000-0000-0000BA000000}"/>
    <cellStyle name="Normal 8 3 2" xfId="161" xr:uid="{00000000-0005-0000-0000-0000BB000000}"/>
    <cellStyle name="Normal 8 4" xfId="102" xr:uid="{00000000-0005-0000-0000-0000BC000000}"/>
    <cellStyle name="Normal 8 4 2" xfId="190" xr:uid="{00000000-0005-0000-0000-0000BD000000}"/>
    <cellStyle name="Normal 8 5" xfId="132" xr:uid="{00000000-0005-0000-0000-0000BE000000}"/>
    <cellStyle name="Normal 9" xfId="14" xr:uid="{00000000-0005-0000-0000-0000BF000000}"/>
    <cellStyle name="Porcentaje 2" xfId="4" xr:uid="{00000000-0005-0000-0000-0000C1000000}"/>
    <cellStyle name="Porcentaje 2 2" xfId="10" xr:uid="{00000000-0005-0000-0000-0000C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57150</xdr:rowOff>
    </xdr:from>
    <xdr:to>
      <xdr:col>2</xdr:col>
      <xdr:colOff>180976</xdr:colOff>
      <xdr:row>4</xdr:row>
      <xdr:rowOff>200025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F745DFF-D801-4E86-AFDD-76259EE4C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19075"/>
          <a:ext cx="1009650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</xdr:row>
      <xdr:rowOff>47625</xdr:rowOff>
    </xdr:from>
    <xdr:to>
      <xdr:col>2</xdr:col>
      <xdr:colOff>323850</xdr:colOff>
      <xdr:row>5</xdr:row>
      <xdr:rowOff>171450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0BA207C-0B18-48AA-8576-BCF1DE44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33375"/>
          <a:ext cx="10096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H68"/>
  <sheetViews>
    <sheetView topLeftCell="B1" workbookViewId="0">
      <selection activeCell="E31" sqref="E31"/>
    </sheetView>
  </sheetViews>
  <sheetFormatPr baseColWidth="10" defaultColWidth="11.42578125" defaultRowHeight="12.75" x14ac:dyDescent="0.2"/>
  <cols>
    <col min="1" max="1" width="4.140625" customWidth="1"/>
    <col min="2" max="2" width="43.140625" customWidth="1"/>
    <col min="3" max="4" width="13.85546875" bestFit="1" customWidth="1"/>
  </cols>
  <sheetData>
    <row r="3" spans="2:6" x14ac:dyDescent="0.2">
      <c r="B3" s="110" t="s">
        <v>35</v>
      </c>
      <c r="C3" s="110"/>
      <c r="D3" s="32"/>
    </row>
    <row r="4" spans="2:6" x14ac:dyDescent="0.2">
      <c r="B4" s="110" t="s">
        <v>36</v>
      </c>
      <c r="C4" s="110"/>
      <c r="D4" s="32"/>
    </row>
    <row r="5" spans="2:6" x14ac:dyDescent="0.2">
      <c r="B5" s="31" t="s">
        <v>206</v>
      </c>
      <c r="C5" s="31"/>
      <c r="D5" s="31"/>
    </row>
    <row r="6" spans="2:6" x14ac:dyDescent="0.2">
      <c r="B6" s="111" t="s">
        <v>6</v>
      </c>
      <c r="C6" s="111"/>
      <c r="D6" s="33"/>
    </row>
    <row r="7" spans="2:6" x14ac:dyDescent="0.2">
      <c r="B7" s="2"/>
      <c r="C7" s="2"/>
      <c r="D7" s="2"/>
    </row>
    <row r="8" spans="2:6" x14ac:dyDescent="0.2">
      <c r="B8" s="2"/>
      <c r="C8" s="9" t="s">
        <v>37</v>
      </c>
      <c r="D8" s="9" t="s">
        <v>37</v>
      </c>
    </row>
    <row r="9" spans="2:6" x14ac:dyDescent="0.2">
      <c r="B9" s="6"/>
      <c r="C9" s="16">
        <v>2024</v>
      </c>
      <c r="D9" s="16">
        <v>2023</v>
      </c>
    </row>
    <row r="10" spans="2:6" x14ac:dyDescent="0.2">
      <c r="B10" s="2"/>
      <c r="C10" s="23" t="s">
        <v>38</v>
      </c>
      <c r="D10" s="23" t="s">
        <v>38</v>
      </c>
    </row>
    <row r="11" spans="2:6" x14ac:dyDescent="0.2">
      <c r="B11" s="3" t="s">
        <v>39</v>
      </c>
      <c r="C11" s="22" t="e">
        <f>#REF!</f>
        <v>#REF!</v>
      </c>
      <c r="D11" s="22" t="e">
        <f>+#REF!</f>
        <v>#REF!</v>
      </c>
      <c r="F11" s="29"/>
    </row>
    <row r="12" spans="2:6" x14ac:dyDescent="0.2">
      <c r="B12" s="2" t="s">
        <v>4</v>
      </c>
      <c r="C12" s="25"/>
      <c r="D12" s="25"/>
    </row>
    <row r="13" spans="2:6" x14ac:dyDescent="0.2">
      <c r="B13" s="2" t="s">
        <v>40</v>
      </c>
      <c r="C13" s="120">
        <v>-500</v>
      </c>
      <c r="D13" s="120">
        <v>-150</v>
      </c>
    </row>
    <row r="14" spans="2:6" x14ac:dyDescent="0.2">
      <c r="B14" s="2" t="s">
        <v>41</v>
      </c>
      <c r="C14" s="120">
        <v>0</v>
      </c>
      <c r="D14" s="120">
        <v>0</v>
      </c>
    </row>
    <row r="15" spans="2:6" x14ac:dyDescent="0.2">
      <c r="B15" s="2" t="s">
        <v>42</v>
      </c>
      <c r="C15" s="120" t="e">
        <f>-#REF!</f>
        <v>#REF!</v>
      </c>
      <c r="D15" s="120">
        <v>0</v>
      </c>
    </row>
    <row r="16" spans="2:6" x14ac:dyDescent="0.2">
      <c r="B16" s="2" t="s">
        <v>176</v>
      </c>
      <c r="C16" s="120">
        <v>-74847.990000000005</v>
      </c>
      <c r="D16" s="120">
        <v>-48152.69</v>
      </c>
    </row>
    <row r="17" spans="2:5" ht="27" customHeight="1" x14ac:dyDescent="0.2">
      <c r="B17" s="98" t="s">
        <v>43</v>
      </c>
      <c r="C17" s="120">
        <v>-6434.78</v>
      </c>
      <c r="D17" s="120">
        <v>-11866.43</v>
      </c>
      <c r="E17" s="30"/>
    </row>
    <row r="18" spans="2:5" x14ac:dyDescent="0.2">
      <c r="B18" s="2" t="s">
        <v>44</v>
      </c>
      <c r="C18" s="120">
        <v>0</v>
      </c>
      <c r="D18" s="120">
        <v>487.5</v>
      </c>
    </row>
    <row r="19" spans="2:5" x14ac:dyDescent="0.2">
      <c r="B19" s="2" t="s">
        <v>45</v>
      </c>
      <c r="C19" s="121"/>
      <c r="D19" s="121"/>
    </row>
    <row r="20" spans="2:5" x14ac:dyDescent="0.2">
      <c r="B20" s="2" t="s">
        <v>46</v>
      </c>
      <c r="C20" s="120">
        <v>12175.09</v>
      </c>
      <c r="D20" s="121">
        <v>11655.81</v>
      </c>
    </row>
    <row r="21" spans="2:5" x14ac:dyDescent="0.2">
      <c r="B21" s="2" t="s">
        <v>173</v>
      </c>
      <c r="C21" s="121">
        <v>59794.01</v>
      </c>
      <c r="D21" s="121">
        <v>38498.839999999997</v>
      </c>
    </row>
    <row r="22" spans="2:5" x14ac:dyDescent="0.2">
      <c r="B22" s="2" t="s">
        <v>47</v>
      </c>
      <c r="C22" s="121" t="e">
        <f>+#REF!</f>
        <v>#REF!</v>
      </c>
      <c r="D22" s="121">
        <v>11037.17</v>
      </c>
    </row>
    <row r="23" spans="2:5" x14ac:dyDescent="0.2">
      <c r="B23" s="2" t="s">
        <v>48</v>
      </c>
      <c r="C23" s="121">
        <v>7.89</v>
      </c>
      <c r="D23" s="121">
        <v>0</v>
      </c>
      <c r="E23" s="30"/>
    </row>
    <row r="24" spans="2:5" x14ac:dyDescent="0.2">
      <c r="B24" s="2" t="s">
        <v>49</v>
      </c>
      <c r="C24" s="121"/>
      <c r="D24" s="121"/>
    </row>
    <row r="25" spans="2:5" x14ac:dyDescent="0.2">
      <c r="B25" s="2" t="s">
        <v>1</v>
      </c>
      <c r="C25" s="121"/>
      <c r="D25" s="121"/>
    </row>
    <row r="26" spans="2:5" x14ac:dyDescent="0.2">
      <c r="B26" s="2" t="s">
        <v>50</v>
      </c>
      <c r="C26" s="121">
        <v>0</v>
      </c>
      <c r="D26" s="121">
        <v>0</v>
      </c>
    </row>
    <row r="27" spans="2:5" x14ac:dyDescent="0.2">
      <c r="B27" s="2" t="s">
        <v>51</v>
      </c>
      <c r="C27" s="121" t="e">
        <f>+#REF!</f>
        <v>#REF!</v>
      </c>
      <c r="D27" s="121">
        <v>1705.98</v>
      </c>
    </row>
    <row r="28" spans="2:5" x14ac:dyDescent="0.2">
      <c r="B28" s="2" t="s">
        <v>52</v>
      </c>
      <c r="C28" s="121" t="e">
        <f>#REF!</f>
        <v>#REF!</v>
      </c>
      <c r="D28" s="121"/>
    </row>
    <row r="29" spans="2:5" x14ac:dyDescent="0.2">
      <c r="B29" s="2" t="s">
        <v>53</v>
      </c>
      <c r="C29" s="121" t="e">
        <f>#REF!</f>
        <v>#REF!</v>
      </c>
      <c r="D29" s="121">
        <v>0</v>
      </c>
    </row>
    <row r="30" spans="2:5" x14ac:dyDescent="0.2">
      <c r="B30" s="2" t="s">
        <v>54</v>
      </c>
      <c r="C30" s="121">
        <v>0</v>
      </c>
      <c r="D30" s="121">
        <v>0</v>
      </c>
    </row>
    <row r="31" spans="2:5" x14ac:dyDescent="0.2">
      <c r="B31" s="2" t="s">
        <v>55</v>
      </c>
      <c r="C31" s="121" t="e">
        <f>+#REF!</f>
        <v>#REF!</v>
      </c>
      <c r="D31" s="121" t="e">
        <f>+#REF!</f>
        <v>#REF!</v>
      </c>
    </row>
    <row r="32" spans="2:5" x14ac:dyDescent="0.2">
      <c r="B32" s="2" t="s">
        <v>56</v>
      </c>
      <c r="C32" s="17">
        <v>0</v>
      </c>
      <c r="D32" s="17"/>
    </row>
    <row r="33" spans="2:6" x14ac:dyDescent="0.2">
      <c r="B33" s="3" t="s">
        <v>57</v>
      </c>
      <c r="C33" s="20" t="e">
        <f>SUM(C11:C32)</f>
        <v>#REF!</v>
      </c>
      <c r="D33" s="20" t="e">
        <f>SUM(D11:D32)</f>
        <v>#REF!</v>
      </c>
      <c r="F33" s="30"/>
    </row>
    <row r="34" spans="2:6" x14ac:dyDescent="0.2">
      <c r="B34" s="2" t="s">
        <v>5</v>
      </c>
      <c r="C34" s="25"/>
      <c r="D34" s="25"/>
    </row>
    <row r="35" spans="2:6" x14ac:dyDescent="0.2">
      <c r="B35" s="2" t="s">
        <v>58</v>
      </c>
      <c r="C35" s="12">
        <v>0</v>
      </c>
      <c r="D35" s="12">
        <v>0</v>
      </c>
    </row>
    <row r="36" spans="2:6" x14ac:dyDescent="0.2">
      <c r="B36" s="3" t="s">
        <v>59</v>
      </c>
      <c r="C36" s="18" t="e">
        <f>C33+C35</f>
        <v>#REF!</v>
      </c>
      <c r="D36" s="18" t="e">
        <f>D33+D35</f>
        <v>#REF!</v>
      </c>
    </row>
    <row r="37" spans="2:6" x14ac:dyDescent="0.2">
      <c r="B37" s="2" t="s">
        <v>60</v>
      </c>
      <c r="C37" s="12"/>
      <c r="D37" s="12">
        <v>0</v>
      </c>
    </row>
    <row r="38" spans="2:6" x14ac:dyDescent="0.2">
      <c r="B38" s="3" t="s">
        <v>61</v>
      </c>
      <c r="C38" s="22" t="e">
        <f>C36+C37</f>
        <v>#REF!</v>
      </c>
      <c r="D38" s="22" t="e">
        <f>D36+D37</f>
        <v>#REF!</v>
      </c>
    </row>
    <row r="39" spans="2:6" x14ac:dyDescent="0.2">
      <c r="B39" s="2"/>
      <c r="C39" s="25"/>
      <c r="D39" s="25"/>
    </row>
    <row r="40" spans="2:6" x14ac:dyDescent="0.2">
      <c r="B40" s="11" t="s">
        <v>62</v>
      </c>
      <c r="C40" s="21"/>
      <c r="D40" s="21"/>
    </row>
    <row r="41" spans="2:6" x14ac:dyDescent="0.2">
      <c r="B41" s="2"/>
      <c r="C41" s="25"/>
      <c r="D41" s="25"/>
    </row>
    <row r="42" spans="2:6" x14ac:dyDescent="0.2">
      <c r="B42" s="3" t="s">
        <v>63</v>
      </c>
      <c r="C42" s="14" t="e">
        <f>C38*0.3</f>
        <v>#REF!</v>
      </c>
      <c r="D42" s="14" t="e">
        <f>D38*0.3</f>
        <v>#REF!</v>
      </c>
    </row>
    <row r="43" spans="2:6" x14ac:dyDescent="0.2">
      <c r="B43" s="2" t="s">
        <v>5</v>
      </c>
      <c r="C43" s="22"/>
      <c r="D43" s="22"/>
    </row>
    <row r="44" spans="2:6" x14ac:dyDescent="0.2">
      <c r="B44" s="2" t="s">
        <v>64</v>
      </c>
      <c r="C44" s="17">
        <f>-C18*0.1</f>
        <v>0</v>
      </c>
      <c r="D44" s="119">
        <f>-D18*0.1</f>
        <v>-48.75</v>
      </c>
    </row>
    <row r="45" spans="2:6" x14ac:dyDescent="0.2">
      <c r="B45" s="3" t="s">
        <v>65</v>
      </c>
      <c r="C45" s="22" t="e">
        <f>C42+C44</f>
        <v>#REF!</v>
      </c>
      <c r="D45" s="22" t="e">
        <f>D42+D44</f>
        <v>#REF!</v>
      </c>
    </row>
    <row r="46" spans="2:6" x14ac:dyDescent="0.2">
      <c r="B46" s="2" t="s">
        <v>4</v>
      </c>
      <c r="C46" s="25"/>
      <c r="D46" s="25"/>
    </row>
    <row r="47" spans="2:6" x14ac:dyDescent="0.2">
      <c r="B47" s="3" t="s">
        <v>66</v>
      </c>
      <c r="C47" s="24"/>
      <c r="D47" s="24"/>
    </row>
    <row r="48" spans="2:6" x14ac:dyDescent="0.2">
      <c r="B48" s="25" t="s">
        <v>67</v>
      </c>
      <c r="C48" s="8">
        <v>283.82</v>
      </c>
      <c r="D48" s="8">
        <v>101.6</v>
      </c>
    </row>
    <row r="49" spans="2:8" x14ac:dyDescent="0.2">
      <c r="B49" s="25" t="s">
        <v>68</v>
      </c>
      <c r="C49" s="13">
        <v>10126.35</v>
      </c>
      <c r="D49" s="13">
        <v>3844.12</v>
      </c>
    </row>
    <row r="50" spans="2:8" ht="13.5" thickBot="1" x14ac:dyDescent="0.25">
      <c r="B50" s="3" t="s">
        <v>69</v>
      </c>
      <c r="C50" s="15" t="e">
        <f>C45-SUM(C48:C49)</f>
        <v>#REF!</v>
      </c>
      <c r="D50" s="15" t="e">
        <f>D45-SUM(D48:D49)</f>
        <v>#REF!</v>
      </c>
    </row>
    <row r="51" spans="2:8" ht="13.5" thickTop="1" x14ac:dyDescent="0.2">
      <c r="B51" s="2"/>
      <c r="C51" s="25"/>
      <c r="D51" s="25"/>
    </row>
    <row r="52" spans="2:8" x14ac:dyDescent="0.2">
      <c r="B52" s="77" t="s">
        <v>70</v>
      </c>
      <c r="C52" s="78" t="e">
        <f>C45</f>
        <v>#REF!</v>
      </c>
      <c r="D52" s="78" t="e">
        <f>D45</f>
        <v>#REF!</v>
      </c>
      <c r="E52" s="78"/>
      <c r="G52" s="79"/>
    </row>
    <row r="53" spans="2:8" x14ac:dyDescent="0.2">
      <c r="B53" s="2" t="s">
        <v>4</v>
      </c>
      <c r="C53" s="21"/>
      <c r="D53" s="21"/>
      <c r="E53" s="21"/>
      <c r="G53" s="79"/>
    </row>
    <row r="54" spans="2:8" x14ac:dyDescent="0.2">
      <c r="B54" s="80" t="s">
        <v>71</v>
      </c>
      <c r="C54" s="81">
        <f>+C55+C56</f>
        <v>21590.730000000003</v>
      </c>
      <c r="D54" s="81">
        <f>+D55+D56</f>
        <v>15046.39</v>
      </c>
      <c r="E54" s="81"/>
      <c r="F54" s="30"/>
      <c r="G54" s="82"/>
    </row>
    <row r="55" spans="2:8" x14ac:dyDescent="0.2">
      <c r="B55" s="2" t="s">
        <v>46</v>
      </c>
      <c r="C55" s="8">
        <f>C20*0.3</f>
        <v>3652.527</v>
      </c>
      <c r="D55" s="8">
        <v>3496.74</v>
      </c>
      <c r="E55" s="8"/>
      <c r="G55" s="79"/>
    </row>
    <row r="56" spans="2:8" x14ac:dyDescent="0.2">
      <c r="B56" s="2" t="s">
        <v>174</v>
      </c>
      <c r="C56" s="8">
        <f>C21*0.3</f>
        <v>17938.203000000001</v>
      </c>
      <c r="D56" s="8">
        <v>11549.65</v>
      </c>
      <c r="E56" s="8"/>
      <c r="G56" s="79"/>
    </row>
    <row r="57" spans="2:8" x14ac:dyDescent="0.2">
      <c r="B57" s="3" t="s">
        <v>72</v>
      </c>
      <c r="C57" s="83"/>
      <c r="D57" s="10">
        <v>0</v>
      </c>
      <c r="E57" s="10"/>
      <c r="G57" s="79"/>
    </row>
    <row r="58" spans="2:8" x14ac:dyDescent="0.2">
      <c r="B58" s="2" t="s">
        <v>73</v>
      </c>
      <c r="C58" s="8"/>
      <c r="D58" s="8"/>
      <c r="E58" s="8"/>
      <c r="G58" s="79"/>
    </row>
    <row r="59" spans="2:8" x14ac:dyDescent="0.2">
      <c r="B59" s="80" t="s">
        <v>74</v>
      </c>
      <c r="C59" s="81">
        <f>SUM(C60:C61)</f>
        <v>24384.831000000002</v>
      </c>
      <c r="D59" s="81">
        <f>SUM(D60:D61)</f>
        <v>18005.739999999998</v>
      </c>
      <c r="E59" s="81"/>
      <c r="G59" s="82"/>
    </row>
    <row r="60" spans="2:8" x14ac:dyDescent="0.2">
      <c r="B60" s="2" t="s">
        <v>75</v>
      </c>
      <c r="C60" s="8">
        <f>(-C17)*0.3</f>
        <v>1930.4339999999997</v>
      </c>
      <c r="D60" s="8">
        <v>3559.93</v>
      </c>
      <c r="E60" s="8"/>
      <c r="G60" s="79"/>
    </row>
    <row r="61" spans="2:8" x14ac:dyDescent="0.2">
      <c r="B61" s="2" t="s">
        <v>175</v>
      </c>
      <c r="C61" s="8">
        <f>(-C16)*0.3</f>
        <v>22454.397000000001</v>
      </c>
      <c r="D61" s="8">
        <v>14445.81</v>
      </c>
      <c r="E61" s="8"/>
      <c r="G61" s="79"/>
    </row>
    <row r="62" spans="2:8" x14ac:dyDescent="0.2">
      <c r="B62" s="3" t="s">
        <v>76</v>
      </c>
      <c r="C62" s="10"/>
      <c r="D62" s="10"/>
      <c r="E62" s="10"/>
      <c r="G62" s="79"/>
    </row>
    <row r="63" spans="2:8" ht="14.25" x14ac:dyDescent="0.2">
      <c r="C63" s="7"/>
      <c r="D63" s="7"/>
      <c r="E63" s="7"/>
      <c r="G63" s="79"/>
      <c r="H63" s="1"/>
    </row>
    <row r="64" spans="2:8" x14ac:dyDescent="0.2">
      <c r="B64" s="3" t="s">
        <v>77</v>
      </c>
      <c r="C64" s="18" t="e">
        <f>C52-C54-C57+C59+C62</f>
        <v>#REF!</v>
      </c>
      <c r="D64" s="18" t="e">
        <f>D52-D54-D57+D59+D62</f>
        <v>#REF!</v>
      </c>
      <c r="E64" s="18"/>
      <c r="G64" s="79"/>
      <c r="H64" s="1"/>
    </row>
    <row r="65" spans="2:7" ht="14.25" x14ac:dyDescent="0.2">
      <c r="B65" s="2" t="s">
        <v>78</v>
      </c>
      <c r="C65" s="19" t="e">
        <f>C52-C64</f>
        <v>#REF!</v>
      </c>
      <c r="D65" s="19" t="e">
        <f>D52-D64</f>
        <v>#REF!</v>
      </c>
      <c r="E65" s="19"/>
      <c r="G65" s="79"/>
    </row>
    <row r="68" spans="2:7" x14ac:dyDescent="0.2">
      <c r="C68" s="1"/>
    </row>
  </sheetData>
  <mergeCells count="3">
    <mergeCell ref="B3:C3"/>
    <mergeCell ref="B4:C4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"/>
  <sheetViews>
    <sheetView workbookViewId="0">
      <selection activeCell="E31" sqref="E31"/>
    </sheetView>
  </sheetViews>
  <sheetFormatPr baseColWidth="10" defaultColWidth="11.42578125" defaultRowHeight="12.75" x14ac:dyDescent="0.2"/>
  <cols>
    <col min="2" max="2" width="9.85546875" bestFit="1" customWidth="1"/>
    <col min="3" max="3" width="52.85546875" bestFit="1" customWidth="1"/>
    <col min="4" max="4" width="14" customWidth="1"/>
    <col min="5" max="5" width="12.5703125" customWidth="1"/>
  </cols>
  <sheetData>
    <row r="1" spans="1:5" x14ac:dyDescent="0.2">
      <c r="B1" s="26"/>
      <c r="C1" s="27" t="s">
        <v>22</v>
      </c>
      <c r="D1" s="26"/>
      <c r="E1" s="26"/>
    </row>
    <row r="2" spans="1:5" x14ac:dyDescent="0.2">
      <c r="B2" s="28"/>
      <c r="C2" s="28"/>
      <c r="D2" s="26"/>
      <c r="E2" s="26"/>
    </row>
    <row r="3" spans="1:5" ht="33" x14ac:dyDescent="0.3">
      <c r="B3" s="99" t="s">
        <v>23</v>
      </c>
      <c r="C3" s="100" t="s">
        <v>24</v>
      </c>
      <c r="D3" s="101" t="s">
        <v>213</v>
      </c>
      <c r="E3" s="102" t="s">
        <v>25</v>
      </c>
    </row>
    <row r="4" spans="1:5" x14ac:dyDescent="0.2">
      <c r="B4" s="84" t="s">
        <v>28</v>
      </c>
      <c r="C4" s="84" t="s">
        <v>29</v>
      </c>
      <c r="D4" s="85">
        <v>51850</v>
      </c>
      <c r="E4" s="86">
        <v>51850</v>
      </c>
    </row>
    <row r="5" spans="1:5" x14ac:dyDescent="0.2">
      <c r="B5" s="84" t="s">
        <v>27</v>
      </c>
      <c r="C5" s="84" t="s">
        <v>178</v>
      </c>
      <c r="D5" s="85">
        <v>45.7</v>
      </c>
      <c r="E5" s="89"/>
    </row>
    <row r="6" spans="1:5" x14ac:dyDescent="0.2">
      <c r="B6" s="84" t="s">
        <v>30</v>
      </c>
      <c r="C6" s="84" t="s">
        <v>31</v>
      </c>
      <c r="D6" s="85">
        <v>300</v>
      </c>
      <c r="E6" s="86">
        <v>300</v>
      </c>
    </row>
    <row r="7" spans="1:5" x14ac:dyDescent="0.2">
      <c r="B7" s="84" t="s">
        <v>26</v>
      </c>
      <c r="C7" s="84" t="s">
        <v>177</v>
      </c>
      <c r="D7" s="85">
        <v>1260</v>
      </c>
      <c r="E7" s="89"/>
    </row>
    <row r="8" spans="1:5" x14ac:dyDescent="0.2">
      <c r="B8" s="84" t="s">
        <v>180</v>
      </c>
      <c r="C8" s="84" t="s">
        <v>181</v>
      </c>
      <c r="D8" s="85">
        <v>17.45</v>
      </c>
      <c r="E8" s="89"/>
    </row>
    <row r="9" spans="1:5" x14ac:dyDescent="0.2">
      <c r="B9" s="84" t="s">
        <v>32</v>
      </c>
      <c r="C9" s="84" t="s">
        <v>179</v>
      </c>
      <c r="D9" s="85">
        <v>7412.2800000000007</v>
      </c>
      <c r="E9" s="89"/>
    </row>
    <row r="10" spans="1:5" x14ac:dyDescent="0.2">
      <c r="B10" s="84"/>
      <c r="C10" s="84" t="s">
        <v>184</v>
      </c>
      <c r="D10" s="85">
        <v>-25.18</v>
      </c>
      <c r="E10" s="89"/>
    </row>
    <row r="11" spans="1:5" x14ac:dyDescent="0.2">
      <c r="A11">
        <v>44371</v>
      </c>
      <c r="B11" s="84"/>
      <c r="C11" s="90" t="s">
        <v>33</v>
      </c>
      <c r="D11" s="85">
        <v>6000</v>
      </c>
      <c r="E11" s="89"/>
    </row>
    <row r="12" spans="1:5" x14ac:dyDescent="0.2">
      <c r="A12" s="93"/>
      <c r="B12" s="84" t="s">
        <v>182</v>
      </c>
      <c r="C12" s="90" t="s">
        <v>183</v>
      </c>
      <c r="D12" s="85">
        <v>571.28</v>
      </c>
      <c r="E12" s="89"/>
    </row>
    <row r="13" spans="1:5" x14ac:dyDescent="0.2">
      <c r="B13" s="84" t="s">
        <v>191</v>
      </c>
      <c r="C13" s="91" t="s">
        <v>192</v>
      </c>
      <c r="D13" s="85">
        <v>1.1200000000000001</v>
      </c>
      <c r="E13" s="89"/>
    </row>
    <row r="14" spans="1:5" ht="13.5" customHeight="1" x14ac:dyDescent="0.2">
      <c r="B14" s="84" t="s">
        <v>193</v>
      </c>
      <c r="C14" s="90" t="s">
        <v>194</v>
      </c>
      <c r="D14" s="85">
        <v>310.75</v>
      </c>
      <c r="E14" s="89"/>
    </row>
    <row r="15" spans="1:5" ht="13.5" customHeight="1" x14ac:dyDescent="0.2">
      <c r="B15" s="84"/>
      <c r="C15" s="90"/>
      <c r="D15" s="85"/>
      <c r="E15" s="89"/>
    </row>
    <row r="16" spans="1:5" ht="13.5" customHeight="1" x14ac:dyDescent="0.2">
      <c r="B16" s="84" t="s">
        <v>199</v>
      </c>
      <c r="C16" s="90" t="s">
        <v>200</v>
      </c>
      <c r="D16" s="85">
        <v>6000</v>
      </c>
      <c r="E16" s="89"/>
    </row>
    <row r="17" spans="2:6" ht="13.5" customHeight="1" x14ac:dyDescent="0.2">
      <c r="B17" s="84" t="s">
        <v>201</v>
      </c>
      <c r="C17" s="90" t="s">
        <v>202</v>
      </c>
      <c r="D17" s="85">
        <v>4697.6499999999996</v>
      </c>
      <c r="E17" s="89"/>
    </row>
    <row r="18" spans="2:6" ht="13.5" customHeight="1" x14ac:dyDescent="0.2">
      <c r="B18" s="84" t="s">
        <v>203</v>
      </c>
      <c r="C18" s="90" t="s">
        <v>204</v>
      </c>
      <c r="D18" s="85">
        <v>2525.02</v>
      </c>
      <c r="E18" s="89"/>
    </row>
    <row r="19" spans="2:6" ht="13.5" customHeight="1" x14ac:dyDescent="0.2">
      <c r="B19" s="84" t="s">
        <v>209</v>
      </c>
      <c r="C19" s="90" t="s">
        <v>210</v>
      </c>
      <c r="D19" s="85">
        <v>5150.2700000000004</v>
      </c>
      <c r="E19" s="89"/>
    </row>
    <row r="20" spans="2:6" ht="13.5" customHeight="1" x14ac:dyDescent="0.2">
      <c r="B20" s="84" t="s">
        <v>198</v>
      </c>
      <c r="C20" s="90" t="s">
        <v>211</v>
      </c>
      <c r="D20" s="85">
        <v>5000</v>
      </c>
      <c r="E20" s="89"/>
    </row>
    <row r="21" spans="2:6" ht="13.5" customHeight="1" x14ac:dyDescent="0.2">
      <c r="B21" s="84" t="s">
        <v>209</v>
      </c>
      <c r="C21" s="90" t="s">
        <v>212</v>
      </c>
      <c r="D21" s="85">
        <v>900.48</v>
      </c>
      <c r="E21" s="89"/>
    </row>
    <row r="22" spans="2:6" ht="13.5" customHeight="1" x14ac:dyDescent="0.2">
      <c r="B22" s="84" t="s">
        <v>209</v>
      </c>
      <c r="C22" s="90" t="s">
        <v>212</v>
      </c>
      <c r="D22" s="85">
        <v>265.04000000000002</v>
      </c>
      <c r="E22" s="89"/>
    </row>
    <row r="23" spans="2:6" ht="13.5" customHeight="1" x14ac:dyDescent="0.2">
      <c r="B23" s="84"/>
      <c r="C23" s="90"/>
      <c r="D23" s="85"/>
      <c r="E23" s="89"/>
    </row>
    <row r="24" spans="2:6" ht="13.5" customHeight="1" x14ac:dyDescent="0.2">
      <c r="B24" s="90"/>
      <c r="C24" s="103"/>
      <c r="D24" s="104">
        <f>SUM(D4:D23)</f>
        <v>92281.859999999986</v>
      </c>
      <c r="E24" s="105">
        <f>SUM(E4:E23)</f>
        <v>52150</v>
      </c>
    </row>
    <row r="25" spans="2:6" ht="13.5" customHeight="1" x14ac:dyDescent="0.2">
      <c r="B25" s="4"/>
      <c r="C25" s="4"/>
      <c r="D25" s="106"/>
      <c r="E25" s="4"/>
    </row>
    <row r="26" spans="2:6" x14ac:dyDescent="0.2">
      <c r="B26" s="4"/>
      <c r="C26" s="87" t="s">
        <v>34</v>
      </c>
      <c r="E26" s="107">
        <f>E24</f>
        <v>52150</v>
      </c>
    </row>
    <row r="27" spans="2:6" x14ac:dyDescent="0.2">
      <c r="B27" s="4"/>
      <c r="C27" s="4"/>
      <c r="D27" s="106"/>
      <c r="E27" s="4"/>
    </row>
    <row r="28" spans="2:6" x14ac:dyDescent="0.2">
      <c r="B28" s="4"/>
      <c r="C28" s="87" t="s">
        <v>25</v>
      </c>
      <c r="D28" s="29"/>
      <c r="E28" s="107">
        <f>E26</f>
        <v>52150</v>
      </c>
      <c r="F28" s="29"/>
    </row>
    <row r="29" spans="2:6" ht="13.5" x14ac:dyDescent="0.25">
      <c r="B29" s="4"/>
      <c r="C29" s="88"/>
      <c r="E29" s="106"/>
    </row>
    <row r="30" spans="2:6" x14ac:dyDescent="0.2">
      <c r="B30" s="4"/>
      <c r="C30" s="5" t="s">
        <v>21</v>
      </c>
      <c r="E30" s="107">
        <f>D24-E28</f>
        <v>40131.859999999986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 summaryRight="0"/>
    <pageSetUpPr autoPageBreaks="0"/>
  </sheetPr>
  <dimension ref="B2:L78"/>
  <sheetViews>
    <sheetView showGridLines="0" tabSelected="1" showOutlineSymbols="0" zoomScaleNormal="100" workbookViewId="0">
      <pane ySplit="7" topLeftCell="A8" activePane="bottomLeft" state="frozen"/>
      <selection pane="bottomLeft" activeCell="F14" sqref="F14"/>
    </sheetView>
  </sheetViews>
  <sheetFormatPr baseColWidth="10" defaultColWidth="6.85546875" defaultRowHeight="12.75" customHeight="1" x14ac:dyDescent="0.2"/>
  <cols>
    <col min="1" max="1" width="16.28515625" style="34" customWidth="1"/>
    <col min="2" max="2" width="15" style="34" customWidth="1"/>
    <col min="3" max="3" width="13.140625" style="34" customWidth="1"/>
    <col min="4" max="4" width="29.140625" style="34" customWidth="1"/>
    <col min="5" max="5" width="6.28515625" style="34" customWidth="1"/>
    <col min="6" max="6" width="16.28515625" style="34" customWidth="1"/>
    <col min="7" max="7" width="12.5703125" style="34" customWidth="1"/>
    <col min="8" max="8" width="11.7109375" style="34" customWidth="1"/>
    <col min="9" max="9" width="42.42578125" style="34" bestFit="1" customWidth="1"/>
    <col min="10" max="10" width="14.28515625" style="34" customWidth="1"/>
    <col min="11" max="257" width="6.85546875" style="34"/>
    <col min="258" max="258" width="3.140625" style="34" customWidth="1"/>
    <col min="259" max="259" width="21.7109375" style="34" customWidth="1"/>
    <col min="260" max="260" width="47.7109375" style="34" customWidth="1"/>
    <col min="261" max="261" width="6.28515625" style="34" customWidth="1"/>
    <col min="262" max="262" width="16.28515625" style="34" customWidth="1"/>
    <col min="263" max="263" width="12.5703125" style="34" customWidth="1"/>
    <col min="264" max="264" width="11.7109375" style="34" customWidth="1"/>
    <col min="265" max="265" width="42.42578125" style="34" bestFit="1" customWidth="1"/>
    <col min="266" max="266" width="14.28515625" style="34" customWidth="1"/>
    <col min="267" max="513" width="6.85546875" style="34"/>
    <col min="514" max="514" width="3.140625" style="34" customWidth="1"/>
    <col min="515" max="515" width="21.7109375" style="34" customWidth="1"/>
    <col min="516" max="516" width="47.7109375" style="34" customWidth="1"/>
    <col min="517" max="517" width="6.28515625" style="34" customWidth="1"/>
    <col min="518" max="518" width="16.28515625" style="34" customWidth="1"/>
    <col min="519" max="519" width="12.5703125" style="34" customWidth="1"/>
    <col min="520" max="520" width="11.7109375" style="34" customWidth="1"/>
    <col min="521" max="521" width="42.42578125" style="34" bestFit="1" customWidth="1"/>
    <col min="522" max="522" width="14.28515625" style="34" customWidth="1"/>
    <col min="523" max="769" width="6.85546875" style="34"/>
    <col min="770" max="770" width="3.140625" style="34" customWidth="1"/>
    <col min="771" max="771" width="21.7109375" style="34" customWidth="1"/>
    <col min="772" max="772" width="47.7109375" style="34" customWidth="1"/>
    <col min="773" max="773" width="6.28515625" style="34" customWidth="1"/>
    <col min="774" max="774" width="16.28515625" style="34" customWidth="1"/>
    <col min="775" max="775" width="12.5703125" style="34" customWidth="1"/>
    <col min="776" max="776" width="11.7109375" style="34" customWidth="1"/>
    <col min="777" max="777" width="42.42578125" style="34" bestFit="1" customWidth="1"/>
    <col min="778" max="778" width="14.28515625" style="34" customWidth="1"/>
    <col min="779" max="1025" width="6.85546875" style="34"/>
    <col min="1026" max="1026" width="3.140625" style="34" customWidth="1"/>
    <col min="1027" max="1027" width="21.7109375" style="34" customWidth="1"/>
    <col min="1028" max="1028" width="47.7109375" style="34" customWidth="1"/>
    <col min="1029" max="1029" width="6.28515625" style="34" customWidth="1"/>
    <col min="1030" max="1030" width="16.28515625" style="34" customWidth="1"/>
    <col min="1031" max="1031" width="12.5703125" style="34" customWidth="1"/>
    <col min="1032" max="1032" width="11.7109375" style="34" customWidth="1"/>
    <col min="1033" max="1033" width="42.42578125" style="34" bestFit="1" customWidth="1"/>
    <col min="1034" max="1034" width="14.28515625" style="34" customWidth="1"/>
    <col min="1035" max="1281" width="6.85546875" style="34"/>
    <col min="1282" max="1282" width="3.140625" style="34" customWidth="1"/>
    <col min="1283" max="1283" width="21.7109375" style="34" customWidth="1"/>
    <col min="1284" max="1284" width="47.7109375" style="34" customWidth="1"/>
    <col min="1285" max="1285" width="6.28515625" style="34" customWidth="1"/>
    <col min="1286" max="1286" width="16.28515625" style="34" customWidth="1"/>
    <col min="1287" max="1287" width="12.5703125" style="34" customWidth="1"/>
    <col min="1288" max="1288" width="11.7109375" style="34" customWidth="1"/>
    <col min="1289" max="1289" width="42.42578125" style="34" bestFit="1" customWidth="1"/>
    <col min="1290" max="1290" width="14.28515625" style="34" customWidth="1"/>
    <col min="1291" max="1537" width="6.85546875" style="34"/>
    <col min="1538" max="1538" width="3.140625" style="34" customWidth="1"/>
    <col min="1539" max="1539" width="21.7109375" style="34" customWidth="1"/>
    <col min="1540" max="1540" width="47.7109375" style="34" customWidth="1"/>
    <col min="1541" max="1541" width="6.28515625" style="34" customWidth="1"/>
    <col min="1542" max="1542" width="16.28515625" style="34" customWidth="1"/>
    <col min="1543" max="1543" width="12.5703125" style="34" customWidth="1"/>
    <col min="1544" max="1544" width="11.7109375" style="34" customWidth="1"/>
    <col min="1545" max="1545" width="42.42578125" style="34" bestFit="1" customWidth="1"/>
    <col min="1546" max="1546" width="14.28515625" style="34" customWidth="1"/>
    <col min="1547" max="1793" width="6.85546875" style="34"/>
    <col min="1794" max="1794" width="3.140625" style="34" customWidth="1"/>
    <col min="1795" max="1795" width="21.7109375" style="34" customWidth="1"/>
    <col min="1796" max="1796" width="47.7109375" style="34" customWidth="1"/>
    <col min="1797" max="1797" width="6.28515625" style="34" customWidth="1"/>
    <col min="1798" max="1798" width="16.28515625" style="34" customWidth="1"/>
    <col min="1799" max="1799" width="12.5703125" style="34" customWidth="1"/>
    <col min="1800" max="1800" width="11.7109375" style="34" customWidth="1"/>
    <col min="1801" max="1801" width="42.42578125" style="34" bestFit="1" customWidth="1"/>
    <col min="1802" max="1802" width="14.28515625" style="34" customWidth="1"/>
    <col min="1803" max="2049" width="6.85546875" style="34"/>
    <col min="2050" max="2050" width="3.140625" style="34" customWidth="1"/>
    <col min="2051" max="2051" width="21.7109375" style="34" customWidth="1"/>
    <col min="2052" max="2052" width="47.7109375" style="34" customWidth="1"/>
    <col min="2053" max="2053" width="6.28515625" style="34" customWidth="1"/>
    <col min="2054" max="2054" width="16.28515625" style="34" customWidth="1"/>
    <col min="2055" max="2055" width="12.5703125" style="34" customWidth="1"/>
    <col min="2056" max="2056" width="11.7109375" style="34" customWidth="1"/>
    <col min="2057" max="2057" width="42.42578125" style="34" bestFit="1" customWidth="1"/>
    <col min="2058" max="2058" width="14.28515625" style="34" customWidth="1"/>
    <col min="2059" max="2305" width="6.85546875" style="34"/>
    <col min="2306" max="2306" width="3.140625" style="34" customWidth="1"/>
    <col min="2307" max="2307" width="21.7109375" style="34" customWidth="1"/>
    <col min="2308" max="2308" width="47.7109375" style="34" customWidth="1"/>
    <col min="2309" max="2309" width="6.28515625" style="34" customWidth="1"/>
    <col min="2310" max="2310" width="16.28515625" style="34" customWidth="1"/>
    <col min="2311" max="2311" width="12.5703125" style="34" customWidth="1"/>
    <col min="2312" max="2312" width="11.7109375" style="34" customWidth="1"/>
    <col min="2313" max="2313" width="42.42578125" style="34" bestFit="1" customWidth="1"/>
    <col min="2314" max="2314" width="14.28515625" style="34" customWidth="1"/>
    <col min="2315" max="2561" width="6.85546875" style="34"/>
    <col min="2562" max="2562" width="3.140625" style="34" customWidth="1"/>
    <col min="2563" max="2563" width="21.7109375" style="34" customWidth="1"/>
    <col min="2564" max="2564" width="47.7109375" style="34" customWidth="1"/>
    <col min="2565" max="2565" width="6.28515625" style="34" customWidth="1"/>
    <col min="2566" max="2566" width="16.28515625" style="34" customWidth="1"/>
    <col min="2567" max="2567" width="12.5703125" style="34" customWidth="1"/>
    <col min="2568" max="2568" width="11.7109375" style="34" customWidth="1"/>
    <col min="2569" max="2569" width="42.42578125" style="34" bestFit="1" customWidth="1"/>
    <col min="2570" max="2570" width="14.28515625" style="34" customWidth="1"/>
    <col min="2571" max="2817" width="6.85546875" style="34"/>
    <col min="2818" max="2818" width="3.140625" style="34" customWidth="1"/>
    <col min="2819" max="2819" width="21.7109375" style="34" customWidth="1"/>
    <col min="2820" max="2820" width="47.7109375" style="34" customWidth="1"/>
    <col min="2821" max="2821" width="6.28515625" style="34" customWidth="1"/>
    <col min="2822" max="2822" width="16.28515625" style="34" customWidth="1"/>
    <col min="2823" max="2823" width="12.5703125" style="34" customWidth="1"/>
    <col min="2824" max="2824" width="11.7109375" style="34" customWidth="1"/>
    <col min="2825" max="2825" width="42.42578125" style="34" bestFit="1" customWidth="1"/>
    <col min="2826" max="2826" width="14.28515625" style="34" customWidth="1"/>
    <col min="2827" max="3073" width="6.85546875" style="34"/>
    <col min="3074" max="3074" width="3.140625" style="34" customWidth="1"/>
    <col min="3075" max="3075" width="21.7109375" style="34" customWidth="1"/>
    <col min="3076" max="3076" width="47.7109375" style="34" customWidth="1"/>
    <col min="3077" max="3077" width="6.28515625" style="34" customWidth="1"/>
    <col min="3078" max="3078" width="16.28515625" style="34" customWidth="1"/>
    <col min="3079" max="3079" width="12.5703125" style="34" customWidth="1"/>
    <col min="3080" max="3080" width="11.7109375" style="34" customWidth="1"/>
    <col min="3081" max="3081" width="42.42578125" style="34" bestFit="1" customWidth="1"/>
    <col min="3082" max="3082" width="14.28515625" style="34" customWidth="1"/>
    <col min="3083" max="3329" width="6.85546875" style="34"/>
    <col min="3330" max="3330" width="3.140625" style="34" customWidth="1"/>
    <col min="3331" max="3331" width="21.7109375" style="34" customWidth="1"/>
    <col min="3332" max="3332" width="47.7109375" style="34" customWidth="1"/>
    <col min="3333" max="3333" width="6.28515625" style="34" customWidth="1"/>
    <col min="3334" max="3334" width="16.28515625" style="34" customWidth="1"/>
    <col min="3335" max="3335" width="12.5703125" style="34" customWidth="1"/>
    <col min="3336" max="3336" width="11.7109375" style="34" customWidth="1"/>
    <col min="3337" max="3337" width="42.42578125" style="34" bestFit="1" customWidth="1"/>
    <col min="3338" max="3338" width="14.28515625" style="34" customWidth="1"/>
    <col min="3339" max="3585" width="6.85546875" style="34"/>
    <col min="3586" max="3586" width="3.140625" style="34" customWidth="1"/>
    <col min="3587" max="3587" width="21.7109375" style="34" customWidth="1"/>
    <col min="3588" max="3588" width="47.7109375" style="34" customWidth="1"/>
    <col min="3589" max="3589" width="6.28515625" style="34" customWidth="1"/>
    <col min="3590" max="3590" width="16.28515625" style="34" customWidth="1"/>
    <col min="3591" max="3591" width="12.5703125" style="34" customWidth="1"/>
    <col min="3592" max="3592" width="11.7109375" style="34" customWidth="1"/>
    <col min="3593" max="3593" width="42.42578125" style="34" bestFit="1" customWidth="1"/>
    <col min="3594" max="3594" width="14.28515625" style="34" customWidth="1"/>
    <col min="3595" max="3841" width="6.85546875" style="34"/>
    <col min="3842" max="3842" width="3.140625" style="34" customWidth="1"/>
    <col min="3843" max="3843" width="21.7109375" style="34" customWidth="1"/>
    <col min="3844" max="3844" width="47.7109375" style="34" customWidth="1"/>
    <col min="3845" max="3845" width="6.28515625" style="34" customWidth="1"/>
    <col min="3846" max="3846" width="16.28515625" style="34" customWidth="1"/>
    <col min="3847" max="3847" width="12.5703125" style="34" customWidth="1"/>
    <col min="3848" max="3848" width="11.7109375" style="34" customWidth="1"/>
    <col min="3849" max="3849" width="42.42578125" style="34" bestFit="1" customWidth="1"/>
    <col min="3850" max="3850" width="14.28515625" style="34" customWidth="1"/>
    <col min="3851" max="4097" width="6.85546875" style="34"/>
    <col min="4098" max="4098" width="3.140625" style="34" customWidth="1"/>
    <col min="4099" max="4099" width="21.7109375" style="34" customWidth="1"/>
    <col min="4100" max="4100" width="47.7109375" style="34" customWidth="1"/>
    <col min="4101" max="4101" width="6.28515625" style="34" customWidth="1"/>
    <col min="4102" max="4102" width="16.28515625" style="34" customWidth="1"/>
    <col min="4103" max="4103" width="12.5703125" style="34" customWidth="1"/>
    <col min="4104" max="4104" width="11.7109375" style="34" customWidth="1"/>
    <col min="4105" max="4105" width="42.42578125" style="34" bestFit="1" customWidth="1"/>
    <col min="4106" max="4106" width="14.28515625" style="34" customWidth="1"/>
    <col min="4107" max="4353" width="6.85546875" style="34"/>
    <col min="4354" max="4354" width="3.140625" style="34" customWidth="1"/>
    <col min="4355" max="4355" width="21.7109375" style="34" customWidth="1"/>
    <col min="4356" max="4356" width="47.7109375" style="34" customWidth="1"/>
    <col min="4357" max="4357" width="6.28515625" style="34" customWidth="1"/>
    <col min="4358" max="4358" width="16.28515625" style="34" customWidth="1"/>
    <col min="4359" max="4359" width="12.5703125" style="34" customWidth="1"/>
    <col min="4360" max="4360" width="11.7109375" style="34" customWidth="1"/>
    <col min="4361" max="4361" width="42.42578125" style="34" bestFit="1" customWidth="1"/>
    <col min="4362" max="4362" width="14.28515625" style="34" customWidth="1"/>
    <col min="4363" max="4609" width="6.85546875" style="34"/>
    <col min="4610" max="4610" width="3.140625" style="34" customWidth="1"/>
    <col min="4611" max="4611" width="21.7109375" style="34" customWidth="1"/>
    <col min="4612" max="4612" width="47.7109375" style="34" customWidth="1"/>
    <col min="4613" max="4613" width="6.28515625" style="34" customWidth="1"/>
    <col min="4614" max="4614" width="16.28515625" style="34" customWidth="1"/>
    <col min="4615" max="4615" width="12.5703125" style="34" customWidth="1"/>
    <col min="4616" max="4616" width="11.7109375" style="34" customWidth="1"/>
    <col min="4617" max="4617" width="42.42578125" style="34" bestFit="1" customWidth="1"/>
    <col min="4618" max="4618" width="14.28515625" style="34" customWidth="1"/>
    <col min="4619" max="4865" width="6.85546875" style="34"/>
    <col min="4866" max="4866" width="3.140625" style="34" customWidth="1"/>
    <col min="4867" max="4867" width="21.7109375" style="34" customWidth="1"/>
    <col min="4868" max="4868" width="47.7109375" style="34" customWidth="1"/>
    <col min="4869" max="4869" width="6.28515625" style="34" customWidth="1"/>
    <col min="4870" max="4870" width="16.28515625" style="34" customWidth="1"/>
    <col min="4871" max="4871" width="12.5703125" style="34" customWidth="1"/>
    <col min="4872" max="4872" width="11.7109375" style="34" customWidth="1"/>
    <col min="4873" max="4873" width="42.42578125" style="34" bestFit="1" customWidth="1"/>
    <col min="4874" max="4874" width="14.28515625" style="34" customWidth="1"/>
    <col min="4875" max="5121" width="6.85546875" style="34"/>
    <col min="5122" max="5122" width="3.140625" style="34" customWidth="1"/>
    <col min="5123" max="5123" width="21.7109375" style="34" customWidth="1"/>
    <col min="5124" max="5124" width="47.7109375" style="34" customWidth="1"/>
    <col min="5125" max="5125" width="6.28515625" style="34" customWidth="1"/>
    <col min="5126" max="5126" width="16.28515625" style="34" customWidth="1"/>
    <col min="5127" max="5127" width="12.5703125" style="34" customWidth="1"/>
    <col min="5128" max="5128" width="11.7109375" style="34" customWidth="1"/>
    <col min="5129" max="5129" width="42.42578125" style="34" bestFit="1" customWidth="1"/>
    <col min="5130" max="5130" width="14.28515625" style="34" customWidth="1"/>
    <col min="5131" max="5377" width="6.85546875" style="34"/>
    <col min="5378" max="5378" width="3.140625" style="34" customWidth="1"/>
    <col min="5379" max="5379" width="21.7109375" style="34" customWidth="1"/>
    <col min="5380" max="5380" width="47.7109375" style="34" customWidth="1"/>
    <col min="5381" max="5381" width="6.28515625" style="34" customWidth="1"/>
    <col min="5382" max="5382" width="16.28515625" style="34" customWidth="1"/>
    <col min="5383" max="5383" width="12.5703125" style="34" customWidth="1"/>
    <col min="5384" max="5384" width="11.7109375" style="34" customWidth="1"/>
    <col min="5385" max="5385" width="42.42578125" style="34" bestFit="1" customWidth="1"/>
    <col min="5386" max="5386" width="14.28515625" style="34" customWidth="1"/>
    <col min="5387" max="5633" width="6.85546875" style="34"/>
    <col min="5634" max="5634" width="3.140625" style="34" customWidth="1"/>
    <col min="5635" max="5635" width="21.7109375" style="34" customWidth="1"/>
    <col min="5636" max="5636" width="47.7109375" style="34" customWidth="1"/>
    <col min="5637" max="5637" width="6.28515625" style="34" customWidth="1"/>
    <col min="5638" max="5638" width="16.28515625" style="34" customWidth="1"/>
    <col min="5639" max="5639" width="12.5703125" style="34" customWidth="1"/>
    <col min="5640" max="5640" width="11.7109375" style="34" customWidth="1"/>
    <col min="5641" max="5641" width="42.42578125" style="34" bestFit="1" customWidth="1"/>
    <col min="5642" max="5642" width="14.28515625" style="34" customWidth="1"/>
    <col min="5643" max="5889" width="6.85546875" style="34"/>
    <col min="5890" max="5890" width="3.140625" style="34" customWidth="1"/>
    <col min="5891" max="5891" width="21.7109375" style="34" customWidth="1"/>
    <col min="5892" max="5892" width="47.7109375" style="34" customWidth="1"/>
    <col min="5893" max="5893" width="6.28515625" style="34" customWidth="1"/>
    <col min="5894" max="5894" width="16.28515625" style="34" customWidth="1"/>
    <col min="5895" max="5895" width="12.5703125" style="34" customWidth="1"/>
    <col min="5896" max="5896" width="11.7109375" style="34" customWidth="1"/>
    <col min="5897" max="5897" width="42.42578125" style="34" bestFit="1" customWidth="1"/>
    <col min="5898" max="5898" width="14.28515625" style="34" customWidth="1"/>
    <col min="5899" max="6145" width="6.85546875" style="34"/>
    <col min="6146" max="6146" width="3.140625" style="34" customWidth="1"/>
    <col min="6147" max="6147" width="21.7109375" style="34" customWidth="1"/>
    <col min="6148" max="6148" width="47.7109375" style="34" customWidth="1"/>
    <col min="6149" max="6149" width="6.28515625" style="34" customWidth="1"/>
    <col min="6150" max="6150" width="16.28515625" style="34" customWidth="1"/>
    <col min="6151" max="6151" width="12.5703125" style="34" customWidth="1"/>
    <col min="6152" max="6152" width="11.7109375" style="34" customWidth="1"/>
    <col min="6153" max="6153" width="42.42578125" style="34" bestFit="1" customWidth="1"/>
    <col min="6154" max="6154" width="14.28515625" style="34" customWidth="1"/>
    <col min="6155" max="6401" width="6.85546875" style="34"/>
    <col min="6402" max="6402" width="3.140625" style="34" customWidth="1"/>
    <col min="6403" max="6403" width="21.7109375" style="34" customWidth="1"/>
    <col min="6404" max="6404" width="47.7109375" style="34" customWidth="1"/>
    <col min="6405" max="6405" width="6.28515625" style="34" customWidth="1"/>
    <col min="6406" max="6406" width="16.28515625" style="34" customWidth="1"/>
    <col min="6407" max="6407" width="12.5703125" style="34" customWidth="1"/>
    <col min="6408" max="6408" width="11.7109375" style="34" customWidth="1"/>
    <col min="6409" max="6409" width="42.42578125" style="34" bestFit="1" customWidth="1"/>
    <col min="6410" max="6410" width="14.28515625" style="34" customWidth="1"/>
    <col min="6411" max="6657" width="6.85546875" style="34"/>
    <col min="6658" max="6658" width="3.140625" style="34" customWidth="1"/>
    <col min="6659" max="6659" width="21.7109375" style="34" customWidth="1"/>
    <col min="6660" max="6660" width="47.7109375" style="34" customWidth="1"/>
    <col min="6661" max="6661" width="6.28515625" style="34" customWidth="1"/>
    <col min="6662" max="6662" width="16.28515625" style="34" customWidth="1"/>
    <col min="6663" max="6663" width="12.5703125" style="34" customWidth="1"/>
    <col min="6664" max="6664" width="11.7109375" style="34" customWidth="1"/>
    <col min="6665" max="6665" width="42.42578125" style="34" bestFit="1" customWidth="1"/>
    <col min="6666" max="6666" width="14.28515625" style="34" customWidth="1"/>
    <col min="6667" max="6913" width="6.85546875" style="34"/>
    <col min="6914" max="6914" width="3.140625" style="34" customWidth="1"/>
    <col min="6915" max="6915" width="21.7109375" style="34" customWidth="1"/>
    <col min="6916" max="6916" width="47.7109375" style="34" customWidth="1"/>
    <col min="6917" max="6917" width="6.28515625" style="34" customWidth="1"/>
    <col min="6918" max="6918" width="16.28515625" style="34" customWidth="1"/>
    <col min="6919" max="6919" width="12.5703125" style="34" customWidth="1"/>
    <col min="6920" max="6920" width="11.7109375" style="34" customWidth="1"/>
    <col min="6921" max="6921" width="42.42578125" style="34" bestFit="1" customWidth="1"/>
    <col min="6922" max="6922" width="14.28515625" style="34" customWidth="1"/>
    <col min="6923" max="7169" width="6.85546875" style="34"/>
    <col min="7170" max="7170" width="3.140625" style="34" customWidth="1"/>
    <col min="7171" max="7171" width="21.7109375" style="34" customWidth="1"/>
    <col min="7172" max="7172" width="47.7109375" style="34" customWidth="1"/>
    <col min="7173" max="7173" width="6.28515625" style="34" customWidth="1"/>
    <col min="7174" max="7174" width="16.28515625" style="34" customWidth="1"/>
    <col min="7175" max="7175" width="12.5703125" style="34" customWidth="1"/>
    <col min="7176" max="7176" width="11.7109375" style="34" customWidth="1"/>
    <col min="7177" max="7177" width="42.42578125" style="34" bestFit="1" customWidth="1"/>
    <col min="7178" max="7178" width="14.28515625" style="34" customWidth="1"/>
    <col min="7179" max="7425" width="6.85546875" style="34"/>
    <col min="7426" max="7426" width="3.140625" style="34" customWidth="1"/>
    <col min="7427" max="7427" width="21.7109375" style="34" customWidth="1"/>
    <col min="7428" max="7428" width="47.7109375" style="34" customWidth="1"/>
    <col min="7429" max="7429" width="6.28515625" style="34" customWidth="1"/>
    <col min="7430" max="7430" width="16.28515625" style="34" customWidth="1"/>
    <col min="7431" max="7431" width="12.5703125" style="34" customWidth="1"/>
    <col min="7432" max="7432" width="11.7109375" style="34" customWidth="1"/>
    <col min="7433" max="7433" width="42.42578125" style="34" bestFit="1" customWidth="1"/>
    <col min="7434" max="7434" width="14.28515625" style="34" customWidth="1"/>
    <col min="7435" max="7681" width="6.85546875" style="34"/>
    <col min="7682" max="7682" width="3.140625" style="34" customWidth="1"/>
    <col min="7683" max="7683" width="21.7109375" style="34" customWidth="1"/>
    <col min="7684" max="7684" width="47.7109375" style="34" customWidth="1"/>
    <col min="7685" max="7685" width="6.28515625" style="34" customWidth="1"/>
    <col min="7686" max="7686" width="16.28515625" style="34" customWidth="1"/>
    <col min="7687" max="7687" width="12.5703125" style="34" customWidth="1"/>
    <col min="7688" max="7688" width="11.7109375" style="34" customWidth="1"/>
    <col min="7689" max="7689" width="42.42578125" style="34" bestFit="1" customWidth="1"/>
    <col min="7690" max="7690" width="14.28515625" style="34" customWidth="1"/>
    <col min="7691" max="7937" width="6.85546875" style="34"/>
    <col min="7938" max="7938" width="3.140625" style="34" customWidth="1"/>
    <col min="7939" max="7939" width="21.7109375" style="34" customWidth="1"/>
    <col min="7940" max="7940" width="47.7109375" style="34" customWidth="1"/>
    <col min="7941" max="7941" width="6.28515625" style="34" customWidth="1"/>
    <col min="7942" max="7942" width="16.28515625" style="34" customWidth="1"/>
    <col min="7943" max="7943" width="12.5703125" style="34" customWidth="1"/>
    <col min="7944" max="7944" width="11.7109375" style="34" customWidth="1"/>
    <col min="7945" max="7945" width="42.42578125" style="34" bestFit="1" customWidth="1"/>
    <col min="7946" max="7946" width="14.28515625" style="34" customWidth="1"/>
    <col min="7947" max="8193" width="6.85546875" style="34"/>
    <col min="8194" max="8194" width="3.140625" style="34" customWidth="1"/>
    <col min="8195" max="8195" width="21.7109375" style="34" customWidth="1"/>
    <col min="8196" max="8196" width="47.7109375" style="34" customWidth="1"/>
    <col min="8197" max="8197" width="6.28515625" style="34" customWidth="1"/>
    <col min="8198" max="8198" width="16.28515625" style="34" customWidth="1"/>
    <col min="8199" max="8199" width="12.5703125" style="34" customWidth="1"/>
    <col min="8200" max="8200" width="11.7109375" style="34" customWidth="1"/>
    <col min="8201" max="8201" width="42.42578125" style="34" bestFit="1" customWidth="1"/>
    <col min="8202" max="8202" width="14.28515625" style="34" customWidth="1"/>
    <col min="8203" max="8449" width="6.85546875" style="34"/>
    <col min="8450" max="8450" width="3.140625" style="34" customWidth="1"/>
    <col min="8451" max="8451" width="21.7109375" style="34" customWidth="1"/>
    <col min="8452" max="8452" width="47.7109375" style="34" customWidth="1"/>
    <col min="8453" max="8453" width="6.28515625" style="34" customWidth="1"/>
    <col min="8454" max="8454" width="16.28515625" style="34" customWidth="1"/>
    <col min="8455" max="8455" width="12.5703125" style="34" customWidth="1"/>
    <col min="8456" max="8456" width="11.7109375" style="34" customWidth="1"/>
    <col min="8457" max="8457" width="42.42578125" style="34" bestFit="1" customWidth="1"/>
    <col min="8458" max="8458" width="14.28515625" style="34" customWidth="1"/>
    <col min="8459" max="8705" width="6.85546875" style="34"/>
    <col min="8706" max="8706" width="3.140625" style="34" customWidth="1"/>
    <col min="8707" max="8707" width="21.7109375" style="34" customWidth="1"/>
    <col min="8708" max="8708" width="47.7109375" style="34" customWidth="1"/>
    <col min="8709" max="8709" width="6.28515625" style="34" customWidth="1"/>
    <col min="8710" max="8710" width="16.28515625" style="34" customWidth="1"/>
    <col min="8711" max="8711" width="12.5703125" style="34" customWidth="1"/>
    <col min="8712" max="8712" width="11.7109375" style="34" customWidth="1"/>
    <col min="8713" max="8713" width="42.42578125" style="34" bestFit="1" customWidth="1"/>
    <col min="8714" max="8714" width="14.28515625" style="34" customWidth="1"/>
    <col min="8715" max="8961" width="6.85546875" style="34"/>
    <col min="8962" max="8962" width="3.140625" style="34" customWidth="1"/>
    <col min="8963" max="8963" width="21.7109375" style="34" customWidth="1"/>
    <col min="8964" max="8964" width="47.7109375" style="34" customWidth="1"/>
    <col min="8965" max="8965" width="6.28515625" style="34" customWidth="1"/>
    <col min="8966" max="8966" width="16.28515625" style="34" customWidth="1"/>
    <col min="8967" max="8967" width="12.5703125" style="34" customWidth="1"/>
    <col min="8968" max="8968" width="11.7109375" style="34" customWidth="1"/>
    <col min="8969" max="8969" width="42.42578125" style="34" bestFit="1" customWidth="1"/>
    <col min="8970" max="8970" width="14.28515625" style="34" customWidth="1"/>
    <col min="8971" max="9217" width="6.85546875" style="34"/>
    <col min="9218" max="9218" width="3.140625" style="34" customWidth="1"/>
    <col min="9219" max="9219" width="21.7109375" style="34" customWidth="1"/>
    <col min="9220" max="9220" width="47.7109375" style="34" customWidth="1"/>
    <col min="9221" max="9221" width="6.28515625" style="34" customWidth="1"/>
    <col min="9222" max="9222" width="16.28515625" style="34" customWidth="1"/>
    <col min="9223" max="9223" width="12.5703125" style="34" customWidth="1"/>
    <col min="9224" max="9224" width="11.7109375" style="34" customWidth="1"/>
    <col min="9225" max="9225" width="42.42578125" style="34" bestFit="1" customWidth="1"/>
    <col min="9226" max="9226" width="14.28515625" style="34" customWidth="1"/>
    <col min="9227" max="9473" width="6.85546875" style="34"/>
    <col min="9474" max="9474" width="3.140625" style="34" customWidth="1"/>
    <col min="9475" max="9475" width="21.7109375" style="34" customWidth="1"/>
    <col min="9476" max="9476" width="47.7109375" style="34" customWidth="1"/>
    <col min="9477" max="9477" width="6.28515625" style="34" customWidth="1"/>
    <col min="9478" max="9478" width="16.28515625" style="34" customWidth="1"/>
    <col min="9479" max="9479" width="12.5703125" style="34" customWidth="1"/>
    <col min="9480" max="9480" width="11.7109375" style="34" customWidth="1"/>
    <col min="9481" max="9481" width="42.42578125" style="34" bestFit="1" customWidth="1"/>
    <col min="9482" max="9482" width="14.28515625" style="34" customWidth="1"/>
    <col min="9483" max="9729" width="6.85546875" style="34"/>
    <col min="9730" max="9730" width="3.140625" style="34" customWidth="1"/>
    <col min="9731" max="9731" width="21.7109375" style="34" customWidth="1"/>
    <col min="9732" max="9732" width="47.7109375" style="34" customWidth="1"/>
    <col min="9733" max="9733" width="6.28515625" style="34" customWidth="1"/>
    <col min="9734" max="9734" width="16.28515625" style="34" customWidth="1"/>
    <col min="9735" max="9735" width="12.5703125" style="34" customWidth="1"/>
    <col min="9736" max="9736" width="11.7109375" style="34" customWidth="1"/>
    <col min="9737" max="9737" width="42.42578125" style="34" bestFit="1" customWidth="1"/>
    <col min="9738" max="9738" width="14.28515625" style="34" customWidth="1"/>
    <col min="9739" max="9985" width="6.85546875" style="34"/>
    <col min="9986" max="9986" width="3.140625" style="34" customWidth="1"/>
    <col min="9987" max="9987" width="21.7109375" style="34" customWidth="1"/>
    <col min="9988" max="9988" width="47.7109375" style="34" customWidth="1"/>
    <col min="9989" max="9989" width="6.28515625" style="34" customWidth="1"/>
    <col min="9990" max="9990" width="16.28515625" style="34" customWidth="1"/>
    <col min="9991" max="9991" width="12.5703125" style="34" customWidth="1"/>
    <col min="9992" max="9992" width="11.7109375" style="34" customWidth="1"/>
    <col min="9993" max="9993" width="42.42578125" style="34" bestFit="1" customWidth="1"/>
    <col min="9994" max="9994" width="14.28515625" style="34" customWidth="1"/>
    <col min="9995" max="10241" width="6.85546875" style="34"/>
    <col min="10242" max="10242" width="3.140625" style="34" customWidth="1"/>
    <col min="10243" max="10243" width="21.7109375" style="34" customWidth="1"/>
    <col min="10244" max="10244" width="47.7109375" style="34" customWidth="1"/>
    <col min="10245" max="10245" width="6.28515625" style="34" customWidth="1"/>
    <col min="10246" max="10246" width="16.28515625" style="34" customWidth="1"/>
    <col min="10247" max="10247" width="12.5703125" style="34" customWidth="1"/>
    <col min="10248" max="10248" width="11.7109375" style="34" customWidth="1"/>
    <col min="10249" max="10249" width="42.42578125" style="34" bestFit="1" customWidth="1"/>
    <col min="10250" max="10250" width="14.28515625" style="34" customWidth="1"/>
    <col min="10251" max="10497" width="6.85546875" style="34"/>
    <col min="10498" max="10498" width="3.140625" style="34" customWidth="1"/>
    <col min="10499" max="10499" width="21.7109375" style="34" customWidth="1"/>
    <col min="10500" max="10500" width="47.7109375" style="34" customWidth="1"/>
    <col min="10501" max="10501" width="6.28515625" style="34" customWidth="1"/>
    <col min="10502" max="10502" width="16.28515625" style="34" customWidth="1"/>
    <col min="10503" max="10503" width="12.5703125" style="34" customWidth="1"/>
    <col min="10504" max="10504" width="11.7109375" style="34" customWidth="1"/>
    <col min="10505" max="10505" width="42.42578125" style="34" bestFit="1" customWidth="1"/>
    <col min="10506" max="10506" width="14.28515625" style="34" customWidth="1"/>
    <col min="10507" max="10753" width="6.85546875" style="34"/>
    <col min="10754" max="10754" width="3.140625" style="34" customWidth="1"/>
    <col min="10755" max="10755" width="21.7109375" style="34" customWidth="1"/>
    <col min="10756" max="10756" width="47.7109375" style="34" customWidth="1"/>
    <col min="10757" max="10757" width="6.28515625" style="34" customWidth="1"/>
    <col min="10758" max="10758" width="16.28515625" style="34" customWidth="1"/>
    <col min="10759" max="10759" width="12.5703125" style="34" customWidth="1"/>
    <col min="10760" max="10760" width="11.7109375" style="34" customWidth="1"/>
    <col min="10761" max="10761" width="42.42578125" style="34" bestFit="1" customWidth="1"/>
    <col min="10762" max="10762" width="14.28515625" style="34" customWidth="1"/>
    <col min="10763" max="11009" width="6.85546875" style="34"/>
    <col min="11010" max="11010" width="3.140625" style="34" customWidth="1"/>
    <col min="11011" max="11011" width="21.7109375" style="34" customWidth="1"/>
    <col min="11012" max="11012" width="47.7109375" style="34" customWidth="1"/>
    <col min="11013" max="11013" width="6.28515625" style="34" customWidth="1"/>
    <col min="11014" max="11014" width="16.28515625" style="34" customWidth="1"/>
    <col min="11015" max="11015" width="12.5703125" style="34" customWidth="1"/>
    <col min="11016" max="11016" width="11.7109375" style="34" customWidth="1"/>
    <col min="11017" max="11017" width="42.42578125" style="34" bestFit="1" customWidth="1"/>
    <col min="11018" max="11018" width="14.28515625" style="34" customWidth="1"/>
    <col min="11019" max="11265" width="6.85546875" style="34"/>
    <col min="11266" max="11266" width="3.140625" style="34" customWidth="1"/>
    <col min="11267" max="11267" width="21.7109375" style="34" customWidth="1"/>
    <col min="11268" max="11268" width="47.7109375" style="34" customWidth="1"/>
    <col min="11269" max="11269" width="6.28515625" style="34" customWidth="1"/>
    <col min="11270" max="11270" width="16.28515625" style="34" customWidth="1"/>
    <col min="11271" max="11271" width="12.5703125" style="34" customWidth="1"/>
    <col min="11272" max="11272" width="11.7109375" style="34" customWidth="1"/>
    <col min="11273" max="11273" width="42.42578125" style="34" bestFit="1" customWidth="1"/>
    <col min="11274" max="11274" width="14.28515625" style="34" customWidth="1"/>
    <col min="11275" max="11521" width="6.85546875" style="34"/>
    <col min="11522" max="11522" width="3.140625" style="34" customWidth="1"/>
    <col min="11523" max="11523" width="21.7109375" style="34" customWidth="1"/>
    <col min="11524" max="11524" width="47.7109375" style="34" customWidth="1"/>
    <col min="11525" max="11525" width="6.28515625" style="34" customWidth="1"/>
    <col min="11526" max="11526" width="16.28515625" style="34" customWidth="1"/>
    <col min="11527" max="11527" width="12.5703125" style="34" customWidth="1"/>
    <col min="11528" max="11528" width="11.7109375" style="34" customWidth="1"/>
    <col min="11529" max="11529" width="42.42578125" style="34" bestFit="1" customWidth="1"/>
    <col min="11530" max="11530" width="14.28515625" style="34" customWidth="1"/>
    <col min="11531" max="11777" width="6.85546875" style="34"/>
    <col min="11778" max="11778" width="3.140625" style="34" customWidth="1"/>
    <col min="11779" max="11779" width="21.7109375" style="34" customWidth="1"/>
    <col min="11780" max="11780" width="47.7109375" style="34" customWidth="1"/>
    <col min="11781" max="11781" width="6.28515625" style="34" customWidth="1"/>
    <col min="11782" max="11782" width="16.28515625" style="34" customWidth="1"/>
    <col min="11783" max="11783" width="12.5703125" style="34" customWidth="1"/>
    <col min="11784" max="11784" width="11.7109375" style="34" customWidth="1"/>
    <col min="11785" max="11785" width="42.42578125" style="34" bestFit="1" customWidth="1"/>
    <col min="11786" max="11786" width="14.28515625" style="34" customWidth="1"/>
    <col min="11787" max="12033" width="6.85546875" style="34"/>
    <col min="12034" max="12034" width="3.140625" style="34" customWidth="1"/>
    <col min="12035" max="12035" width="21.7109375" style="34" customWidth="1"/>
    <col min="12036" max="12036" width="47.7109375" style="34" customWidth="1"/>
    <col min="12037" max="12037" width="6.28515625" style="34" customWidth="1"/>
    <col min="12038" max="12038" width="16.28515625" style="34" customWidth="1"/>
    <col min="12039" max="12039" width="12.5703125" style="34" customWidth="1"/>
    <col min="12040" max="12040" width="11.7109375" style="34" customWidth="1"/>
    <col min="12041" max="12041" width="42.42578125" style="34" bestFit="1" customWidth="1"/>
    <col min="12042" max="12042" width="14.28515625" style="34" customWidth="1"/>
    <col min="12043" max="12289" width="6.85546875" style="34"/>
    <col min="12290" max="12290" width="3.140625" style="34" customWidth="1"/>
    <col min="12291" max="12291" width="21.7109375" style="34" customWidth="1"/>
    <col min="12292" max="12292" width="47.7109375" style="34" customWidth="1"/>
    <col min="12293" max="12293" width="6.28515625" style="34" customWidth="1"/>
    <col min="12294" max="12294" width="16.28515625" style="34" customWidth="1"/>
    <col min="12295" max="12295" width="12.5703125" style="34" customWidth="1"/>
    <col min="12296" max="12296" width="11.7109375" style="34" customWidth="1"/>
    <col min="12297" max="12297" width="42.42578125" style="34" bestFit="1" customWidth="1"/>
    <col min="12298" max="12298" width="14.28515625" style="34" customWidth="1"/>
    <col min="12299" max="12545" width="6.85546875" style="34"/>
    <col min="12546" max="12546" width="3.140625" style="34" customWidth="1"/>
    <col min="12547" max="12547" width="21.7109375" style="34" customWidth="1"/>
    <col min="12548" max="12548" width="47.7109375" style="34" customWidth="1"/>
    <col min="12549" max="12549" width="6.28515625" style="34" customWidth="1"/>
    <col min="12550" max="12550" width="16.28515625" style="34" customWidth="1"/>
    <col min="12551" max="12551" width="12.5703125" style="34" customWidth="1"/>
    <col min="12552" max="12552" width="11.7109375" style="34" customWidth="1"/>
    <col min="12553" max="12553" width="42.42578125" style="34" bestFit="1" customWidth="1"/>
    <col min="12554" max="12554" width="14.28515625" style="34" customWidth="1"/>
    <col min="12555" max="12801" width="6.85546875" style="34"/>
    <col min="12802" max="12802" width="3.140625" style="34" customWidth="1"/>
    <col min="12803" max="12803" width="21.7109375" style="34" customWidth="1"/>
    <col min="12804" max="12804" width="47.7109375" style="34" customWidth="1"/>
    <col min="12805" max="12805" width="6.28515625" style="34" customWidth="1"/>
    <col min="12806" max="12806" width="16.28515625" style="34" customWidth="1"/>
    <col min="12807" max="12807" width="12.5703125" style="34" customWidth="1"/>
    <col min="12808" max="12808" width="11.7109375" style="34" customWidth="1"/>
    <col min="12809" max="12809" width="42.42578125" style="34" bestFit="1" customWidth="1"/>
    <col min="12810" max="12810" width="14.28515625" style="34" customWidth="1"/>
    <col min="12811" max="13057" width="6.85546875" style="34"/>
    <col min="13058" max="13058" width="3.140625" style="34" customWidth="1"/>
    <col min="13059" max="13059" width="21.7109375" style="34" customWidth="1"/>
    <col min="13060" max="13060" width="47.7109375" style="34" customWidth="1"/>
    <col min="13061" max="13061" width="6.28515625" style="34" customWidth="1"/>
    <col min="13062" max="13062" width="16.28515625" style="34" customWidth="1"/>
    <col min="13063" max="13063" width="12.5703125" style="34" customWidth="1"/>
    <col min="13064" max="13064" width="11.7109375" style="34" customWidth="1"/>
    <col min="13065" max="13065" width="42.42578125" style="34" bestFit="1" customWidth="1"/>
    <col min="13066" max="13066" width="14.28515625" style="34" customWidth="1"/>
    <col min="13067" max="13313" width="6.85546875" style="34"/>
    <col min="13314" max="13314" width="3.140625" style="34" customWidth="1"/>
    <col min="13315" max="13315" width="21.7109375" style="34" customWidth="1"/>
    <col min="13316" max="13316" width="47.7109375" style="34" customWidth="1"/>
    <col min="13317" max="13317" width="6.28515625" style="34" customWidth="1"/>
    <col min="13318" max="13318" width="16.28515625" style="34" customWidth="1"/>
    <col min="13319" max="13319" width="12.5703125" style="34" customWidth="1"/>
    <col min="13320" max="13320" width="11.7109375" style="34" customWidth="1"/>
    <col min="13321" max="13321" width="42.42578125" style="34" bestFit="1" customWidth="1"/>
    <col min="13322" max="13322" width="14.28515625" style="34" customWidth="1"/>
    <col min="13323" max="13569" width="6.85546875" style="34"/>
    <col min="13570" max="13570" width="3.140625" style="34" customWidth="1"/>
    <col min="13571" max="13571" width="21.7109375" style="34" customWidth="1"/>
    <col min="13572" max="13572" width="47.7109375" style="34" customWidth="1"/>
    <col min="13573" max="13573" width="6.28515625" style="34" customWidth="1"/>
    <col min="13574" max="13574" width="16.28515625" style="34" customWidth="1"/>
    <col min="13575" max="13575" width="12.5703125" style="34" customWidth="1"/>
    <col min="13576" max="13576" width="11.7109375" style="34" customWidth="1"/>
    <col min="13577" max="13577" width="42.42578125" style="34" bestFit="1" customWidth="1"/>
    <col min="13578" max="13578" width="14.28515625" style="34" customWidth="1"/>
    <col min="13579" max="13825" width="6.85546875" style="34"/>
    <col min="13826" max="13826" width="3.140625" style="34" customWidth="1"/>
    <col min="13827" max="13827" width="21.7109375" style="34" customWidth="1"/>
    <col min="13828" max="13828" width="47.7109375" style="34" customWidth="1"/>
    <col min="13829" max="13829" width="6.28515625" style="34" customWidth="1"/>
    <col min="13830" max="13830" width="16.28515625" style="34" customWidth="1"/>
    <col min="13831" max="13831" width="12.5703125" style="34" customWidth="1"/>
    <col min="13832" max="13832" width="11.7109375" style="34" customWidth="1"/>
    <col min="13833" max="13833" width="42.42578125" style="34" bestFit="1" customWidth="1"/>
    <col min="13834" max="13834" width="14.28515625" style="34" customWidth="1"/>
    <col min="13835" max="14081" width="6.85546875" style="34"/>
    <col min="14082" max="14082" width="3.140625" style="34" customWidth="1"/>
    <col min="14083" max="14083" width="21.7109375" style="34" customWidth="1"/>
    <col min="14084" max="14084" width="47.7109375" style="34" customWidth="1"/>
    <col min="14085" max="14085" width="6.28515625" style="34" customWidth="1"/>
    <col min="14086" max="14086" width="16.28515625" style="34" customWidth="1"/>
    <col min="14087" max="14087" width="12.5703125" style="34" customWidth="1"/>
    <col min="14088" max="14088" width="11.7109375" style="34" customWidth="1"/>
    <col min="14089" max="14089" width="42.42578125" style="34" bestFit="1" customWidth="1"/>
    <col min="14090" max="14090" width="14.28515625" style="34" customWidth="1"/>
    <col min="14091" max="14337" width="6.85546875" style="34"/>
    <col min="14338" max="14338" width="3.140625" style="34" customWidth="1"/>
    <col min="14339" max="14339" width="21.7109375" style="34" customWidth="1"/>
    <col min="14340" max="14340" width="47.7109375" style="34" customWidth="1"/>
    <col min="14341" max="14341" width="6.28515625" style="34" customWidth="1"/>
    <col min="14342" max="14342" width="16.28515625" style="34" customWidth="1"/>
    <col min="14343" max="14343" width="12.5703125" style="34" customWidth="1"/>
    <col min="14344" max="14344" width="11.7109375" style="34" customWidth="1"/>
    <col min="14345" max="14345" width="42.42578125" style="34" bestFit="1" customWidth="1"/>
    <col min="14346" max="14346" width="14.28515625" style="34" customWidth="1"/>
    <col min="14347" max="14593" width="6.85546875" style="34"/>
    <col min="14594" max="14594" width="3.140625" style="34" customWidth="1"/>
    <col min="14595" max="14595" width="21.7109375" style="34" customWidth="1"/>
    <col min="14596" max="14596" width="47.7109375" style="34" customWidth="1"/>
    <col min="14597" max="14597" width="6.28515625" style="34" customWidth="1"/>
    <col min="14598" max="14598" width="16.28515625" style="34" customWidth="1"/>
    <col min="14599" max="14599" width="12.5703125" style="34" customWidth="1"/>
    <col min="14600" max="14600" width="11.7109375" style="34" customWidth="1"/>
    <col min="14601" max="14601" width="42.42578125" style="34" bestFit="1" customWidth="1"/>
    <col min="14602" max="14602" width="14.28515625" style="34" customWidth="1"/>
    <col min="14603" max="14849" width="6.85546875" style="34"/>
    <col min="14850" max="14850" width="3.140625" style="34" customWidth="1"/>
    <col min="14851" max="14851" width="21.7109375" style="34" customWidth="1"/>
    <col min="14852" max="14852" width="47.7109375" style="34" customWidth="1"/>
    <col min="14853" max="14853" width="6.28515625" style="34" customWidth="1"/>
    <col min="14854" max="14854" width="16.28515625" style="34" customWidth="1"/>
    <col min="14855" max="14855" width="12.5703125" style="34" customWidth="1"/>
    <col min="14856" max="14856" width="11.7109375" style="34" customWidth="1"/>
    <col min="14857" max="14857" width="42.42578125" style="34" bestFit="1" customWidth="1"/>
    <col min="14858" max="14858" width="14.28515625" style="34" customWidth="1"/>
    <col min="14859" max="15105" width="6.85546875" style="34"/>
    <col min="15106" max="15106" width="3.140625" style="34" customWidth="1"/>
    <col min="15107" max="15107" width="21.7109375" style="34" customWidth="1"/>
    <col min="15108" max="15108" width="47.7109375" style="34" customWidth="1"/>
    <col min="15109" max="15109" width="6.28515625" style="34" customWidth="1"/>
    <col min="15110" max="15110" width="16.28515625" style="34" customWidth="1"/>
    <col min="15111" max="15111" width="12.5703125" style="34" customWidth="1"/>
    <col min="15112" max="15112" width="11.7109375" style="34" customWidth="1"/>
    <col min="15113" max="15113" width="42.42578125" style="34" bestFit="1" customWidth="1"/>
    <col min="15114" max="15114" width="14.28515625" style="34" customWidth="1"/>
    <col min="15115" max="15361" width="6.85546875" style="34"/>
    <col min="15362" max="15362" width="3.140625" style="34" customWidth="1"/>
    <col min="15363" max="15363" width="21.7109375" style="34" customWidth="1"/>
    <col min="15364" max="15364" width="47.7109375" style="34" customWidth="1"/>
    <col min="15365" max="15365" width="6.28515625" style="34" customWidth="1"/>
    <col min="15366" max="15366" width="16.28515625" style="34" customWidth="1"/>
    <col min="15367" max="15367" width="12.5703125" style="34" customWidth="1"/>
    <col min="15368" max="15368" width="11.7109375" style="34" customWidth="1"/>
    <col min="15369" max="15369" width="42.42578125" style="34" bestFit="1" customWidth="1"/>
    <col min="15370" max="15370" width="14.28515625" style="34" customWidth="1"/>
    <col min="15371" max="15617" width="6.85546875" style="34"/>
    <col min="15618" max="15618" width="3.140625" style="34" customWidth="1"/>
    <col min="15619" max="15619" width="21.7109375" style="34" customWidth="1"/>
    <col min="15620" max="15620" width="47.7109375" style="34" customWidth="1"/>
    <col min="15621" max="15621" width="6.28515625" style="34" customWidth="1"/>
    <col min="15622" max="15622" width="16.28515625" style="34" customWidth="1"/>
    <col min="15623" max="15623" width="12.5703125" style="34" customWidth="1"/>
    <col min="15624" max="15624" width="11.7109375" style="34" customWidth="1"/>
    <col min="15625" max="15625" width="42.42578125" style="34" bestFit="1" customWidth="1"/>
    <col min="15626" max="15626" width="14.28515625" style="34" customWidth="1"/>
    <col min="15627" max="15873" width="6.85546875" style="34"/>
    <col min="15874" max="15874" width="3.140625" style="34" customWidth="1"/>
    <col min="15875" max="15875" width="21.7109375" style="34" customWidth="1"/>
    <col min="15876" max="15876" width="47.7109375" style="34" customWidth="1"/>
    <col min="15877" max="15877" width="6.28515625" style="34" customWidth="1"/>
    <col min="15878" max="15878" width="16.28515625" style="34" customWidth="1"/>
    <col min="15879" max="15879" width="12.5703125" style="34" customWidth="1"/>
    <col min="15880" max="15880" width="11.7109375" style="34" customWidth="1"/>
    <col min="15881" max="15881" width="42.42578125" style="34" bestFit="1" customWidth="1"/>
    <col min="15882" max="15882" width="14.28515625" style="34" customWidth="1"/>
    <col min="15883" max="16129" width="6.85546875" style="34"/>
    <col min="16130" max="16130" width="3.140625" style="34" customWidth="1"/>
    <col min="16131" max="16131" width="21.7109375" style="34" customWidth="1"/>
    <col min="16132" max="16132" width="47.7109375" style="34" customWidth="1"/>
    <col min="16133" max="16133" width="6.28515625" style="34" customWidth="1"/>
    <col min="16134" max="16134" width="16.28515625" style="34" customWidth="1"/>
    <col min="16135" max="16135" width="12.5703125" style="34" customWidth="1"/>
    <col min="16136" max="16136" width="11.7109375" style="34" customWidth="1"/>
    <col min="16137" max="16137" width="42.42578125" style="34" bestFit="1" customWidth="1"/>
    <col min="16138" max="16138" width="14.28515625" style="34" customWidth="1"/>
    <col min="16139" max="16384" width="6.85546875" style="34"/>
  </cols>
  <sheetData>
    <row r="2" spans="2:12" ht="26.25" customHeight="1" x14ac:dyDescent="0.2">
      <c r="B2" s="35"/>
      <c r="C2" s="36"/>
      <c r="D2" s="108" t="s">
        <v>79</v>
      </c>
      <c r="E2" s="36"/>
      <c r="F2" s="37"/>
      <c r="H2" s="38"/>
      <c r="I2" s="38"/>
      <c r="J2" s="39"/>
      <c r="K2" s="39"/>
    </row>
    <row r="3" spans="2:12" ht="16.5" customHeight="1" x14ac:dyDescent="0.2">
      <c r="B3" s="40"/>
      <c r="C3" s="42"/>
      <c r="D3" s="41" t="s">
        <v>80</v>
      </c>
      <c r="E3" s="42"/>
      <c r="F3" s="43"/>
      <c r="H3" s="38"/>
      <c r="I3" s="38"/>
      <c r="J3" s="38"/>
      <c r="K3" s="44"/>
      <c r="L3" s="44"/>
    </row>
    <row r="4" spans="2:12" ht="16.5" customHeight="1" x14ac:dyDescent="0.2">
      <c r="B4" s="40"/>
      <c r="C4" s="42"/>
      <c r="D4" s="41" t="s">
        <v>81</v>
      </c>
      <c r="E4" s="42"/>
      <c r="F4" s="43" t="s">
        <v>145</v>
      </c>
      <c r="H4" s="38"/>
      <c r="I4" s="38"/>
      <c r="J4" s="38"/>
      <c r="K4" s="44"/>
      <c r="L4" s="44"/>
    </row>
    <row r="5" spans="2:12" ht="18" customHeight="1" x14ac:dyDescent="0.2">
      <c r="B5" s="45"/>
      <c r="C5" s="47"/>
      <c r="D5" s="46"/>
      <c r="E5" s="47"/>
      <c r="F5" s="48"/>
      <c r="H5" s="38"/>
      <c r="I5" s="38"/>
      <c r="J5" s="38"/>
      <c r="K5" s="49"/>
      <c r="L5" s="49"/>
    </row>
    <row r="6" spans="2:12" ht="20.25" customHeight="1" x14ac:dyDescent="0.25">
      <c r="B6" s="112" t="s">
        <v>207</v>
      </c>
      <c r="C6" s="112"/>
      <c r="D6" s="112"/>
      <c r="E6" s="112"/>
      <c r="F6" s="112"/>
      <c r="G6" s="50"/>
    </row>
    <row r="7" spans="2:12" ht="13.5" customHeight="1" x14ac:dyDescent="0.2">
      <c r="B7" s="113" t="s">
        <v>6</v>
      </c>
      <c r="C7" s="113"/>
      <c r="D7" s="113"/>
      <c r="E7" s="113"/>
      <c r="F7" s="113"/>
      <c r="G7" s="50"/>
    </row>
    <row r="8" spans="2:12" ht="11.25" customHeight="1" x14ac:dyDescent="0.2"/>
    <row r="9" spans="2:12" x14ac:dyDescent="0.2">
      <c r="B9" s="51" t="s">
        <v>82</v>
      </c>
      <c r="C9" s="52" t="s">
        <v>83</v>
      </c>
      <c r="E9" s="53"/>
      <c r="F9" s="53"/>
      <c r="G9" s="54"/>
    </row>
    <row r="10" spans="2:12" x14ac:dyDescent="0.2">
      <c r="B10" s="51" t="s">
        <v>84</v>
      </c>
      <c r="C10" s="52" t="s">
        <v>85</v>
      </c>
      <c r="E10" s="53"/>
      <c r="F10" s="53">
        <v>15131462.030000003</v>
      </c>
      <c r="G10" s="123" t="e">
        <f>+F10-#REF!</f>
        <v>#REF!</v>
      </c>
    </row>
    <row r="11" spans="2:12" x14ac:dyDescent="0.2">
      <c r="B11" s="55" t="s">
        <v>86</v>
      </c>
      <c r="C11" s="56" t="s">
        <v>7</v>
      </c>
      <c r="E11" s="54"/>
      <c r="F11" s="57">
        <v>1293521.24</v>
      </c>
      <c r="G11" s="54"/>
    </row>
    <row r="12" spans="2:12" x14ac:dyDescent="0.2">
      <c r="B12" s="55" t="s">
        <v>87</v>
      </c>
      <c r="C12" s="56" t="s">
        <v>8</v>
      </c>
      <c r="E12" s="54"/>
      <c r="F12" s="57">
        <v>62760.82</v>
      </c>
      <c r="G12" s="54"/>
    </row>
    <row r="13" spans="2:12" x14ac:dyDescent="0.2">
      <c r="B13" s="55" t="s">
        <v>88</v>
      </c>
      <c r="C13" s="56" t="s">
        <v>89</v>
      </c>
      <c r="E13" s="54"/>
      <c r="F13" s="57">
        <v>10049016.830000002</v>
      </c>
      <c r="G13" s="54"/>
    </row>
    <row r="14" spans="2:12" x14ac:dyDescent="0.2">
      <c r="B14" s="55" t="s">
        <v>90</v>
      </c>
      <c r="C14" s="56" t="s">
        <v>91</v>
      </c>
      <c r="E14" s="54"/>
      <c r="F14" s="57">
        <v>362439.07999999996</v>
      </c>
      <c r="G14" s="54"/>
    </row>
    <row r="15" spans="2:12" x14ac:dyDescent="0.2">
      <c r="B15" s="55" t="s">
        <v>92</v>
      </c>
      <c r="C15" s="56" t="s">
        <v>93</v>
      </c>
      <c r="E15" s="54"/>
      <c r="F15" s="57">
        <v>1543398.5199999998</v>
      </c>
      <c r="G15" s="54"/>
    </row>
    <row r="16" spans="2:12" x14ac:dyDescent="0.2">
      <c r="B16" s="55" t="s">
        <v>94</v>
      </c>
      <c r="C16" s="56" t="s">
        <v>10</v>
      </c>
      <c r="E16" s="54"/>
      <c r="F16" s="57">
        <v>48312.63</v>
      </c>
      <c r="G16" s="54"/>
    </row>
    <row r="17" spans="2:8" x14ac:dyDescent="0.2">
      <c r="B17" s="55" t="s">
        <v>95</v>
      </c>
      <c r="C17" s="56" t="s">
        <v>9</v>
      </c>
      <c r="E17" s="54"/>
      <c r="F17" s="57">
        <v>1744971.2399999998</v>
      </c>
      <c r="G17" s="54"/>
    </row>
    <row r="18" spans="2:8" x14ac:dyDescent="0.2">
      <c r="B18" s="55" t="s">
        <v>187</v>
      </c>
      <c r="C18" s="56" t="s">
        <v>186</v>
      </c>
      <c r="E18" s="54"/>
      <c r="F18" s="57">
        <v>27041.67</v>
      </c>
      <c r="G18" s="54"/>
    </row>
    <row r="19" spans="2:8" x14ac:dyDescent="0.2">
      <c r="B19" s="55"/>
      <c r="C19" s="56"/>
      <c r="E19" s="54"/>
      <c r="F19" s="55"/>
      <c r="G19" s="54"/>
    </row>
    <row r="20" spans="2:8" x14ac:dyDescent="0.2">
      <c r="B20" s="51" t="s">
        <v>96</v>
      </c>
      <c r="C20" s="52" t="s">
        <v>97</v>
      </c>
      <c r="E20" s="53"/>
      <c r="F20" s="53">
        <v>3293077.4890000001</v>
      </c>
      <c r="G20" s="54"/>
    </row>
    <row r="21" spans="2:8" x14ac:dyDescent="0.2">
      <c r="B21" s="55" t="s">
        <v>98</v>
      </c>
      <c r="C21" s="56" t="s">
        <v>99</v>
      </c>
      <c r="E21" s="54"/>
      <c r="F21" s="57">
        <v>130492.81000000001</v>
      </c>
      <c r="G21" s="54"/>
    </row>
    <row r="22" spans="2:8" x14ac:dyDescent="0.2">
      <c r="B22" s="55" t="s">
        <v>100</v>
      </c>
      <c r="C22" s="56" t="s">
        <v>101</v>
      </c>
      <c r="E22" s="54"/>
      <c r="F22" s="57">
        <v>878440.02999999991</v>
      </c>
      <c r="G22" s="54"/>
    </row>
    <row r="23" spans="2:8" x14ac:dyDescent="0.2">
      <c r="B23" s="55" t="s">
        <v>102</v>
      </c>
      <c r="C23" s="56" t="s">
        <v>12</v>
      </c>
      <c r="E23" s="54"/>
      <c r="F23" s="57">
        <v>8905</v>
      </c>
      <c r="G23" s="54"/>
    </row>
    <row r="24" spans="2:8" x14ac:dyDescent="0.2">
      <c r="B24" s="55" t="s">
        <v>103</v>
      </c>
      <c r="C24" s="56" t="s">
        <v>11</v>
      </c>
      <c r="E24" s="54"/>
      <c r="F24" s="57">
        <v>5714.29</v>
      </c>
      <c r="G24" s="54"/>
    </row>
    <row r="25" spans="2:8" x14ac:dyDescent="0.2">
      <c r="B25" s="55" t="s">
        <v>104</v>
      </c>
      <c r="C25" s="56" t="s">
        <v>105</v>
      </c>
      <c r="E25" s="54"/>
      <c r="F25" s="57">
        <v>28266.488999999998</v>
      </c>
      <c r="G25" s="54"/>
    </row>
    <row r="26" spans="2:8" x14ac:dyDescent="0.2">
      <c r="B26" s="55" t="s">
        <v>106</v>
      </c>
      <c r="C26" s="56" t="s">
        <v>107</v>
      </c>
      <c r="E26" s="54"/>
      <c r="F26" s="57">
        <v>466543.06</v>
      </c>
      <c r="G26" s="54"/>
    </row>
    <row r="27" spans="2:8" x14ac:dyDescent="0.2">
      <c r="B27" s="55" t="s">
        <v>108</v>
      </c>
      <c r="C27" s="56" t="s">
        <v>109</v>
      </c>
      <c r="E27" s="54"/>
      <c r="F27" s="57">
        <v>3525</v>
      </c>
      <c r="G27" s="54"/>
    </row>
    <row r="28" spans="2:8" x14ac:dyDescent="0.2">
      <c r="B28" s="55" t="s">
        <v>110</v>
      </c>
      <c r="C28" s="56" t="s">
        <v>13</v>
      </c>
      <c r="E28" s="54"/>
      <c r="F28" s="57">
        <v>130885.82</v>
      </c>
      <c r="G28" s="54"/>
    </row>
    <row r="29" spans="2:8" x14ac:dyDescent="0.2">
      <c r="B29" s="55" t="s">
        <v>111</v>
      </c>
      <c r="C29" s="56" t="s">
        <v>14</v>
      </c>
      <c r="E29" s="54"/>
      <c r="F29" s="57">
        <v>1640304.99</v>
      </c>
      <c r="G29" s="54"/>
    </row>
    <row r="30" spans="2:8" ht="16.5" customHeight="1" thickBot="1" x14ac:dyDescent="0.25">
      <c r="B30" s="55"/>
      <c r="C30" s="58" t="s">
        <v>112</v>
      </c>
      <c r="E30" s="59" t="s">
        <v>113</v>
      </c>
      <c r="F30" s="60">
        <v>18424539.519000001</v>
      </c>
      <c r="G30" s="54"/>
      <c r="H30" s="54"/>
    </row>
    <row r="31" spans="2:8" ht="13.5" thickTop="1" x14ac:dyDescent="0.2">
      <c r="B31" s="55"/>
      <c r="C31" s="56"/>
      <c r="E31" s="54"/>
      <c r="F31" s="57"/>
      <c r="G31" s="54"/>
    </row>
    <row r="32" spans="2:8" x14ac:dyDescent="0.2">
      <c r="B32" s="51" t="s">
        <v>114</v>
      </c>
      <c r="C32" s="52" t="s">
        <v>115</v>
      </c>
      <c r="E32" s="53"/>
      <c r="F32" s="55"/>
      <c r="G32" s="54"/>
    </row>
    <row r="33" spans="2:10" x14ac:dyDescent="0.2">
      <c r="B33" s="51" t="s">
        <v>116</v>
      </c>
      <c r="C33" s="52" t="s">
        <v>117</v>
      </c>
      <c r="E33" s="53"/>
      <c r="F33" s="53">
        <v>12486855.562690001</v>
      </c>
      <c r="G33" s="54"/>
      <c r="J33" s="61"/>
    </row>
    <row r="34" spans="2:10" x14ac:dyDescent="0.2">
      <c r="B34" s="55" t="s">
        <v>118</v>
      </c>
      <c r="C34" s="56" t="s">
        <v>119</v>
      </c>
      <c r="E34" s="54"/>
      <c r="F34" s="57">
        <v>11955772.850000001</v>
      </c>
      <c r="G34" s="54"/>
    </row>
    <row r="35" spans="2:10" x14ac:dyDescent="0.2">
      <c r="B35" s="55" t="s">
        <v>120</v>
      </c>
      <c r="C35" s="56" t="s">
        <v>15</v>
      </c>
      <c r="E35" s="54"/>
      <c r="F35" s="57">
        <v>118786.87000000001</v>
      </c>
      <c r="G35" s="54"/>
    </row>
    <row r="36" spans="2:10" x14ac:dyDescent="0.2">
      <c r="B36" s="55" t="s">
        <v>121</v>
      </c>
      <c r="C36" s="56" t="s">
        <v>122</v>
      </c>
      <c r="E36" s="54"/>
      <c r="F36" s="57">
        <v>12010.29</v>
      </c>
      <c r="G36" s="54"/>
    </row>
    <row r="37" spans="2:10" x14ac:dyDescent="0.2">
      <c r="B37" s="55" t="s">
        <v>195</v>
      </c>
      <c r="C37" s="56" t="s">
        <v>196</v>
      </c>
      <c r="E37" s="54"/>
      <c r="F37" s="57">
        <v>0</v>
      </c>
      <c r="G37" s="54"/>
    </row>
    <row r="38" spans="2:10" x14ac:dyDescent="0.2">
      <c r="B38" s="55" t="s">
        <v>123</v>
      </c>
      <c r="C38" s="56" t="s">
        <v>124</v>
      </c>
      <c r="E38" s="54"/>
      <c r="F38" s="57">
        <v>63500.13</v>
      </c>
      <c r="G38" s="54"/>
    </row>
    <row r="39" spans="2:10" x14ac:dyDescent="0.2">
      <c r="B39" s="55" t="s">
        <v>125</v>
      </c>
      <c r="C39" s="56" t="s">
        <v>16</v>
      </c>
      <c r="E39" s="54"/>
      <c r="F39" s="57">
        <v>144469.25268999996</v>
      </c>
      <c r="G39" s="54"/>
    </row>
    <row r="40" spans="2:10" x14ac:dyDescent="0.2">
      <c r="B40" s="55" t="s">
        <v>188</v>
      </c>
      <c r="C40" s="56" t="s">
        <v>185</v>
      </c>
      <c r="E40" s="54"/>
      <c r="F40" s="57">
        <v>157711.06</v>
      </c>
      <c r="G40" s="54"/>
    </row>
    <row r="41" spans="2:10" x14ac:dyDescent="0.2">
      <c r="B41" s="55" t="s">
        <v>126</v>
      </c>
      <c r="C41" s="56" t="s">
        <v>17</v>
      </c>
      <c r="E41" s="54"/>
      <c r="F41" s="57">
        <v>0</v>
      </c>
      <c r="G41" s="54"/>
    </row>
    <row r="42" spans="2:10" x14ac:dyDescent="0.2">
      <c r="B42" s="55" t="s">
        <v>127</v>
      </c>
      <c r="C42" s="56" t="s">
        <v>128</v>
      </c>
      <c r="E42" s="54"/>
      <c r="F42" s="57">
        <v>34605.11</v>
      </c>
      <c r="G42" s="54"/>
    </row>
    <row r="43" spans="2:10" x14ac:dyDescent="0.2">
      <c r="B43" s="55"/>
      <c r="C43" s="56"/>
      <c r="E43" s="54"/>
      <c r="F43" s="57"/>
      <c r="G43" s="54"/>
    </row>
    <row r="44" spans="2:10" x14ac:dyDescent="0.2">
      <c r="B44" s="51" t="s">
        <v>129</v>
      </c>
      <c r="C44" s="52" t="s">
        <v>130</v>
      </c>
      <c r="E44" s="53"/>
      <c r="F44" s="62">
        <v>1232380.6400000001</v>
      </c>
      <c r="G44" s="54"/>
    </row>
    <row r="45" spans="2:10" x14ac:dyDescent="0.2">
      <c r="B45" s="55" t="s">
        <v>131</v>
      </c>
      <c r="C45" s="56" t="s">
        <v>132</v>
      </c>
      <c r="E45" s="54"/>
      <c r="F45" s="57">
        <v>1159410.53</v>
      </c>
      <c r="G45" s="54"/>
    </row>
    <row r="46" spans="2:10" x14ac:dyDescent="0.2">
      <c r="B46" s="55" t="s">
        <v>133</v>
      </c>
      <c r="C46" s="56" t="s">
        <v>134</v>
      </c>
      <c r="E46" s="54"/>
      <c r="F46" s="57">
        <v>72970.11</v>
      </c>
      <c r="G46" s="54"/>
    </row>
    <row r="47" spans="2:10" ht="16.5" customHeight="1" x14ac:dyDescent="0.2">
      <c r="B47" s="55"/>
      <c r="C47" s="63" t="s">
        <v>135</v>
      </c>
      <c r="E47" s="64"/>
      <c r="F47" s="65">
        <v>13719236.202690002</v>
      </c>
      <c r="G47" s="54"/>
      <c r="H47" s="61"/>
    </row>
    <row r="48" spans="2:10" x14ac:dyDescent="0.2">
      <c r="B48" s="51" t="s">
        <v>136</v>
      </c>
      <c r="C48" s="52" t="s">
        <v>137</v>
      </c>
      <c r="E48" s="54"/>
      <c r="F48" s="57"/>
      <c r="G48" s="54"/>
    </row>
    <row r="49" spans="2:7" x14ac:dyDescent="0.2">
      <c r="B49" s="51" t="s">
        <v>138</v>
      </c>
      <c r="C49" s="52" t="s">
        <v>139</v>
      </c>
      <c r="E49" s="53"/>
      <c r="F49" s="57"/>
      <c r="G49" s="54"/>
    </row>
    <row r="50" spans="2:7" x14ac:dyDescent="0.2">
      <c r="B50" s="55" t="s">
        <v>140</v>
      </c>
      <c r="C50" s="56" t="s">
        <v>141</v>
      </c>
      <c r="E50" s="54"/>
      <c r="F50" s="57">
        <v>2502400</v>
      </c>
      <c r="G50" s="54"/>
    </row>
    <row r="51" spans="2:7" x14ac:dyDescent="0.2">
      <c r="B51" s="55" t="s">
        <v>20</v>
      </c>
      <c r="C51" s="56" t="s">
        <v>19</v>
      </c>
      <c r="E51" s="54"/>
      <c r="F51" s="57">
        <v>1416858.4686099999</v>
      </c>
      <c r="G51" s="54"/>
    </row>
    <row r="52" spans="2:7" x14ac:dyDescent="0.2">
      <c r="B52" s="55" t="s">
        <v>142</v>
      </c>
      <c r="C52" s="56" t="s">
        <v>18</v>
      </c>
      <c r="E52" s="54"/>
      <c r="F52" s="57">
        <v>786044.84770000004</v>
      </c>
      <c r="G52" s="54"/>
    </row>
    <row r="53" spans="2:7" ht="16.5" customHeight="1" x14ac:dyDescent="0.2">
      <c r="B53" s="55"/>
      <c r="C53" s="63" t="s">
        <v>143</v>
      </c>
      <c r="E53" s="64"/>
      <c r="F53" s="65">
        <v>4705303.3163099997</v>
      </c>
      <c r="G53" s="54"/>
    </row>
    <row r="54" spans="2:7" ht="16.5" customHeight="1" thickBot="1" x14ac:dyDescent="0.25">
      <c r="B54" s="55"/>
      <c r="C54" s="63" t="s">
        <v>144</v>
      </c>
      <c r="E54" s="64" t="s">
        <v>113</v>
      </c>
      <c r="F54" s="66">
        <v>18424539.519000001</v>
      </c>
      <c r="G54" s="54"/>
    </row>
    <row r="55" spans="2:7" ht="13.5" thickTop="1" x14ac:dyDescent="0.2">
      <c r="B55" s="55"/>
      <c r="C55" s="55"/>
      <c r="D55" s="56"/>
      <c r="E55" s="54"/>
      <c r="F55" s="123">
        <f>+F30-F54</f>
        <v>0</v>
      </c>
      <c r="G55" s="54"/>
    </row>
    <row r="56" spans="2:7" x14ac:dyDescent="0.2">
      <c r="B56" s="55"/>
      <c r="C56" s="55"/>
      <c r="D56" s="56"/>
      <c r="E56" s="54"/>
      <c r="F56" s="92" t="e">
        <f>F55-#REF!</f>
        <v>#REF!</v>
      </c>
      <c r="G56" s="54"/>
    </row>
    <row r="57" spans="2:7" x14ac:dyDescent="0.2">
      <c r="B57" s="55"/>
      <c r="C57" s="55"/>
      <c r="D57" s="56"/>
      <c r="E57" s="54"/>
      <c r="F57" s="54"/>
      <c r="G57" s="54"/>
    </row>
    <row r="58" spans="2:7" x14ac:dyDescent="0.2">
      <c r="B58" s="55"/>
      <c r="C58" s="55"/>
      <c r="D58" s="56"/>
      <c r="E58" s="54"/>
      <c r="F58" s="54"/>
      <c r="G58" s="54"/>
    </row>
    <row r="59" spans="2:7" x14ac:dyDescent="0.2">
      <c r="B59" s="55"/>
      <c r="C59" s="55"/>
      <c r="D59" s="56"/>
      <c r="E59" s="54"/>
      <c r="F59" s="54"/>
      <c r="G59" s="54"/>
    </row>
    <row r="60" spans="2:7" x14ac:dyDescent="0.2">
      <c r="B60" s="55"/>
      <c r="C60" s="55"/>
      <c r="D60" s="56"/>
      <c r="E60" s="54"/>
      <c r="F60" s="54"/>
      <c r="G60" s="54"/>
    </row>
    <row r="61" spans="2:7" x14ac:dyDescent="0.2">
      <c r="B61" s="55"/>
      <c r="C61" s="55"/>
      <c r="D61" s="56"/>
      <c r="E61" s="54"/>
      <c r="F61" s="54"/>
      <c r="G61" s="54"/>
    </row>
    <row r="62" spans="2:7" x14ac:dyDescent="0.2">
      <c r="B62" s="55"/>
      <c r="C62" s="55"/>
      <c r="D62" s="56"/>
      <c r="E62" s="54"/>
      <c r="F62" s="54"/>
      <c r="G62" s="54"/>
    </row>
    <row r="63" spans="2:7" x14ac:dyDescent="0.2">
      <c r="B63" s="97" t="s">
        <v>216</v>
      </c>
      <c r="C63" s="97"/>
      <c r="D63" s="115" t="s">
        <v>197</v>
      </c>
      <c r="E63" s="115"/>
      <c r="F63" s="115"/>
      <c r="G63" s="115"/>
    </row>
    <row r="64" spans="2:7" x14ac:dyDescent="0.2">
      <c r="B64" s="97" t="s">
        <v>217</v>
      </c>
      <c r="C64" s="97"/>
      <c r="D64" s="115" t="s">
        <v>190</v>
      </c>
      <c r="E64" s="115"/>
      <c r="F64" s="115"/>
      <c r="G64" s="115"/>
    </row>
    <row r="65" spans="2:7" x14ac:dyDescent="0.2">
      <c r="B65" s="55"/>
      <c r="C65" s="55"/>
      <c r="D65" s="55"/>
      <c r="E65" s="114"/>
      <c r="F65" s="114"/>
      <c r="G65" s="114"/>
    </row>
    <row r="66" spans="2:7" x14ac:dyDescent="0.2">
      <c r="B66" s="55"/>
      <c r="C66" s="55"/>
      <c r="D66" s="56"/>
      <c r="E66" s="54"/>
      <c r="F66" s="67"/>
      <c r="G66" s="54"/>
    </row>
    <row r="67" spans="2:7" x14ac:dyDescent="0.2">
      <c r="B67" s="55"/>
      <c r="C67" s="55"/>
      <c r="D67" s="56"/>
      <c r="E67" s="54"/>
      <c r="F67" s="54"/>
      <c r="G67" s="54"/>
    </row>
    <row r="68" spans="2:7" x14ac:dyDescent="0.2">
      <c r="B68" s="55"/>
      <c r="C68" s="55"/>
      <c r="D68" s="56"/>
      <c r="E68" s="54"/>
      <c r="F68" s="54"/>
      <c r="G68" s="54"/>
    </row>
    <row r="69" spans="2:7" x14ac:dyDescent="0.2">
      <c r="B69" s="55"/>
      <c r="C69" s="55"/>
      <c r="D69" s="56"/>
      <c r="E69" s="54"/>
      <c r="F69" s="54"/>
      <c r="G69" s="54"/>
    </row>
    <row r="70" spans="2:7" x14ac:dyDescent="0.2">
      <c r="B70" s="55"/>
      <c r="C70" s="55"/>
      <c r="D70" s="56"/>
      <c r="E70" s="54"/>
      <c r="F70" s="54"/>
      <c r="G70" s="54"/>
    </row>
    <row r="71" spans="2:7" x14ac:dyDescent="0.2">
      <c r="B71" s="55"/>
      <c r="C71" s="55"/>
      <c r="D71" s="56"/>
      <c r="E71" s="54"/>
      <c r="F71" s="54"/>
      <c r="G71" s="54"/>
    </row>
    <row r="72" spans="2:7" x14ac:dyDescent="0.2">
      <c r="B72" s="55"/>
      <c r="C72" s="55"/>
      <c r="D72" s="56"/>
      <c r="E72" s="54"/>
      <c r="F72" s="54"/>
      <c r="G72" s="54"/>
    </row>
    <row r="73" spans="2:7" x14ac:dyDescent="0.2">
      <c r="B73" s="55"/>
      <c r="C73" s="55"/>
      <c r="D73" s="56"/>
      <c r="E73" s="54"/>
      <c r="F73" s="54"/>
      <c r="G73" s="54"/>
    </row>
    <row r="74" spans="2:7" x14ac:dyDescent="0.2">
      <c r="B74" s="55"/>
      <c r="C74" s="55"/>
      <c r="D74" s="56"/>
      <c r="E74" s="54"/>
      <c r="F74" s="54"/>
      <c r="G74" s="54"/>
    </row>
    <row r="75" spans="2:7" x14ac:dyDescent="0.2">
      <c r="B75" s="55"/>
      <c r="C75" s="55"/>
      <c r="D75" s="56"/>
      <c r="E75" s="54"/>
      <c r="F75" s="54"/>
      <c r="G75" s="54"/>
    </row>
    <row r="76" spans="2:7" x14ac:dyDescent="0.2">
      <c r="B76" s="55"/>
      <c r="C76" s="55"/>
      <c r="D76" s="56"/>
      <c r="E76" s="54"/>
      <c r="F76" s="54"/>
      <c r="G76" s="54"/>
    </row>
    <row r="77" spans="2:7" ht="9" customHeight="1" x14ac:dyDescent="0.2">
      <c r="B77" s="55"/>
      <c r="C77" s="55"/>
      <c r="D77" s="55"/>
      <c r="E77" s="55"/>
      <c r="F77" s="55"/>
      <c r="G77" s="55"/>
    </row>
    <row r="78" spans="2:7" ht="12.75" customHeight="1" x14ac:dyDescent="0.2">
      <c r="B78" s="68"/>
      <c r="C78" s="68"/>
      <c r="D78" s="68"/>
      <c r="E78" s="54"/>
      <c r="F78" s="54"/>
      <c r="G78" s="55"/>
    </row>
  </sheetData>
  <mergeCells count="5">
    <mergeCell ref="B6:F6"/>
    <mergeCell ref="B7:F7"/>
    <mergeCell ref="E65:G65"/>
    <mergeCell ref="D63:G63"/>
    <mergeCell ref="D64:G64"/>
  </mergeCells>
  <pageMargins left="0.61" right="0" top="0.39370078740157483" bottom="0.19685039370078741" header="0" footer="0"/>
  <pageSetup scale="85" fitToWidth="0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G45"/>
  <sheetViews>
    <sheetView topLeftCell="A3" zoomScaleNormal="100" workbookViewId="0">
      <selection activeCell="E13" sqref="E13:E33"/>
    </sheetView>
  </sheetViews>
  <sheetFormatPr baseColWidth="10" defaultColWidth="11.42578125" defaultRowHeight="12.75" x14ac:dyDescent="0.2"/>
  <cols>
    <col min="1" max="1" width="11.28515625" style="34" customWidth="1"/>
    <col min="2" max="2" width="15.28515625" style="34" customWidth="1"/>
    <col min="3" max="3" width="13.28515625" style="34" customWidth="1"/>
    <col min="4" max="4" width="33.5703125" style="34" customWidth="1"/>
    <col min="5" max="5" width="14.5703125" style="34" customWidth="1"/>
    <col min="6" max="6" width="14.42578125" style="34" bestFit="1" customWidth="1"/>
    <col min="7" max="7" width="17.85546875" style="69" bestFit="1" customWidth="1"/>
    <col min="8" max="256" width="11.42578125" style="34"/>
    <col min="257" max="257" width="4.28515625" style="34" customWidth="1"/>
    <col min="258" max="258" width="19.7109375" style="34" customWidth="1"/>
    <col min="259" max="259" width="45.7109375" style="34" customWidth="1"/>
    <col min="260" max="260" width="9.140625" style="34" customWidth="1"/>
    <col min="261" max="261" width="14.5703125" style="34" customWidth="1"/>
    <col min="262" max="262" width="14.42578125" style="34" bestFit="1" customWidth="1"/>
    <col min="263" max="263" width="17.85546875" style="34" bestFit="1" customWidth="1"/>
    <col min="264" max="512" width="11.42578125" style="34"/>
    <col min="513" max="513" width="4.28515625" style="34" customWidth="1"/>
    <col min="514" max="514" width="19.7109375" style="34" customWidth="1"/>
    <col min="515" max="515" width="45.7109375" style="34" customWidth="1"/>
    <col min="516" max="516" width="9.140625" style="34" customWidth="1"/>
    <col min="517" max="517" width="14.5703125" style="34" customWidth="1"/>
    <col min="518" max="518" width="14.42578125" style="34" bestFit="1" customWidth="1"/>
    <col min="519" max="519" width="17.85546875" style="34" bestFit="1" customWidth="1"/>
    <col min="520" max="768" width="11.42578125" style="34"/>
    <col min="769" max="769" width="4.28515625" style="34" customWidth="1"/>
    <col min="770" max="770" width="19.7109375" style="34" customWidth="1"/>
    <col min="771" max="771" width="45.7109375" style="34" customWidth="1"/>
    <col min="772" max="772" width="9.140625" style="34" customWidth="1"/>
    <col min="773" max="773" width="14.5703125" style="34" customWidth="1"/>
    <col min="774" max="774" width="14.42578125" style="34" bestFit="1" customWidth="1"/>
    <col min="775" max="775" width="17.85546875" style="34" bestFit="1" customWidth="1"/>
    <col min="776" max="1024" width="11.42578125" style="34"/>
    <col min="1025" max="1025" width="4.28515625" style="34" customWidth="1"/>
    <col min="1026" max="1026" width="19.7109375" style="34" customWidth="1"/>
    <col min="1027" max="1027" width="45.7109375" style="34" customWidth="1"/>
    <col min="1028" max="1028" width="9.140625" style="34" customWidth="1"/>
    <col min="1029" max="1029" width="14.5703125" style="34" customWidth="1"/>
    <col min="1030" max="1030" width="14.42578125" style="34" bestFit="1" customWidth="1"/>
    <col min="1031" max="1031" width="17.85546875" style="34" bestFit="1" customWidth="1"/>
    <col min="1032" max="1280" width="11.42578125" style="34"/>
    <col min="1281" max="1281" width="4.28515625" style="34" customWidth="1"/>
    <col min="1282" max="1282" width="19.7109375" style="34" customWidth="1"/>
    <col min="1283" max="1283" width="45.7109375" style="34" customWidth="1"/>
    <col min="1284" max="1284" width="9.140625" style="34" customWidth="1"/>
    <col min="1285" max="1285" width="14.5703125" style="34" customWidth="1"/>
    <col min="1286" max="1286" width="14.42578125" style="34" bestFit="1" customWidth="1"/>
    <col min="1287" max="1287" width="17.85546875" style="34" bestFit="1" customWidth="1"/>
    <col min="1288" max="1536" width="11.42578125" style="34"/>
    <col min="1537" max="1537" width="4.28515625" style="34" customWidth="1"/>
    <col min="1538" max="1538" width="19.7109375" style="34" customWidth="1"/>
    <col min="1539" max="1539" width="45.7109375" style="34" customWidth="1"/>
    <col min="1540" max="1540" width="9.140625" style="34" customWidth="1"/>
    <col min="1541" max="1541" width="14.5703125" style="34" customWidth="1"/>
    <col min="1542" max="1542" width="14.42578125" style="34" bestFit="1" customWidth="1"/>
    <col min="1543" max="1543" width="17.85546875" style="34" bestFit="1" customWidth="1"/>
    <col min="1544" max="1792" width="11.42578125" style="34"/>
    <col min="1793" max="1793" width="4.28515625" style="34" customWidth="1"/>
    <col min="1794" max="1794" width="19.7109375" style="34" customWidth="1"/>
    <col min="1795" max="1795" width="45.7109375" style="34" customWidth="1"/>
    <col min="1796" max="1796" width="9.140625" style="34" customWidth="1"/>
    <col min="1797" max="1797" width="14.5703125" style="34" customWidth="1"/>
    <col min="1798" max="1798" width="14.42578125" style="34" bestFit="1" customWidth="1"/>
    <col min="1799" max="1799" width="17.85546875" style="34" bestFit="1" customWidth="1"/>
    <col min="1800" max="2048" width="11.42578125" style="34"/>
    <col min="2049" max="2049" width="4.28515625" style="34" customWidth="1"/>
    <col min="2050" max="2050" width="19.7109375" style="34" customWidth="1"/>
    <col min="2051" max="2051" width="45.7109375" style="34" customWidth="1"/>
    <col min="2052" max="2052" width="9.140625" style="34" customWidth="1"/>
    <col min="2053" max="2053" width="14.5703125" style="34" customWidth="1"/>
    <col min="2054" max="2054" width="14.42578125" style="34" bestFit="1" customWidth="1"/>
    <col min="2055" max="2055" width="17.85546875" style="34" bestFit="1" customWidth="1"/>
    <col min="2056" max="2304" width="11.42578125" style="34"/>
    <col min="2305" max="2305" width="4.28515625" style="34" customWidth="1"/>
    <col min="2306" max="2306" width="19.7109375" style="34" customWidth="1"/>
    <col min="2307" max="2307" width="45.7109375" style="34" customWidth="1"/>
    <col min="2308" max="2308" width="9.140625" style="34" customWidth="1"/>
    <col min="2309" max="2309" width="14.5703125" style="34" customWidth="1"/>
    <col min="2310" max="2310" width="14.42578125" style="34" bestFit="1" customWidth="1"/>
    <col min="2311" max="2311" width="17.85546875" style="34" bestFit="1" customWidth="1"/>
    <col min="2312" max="2560" width="11.42578125" style="34"/>
    <col min="2561" max="2561" width="4.28515625" style="34" customWidth="1"/>
    <col min="2562" max="2562" width="19.7109375" style="34" customWidth="1"/>
    <col min="2563" max="2563" width="45.7109375" style="34" customWidth="1"/>
    <col min="2564" max="2564" width="9.140625" style="34" customWidth="1"/>
    <col min="2565" max="2565" width="14.5703125" style="34" customWidth="1"/>
    <col min="2566" max="2566" width="14.42578125" style="34" bestFit="1" customWidth="1"/>
    <col min="2567" max="2567" width="17.85546875" style="34" bestFit="1" customWidth="1"/>
    <col min="2568" max="2816" width="11.42578125" style="34"/>
    <col min="2817" max="2817" width="4.28515625" style="34" customWidth="1"/>
    <col min="2818" max="2818" width="19.7109375" style="34" customWidth="1"/>
    <col min="2819" max="2819" width="45.7109375" style="34" customWidth="1"/>
    <col min="2820" max="2820" width="9.140625" style="34" customWidth="1"/>
    <col min="2821" max="2821" width="14.5703125" style="34" customWidth="1"/>
    <col min="2822" max="2822" width="14.42578125" style="34" bestFit="1" customWidth="1"/>
    <col min="2823" max="2823" width="17.85546875" style="34" bestFit="1" customWidth="1"/>
    <col min="2824" max="3072" width="11.42578125" style="34"/>
    <col min="3073" max="3073" width="4.28515625" style="34" customWidth="1"/>
    <col min="3074" max="3074" width="19.7109375" style="34" customWidth="1"/>
    <col min="3075" max="3075" width="45.7109375" style="34" customWidth="1"/>
    <col min="3076" max="3076" width="9.140625" style="34" customWidth="1"/>
    <col min="3077" max="3077" width="14.5703125" style="34" customWidth="1"/>
    <col min="3078" max="3078" width="14.42578125" style="34" bestFit="1" customWidth="1"/>
    <col min="3079" max="3079" width="17.85546875" style="34" bestFit="1" customWidth="1"/>
    <col min="3080" max="3328" width="11.42578125" style="34"/>
    <col min="3329" max="3329" width="4.28515625" style="34" customWidth="1"/>
    <col min="3330" max="3330" width="19.7109375" style="34" customWidth="1"/>
    <col min="3331" max="3331" width="45.7109375" style="34" customWidth="1"/>
    <col min="3332" max="3332" width="9.140625" style="34" customWidth="1"/>
    <col min="3333" max="3333" width="14.5703125" style="34" customWidth="1"/>
    <col min="3334" max="3334" width="14.42578125" style="34" bestFit="1" customWidth="1"/>
    <col min="3335" max="3335" width="17.85546875" style="34" bestFit="1" customWidth="1"/>
    <col min="3336" max="3584" width="11.42578125" style="34"/>
    <col min="3585" max="3585" width="4.28515625" style="34" customWidth="1"/>
    <col min="3586" max="3586" width="19.7109375" style="34" customWidth="1"/>
    <col min="3587" max="3587" width="45.7109375" style="34" customWidth="1"/>
    <col min="3588" max="3588" width="9.140625" style="34" customWidth="1"/>
    <col min="3589" max="3589" width="14.5703125" style="34" customWidth="1"/>
    <col min="3590" max="3590" width="14.42578125" style="34" bestFit="1" customWidth="1"/>
    <col min="3591" max="3591" width="17.85546875" style="34" bestFit="1" customWidth="1"/>
    <col min="3592" max="3840" width="11.42578125" style="34"/>
    <col min="3841" max="3841" width="4.28515625" style="34" customWidth="1"/>
    <col min="3842" max="3842" width="19.7109375" style="34" customWidth="1"/>
    <col min="3843" max="3843" width="45.7109375" style="34" customWidth="1"/>
    <col min="3844" max="3844" width="9.140625" style="34" customWidth="1"/>
    <col min="3845" max="3845" width="14.5703125" style="34" customWidth="1"/>
    <col min="3846" max="3846" width="14.42578125" style="34" bestFit="1" customWidth="1"/>
    <col min="3847" max="3847" width="17.85546875" style="34" bestFit="1" customWidth="1"/>
    <col min="3848" max="4096" width="11.42578125" style="34"/>
    <col min="4097" max="4097" width="4.28515625" style="34" customWidth="1"/>
    <col min="4098" max="4098" width="19.7109375" style="34" customWidth="1"/>
    <col min="4099" max="4099" width="45.7109375" style="34" customWidth="1"/>
    <col min="4100" max="4100" width="9.140625" style="34" customWidth="1"/>
    <col min="4101" max="4101" width="14.5703125" style="34" customWidth="1"/>
    <col min="4102" max="4102" width="14.42578125" style="34" bestFit="1" customWidth="1"/>
    <col min="4103" max="4103" width="17.85546875" style="34" bestFit="1" customWidth="1"/>
    <col min="4104" max="4352" width="11.42578125" style="34"/>
    <col min="4353" max="4353" width="4.28515625" style="34" customWidth="1"/>
    <col min="4354" max="4354" width="19.7109375" style="34" customWidth="1"/>
    <col min="4355" max="4355" width="45.7109375" style="34" customWidth="1"/>
    <col min="4356" max="4356" width="9.140625" style="34" customWidth="1"/>
    <col min="4357" max="4357" width="14.5703125" style="34" customWidth="1"/>
    <col min="4358" max="4358" width="14.42578125" style="34" bestFit="1" customWidth="1"/>
    <col min="4359" max="4359" width="17.85546875" style="34" bestFit="1" customWidth="1"/>
    <col min="4360" max="4608" width="11.42578125" style="34"/>
    <col min="4609" max="4609" width="4.28515625" style="34" customWidth="1"/>
    <col min="4610" max="4610" width="19.7109375" style="34" customWidth="1"/>
    <col min="4611" max="4611" width="45.7109375" style="34" customWidth="1"/>
    <col min="4612" max="4612" width="9.140625" style="34" customWidth="1"/>
    <col min="4613" max="4613" width="14.5703125" style="34" customWidth="1"/>
    <col min="4614" max="4614" width="14.42578125" style="34" bestFit="1" customWidth="1"/>
    <col min="4615" max="4615" width="17.85546875" style="34" bestFit="1" customWidth="1"/>
    <col min="4616" max="4864" width="11.42578125" style="34"/>
    <col min="4865" max="4865" width="4.28515625" style="34" customWidth="1"/>
    <col min="4866" max="4866" width="19.7109375" style="34" customWidth="1"/>
    <col min="4867" max="4867" width="45.7109375" style="34" customWidth="1"/>
    <col min="4868" max="4868" width="9.140625" style="34" customWidth="1"/>
    <col min="4869" max="4869" width="14.5703125" style="34" customWidth="1"/>
    <col min="4870" max="4870" width="14.42578125" style="34" bestFit="1" customWidth="1"/>
    <col min="4871" max="4871" width="17.85546875" style="34" bestFit="1" customWidth="1"/>
    <col min="4872" max="5120" width="11.42578125" style="34"/>
    <col min="5121" max="5121" width="4.28515625" style="34" customWidth="1"/>
    <col min="5122" max="5122" width="19.7109375" style="34" customWidth="1"/>
    <col min="5123" max="5123" width="45.7109375" style="34" customWidth="1"/>
    <col min="5124" max="5124" width="9.140625" style="34" customWidth="1"/>
    <col min="5125" max="5125" width="14.5703125" style="34" customWidth="1"/>
    <col min="5126" max="5126" width="14.42578125" style="34" bestFit="1" customWidth="1"/>
    <col min="5127" max="5127" width="17.85546875" style="34" bestFit="1" customWidth="1"/>
    <col min="5128" max="5376" width="11.42578125" style="34"/>
    <col min="5377" max="5377" width="4.28515625" style="34" customWidth="1"/>
    <col min="5378" max="5378" width="19.7109375" style="34" customWidth="1"/>
    <col min="5379" max="5379" width="45.7109375" style="34" customWidth="1"/>
    <col min="5380" max="5380" width="9.140625" style="34" customWidth="1"/>
    <col min="5381" max="5381" width="14.5703125" style="34" customWidth="1"/>
    <col min="5382" max="5382" width="14.42578125" style="34" bestFit="1" customWidth="1"/>
    <col min="5383" max="5383" width="17.85546875" style="34" bestFit="1" customWidth="1"/>
    <col min="5384" max="5632" width="11.42578125" style="34"/>
    <col min="5633" max="5633" width="4.28515625" style="34" customWidth="1"/>
    <col min="5634" max="5634" width="19.7109375" style="34" customWidth="1"/>
    <col min="5635" max="5635" width="45.7109375" style="34" customWidth="1"/>
    <col min="5636" max="5636" width="9.140625" style="34" customWidth="1"/>
    <col min="5637" max="5637" width="14.5703125" style="34" customWidth="1"/>
    <col min="5638" max="5638" width="14.42578125" style="34" bestFit="1" customWidth="1"/>
    <col min="5639" max="5639" width="17.85546875" style="34" bestFit="1" customWidth="1"/>
    <col min="5640" max="5888" width="11.42578125" style="34"/>
    <col min="5889" max="5889" width="4.28515625" style="34" customWidth="1"/>
    <col min="5890" max="5890" width="19.7109375" style="34" customWidth="1"/>
    <col min="5891" max="5891" width="45.7109375" style="34" customWidth="1"/>
    <col min="5892" max="5892" width="9.140625" style="34" customWidth="1"/>
    <col min="5893" max="5893" width="14.5703125" style="34" customWidth="1"/>
    <col min="5894" max="5894" width="14.42578125" style="34" bestFit="1" customWidth="1"/>
    <col min="5895" max="5895" width="17.85546875" style="34" bestFit="1" customWidth="1"/>
    <col min="5896" max="6144" width="11.42578125" style="34"/>
    <col min="6145" max="6145" width="4.28515625" style="34" customWidth="1"/>
    <col min="6146" max="6146" width="19.7109375" style="34" customWidth="1"/>
    <col min="6147" max="6147" width="45.7109375" style="34" customWidth="1"/>
    <col min="6148" max="6148" width="9.140625" style="34" customWidth="1"/>
    <col min="6149" max="6149" width="14.5703125" style="34" customWidth="1"/>
    <col min="6150" max="6150" width="14.42578125" style="34" bestFit="1" customWidth="1"/>
    <col min="6151" max="6151" width="17.85546875" style="34" bestFit="1" customWidth="1"/>
    <col min="6152" max="6400" width="11.42578125" style="34"/>
    <col min="6401" max="6401" width="4.28515625" style="34" customWidth="1"/>
    <col min="6402" max="6402" width="19.7109375" style="34" customWidth="1"/>
    <col min="6403" max="6403" width="45.7109375" style="34" customWidth="1"/>
    <col min="6404" max="6404" width="9.140625" style="34" customWidth="1"/>
    <col min="6405" max="6405" width="14.5703125" style="34" customWidth="1"/>
    <col min="6406" max="6406" width="14.42578125" style="34" bestFit="1" customWidth="1"/>
    <col min="6407" max="6407" width="17.85546875" style="34" bestFit="1" customWidth="1"/>
    <col min="6408" max="6656" width="11.42578125" style="34"/>
    <col min="6657" max="6657" width="4.28515625" style="34" customWidth="1"/>
    <col min="6658" max="6658" width="19.7109375" style="34" customWidth="1"/>
    <col min="6659" max="6659" width="45.7109375" style="34" customWidth="1"/>
    <col min="6660" max="6660" width="9.140625" style="34" customWidth="1"/>
    <col min="6661" max="6661" width="14.5703125" style="34" customWidth="1"/>
    <col min="6662" max="6662" width="14.42578125" style="34" bestFit="1" customWidth="1"/>
    <col min="6663" max="6663" width="17.85546875" style="34" bestFit="1" customWidth="1"/>
    <col min="6664" max="6912" width="11.42578125" style="34"/>
    <col min="6913" max="6913" width="4.28515625" style="34" customWidth="1"/>
    <col min="6914" max="6914" width="19.7109375" style="34" customWidth="1"/>
    <col min="6915" max="6915" width="45.7109375" style="34" customWidth="1"/>
    <col min="6916" max="6916" width="9.140625" style="34" customWidth="1"/>
    <col min="6917" max="6917" width="14.5703125" style="34" customWidth="1"/>
    <col min="6918" max="6918" width="14.42578125" style="34" bestFit="1" customWidth="1"/>
    <col min="6919" max="6919" width="17.85546875" style="34" bestFit="1" customWidth="1"/>
    <col min="6920" max="7168" width="11.42578125" style="34"/>
    <col min="7169" max="7169" width="4.28515625" style="34" customWidth="1"/>
    <col min="7170" max="7170" width="19.7109375" style="34" customWidth="1"/>
    <col min="7171" max="7171" width="45.7109375" style="34" customWidth="1"/>
    <col min="7172" max="7172" width="9.140625" style="34" customWidth="1"/>
    <col min="7173" max="7173" width="14.5703125" style="34" customWidth="1"/>
    <col min="7174" max="7174" width="14.42578125" style="34" bestFit="1" customWidth="1"/>
    <col min="7175" max="7175" width="17.85546875" style="34" bestFit="1" customWidth="1"/>
    <col min="7176" max="7424" width="11.42578125" style="34"/>
    <col min="7425" max="7425" width="4.28515625" style="34" customWidth="1"/>
    <col min="7426" max="7426" width="19.7109375" style="34" customWidth="1"/>
    <col min="7427" max="7427" width="45.7109375" style="34" customWidth="1"/>
    <col min="7428" max="7428" width="9.140625" style="34" customWidth="1"/>
    <col min="7429" max="7429" width="14.5703125" style="34" customWidth="1"/>
    <col min="7430" max="7430" width="14.42578125" style="34" bestFit="1" customWidth="1"/>
    <col min="7431" max="7431" width="17.85546875" style="34" bestFit="1" customWidth="1"/>
    <col min="7432" max="7680" width="11.42578125" style="34"/>
    <col min="7681" max="7681" width="4.28515625" style="34" customWidth="1"/>
    <col min="7682" max="7682" width="19.7109375" style="34" customWidth="1"/>
    <col min="7683" max="7683" width="45.7109375" style="34" customWidth="1"/>
    <col min="7684" max="7684" width="9.140625" style="34" customWidth="1"/>
    <col min="7685" max="7685" width="14.5703125" style="34" customWidth="1"/>
    <col min="7686" max="7686" width="14.42578125" style="34" bestFit="1" customWidth="1"/>
    <col min="7687" max="7687" width="17.85546875" style="34" bestFit="1" customWidth="1"/>
    <col min="7688" max="7936" width="11.42578125" style="34"/>
    <col min="7937" max="7937" width="4.28515625" style="34" customWidth="1"/>
    <col min="7938" max="7938" width="19.7109375" style="34" customWidth="1"/>
    <col min="7939" max="7939" width="45.7109375" style="34" customWidth="1"/>
    <col min="7940" max="7940" width="9.140625" style="34" customWidth="1"/>
    <col min="7941" max="7941" width="14.5703125" style="34" customWidth="1"/>
    <col min="7942" max="7942" width="14.42578125" style="34" bestFit="1" customWidth="1"/>
    <col min="7943" max="7943" width="17.85546875" style="34" bestFit="1" customWidth="1"/>
    <col min="7944" max="8192" width="11.42578125" style="34"/>
    <col min="8193" max="8193" width="4.28515625" style="34" customWidth="1"/>
    <col min="8194" max="8194" width="19.7109375" style="34" customWidth="1"/>
    <col min="8195" max="8195" width="45.7109375" style="34" customWidth="1"/>
    <col min="8196" max="8196" width="9.140625" style="34" customWidth="1"/>
    <col min="8197" max="8197" width="14.5703125" style="34" customWidth="1"/>
    <col min="8198" max="8198" width="14.42578125" style="34" bestFit="1" customWidth="1"/>
    <col min="8199" max="8199" width="17.85546875" style="34" bestFit="1" customWidth="1"/>
    <col min="8200" max="8448" width="11.42578125" style="34"/>
    <col min="8449" max="8449" width="4.28515625" style="34" customWidth="1"/>
    <col min="8450" max="8450" width="19.7109375" style="34" customWidth="1"/>
    <col min="8451" max="8451" width="45.7109375" style="34" customWidth="1"/>
    <col min="8452" max="8452" width="9.140625" style="34" customWidth="1"/>
    <col min="8453" max="8453" width="14.5703125" style="34" customWidth="1"/>
    <col min="8454" max="8454" width="14.42578125" style="34" bestFit="1" customWidth="1"/>
    <col min="8455" max="8455" width="17.85546875" style="34" bestFit="1" customWidth="1"/>
    <col min="8456" max="8704" width="11.42578125" style="34"/>
    <col min="8705" max="8705" width="4.28515625" style="34" customWidth="1"/>
    <col min="8706" max="8706" width="19.7109375" style="34" customWidth="1"/>
    <col min="8707" max="8707" width="45.7109375" style="34" customWidth="1"/>
    <col min="8708" max="8708" width="9.140625" style="34" customWidth="1"/>
    <col min="8709" max="8709" width="14.5703125" style="34" customWidth="1"/>
    <col min="8710" max="8710" width="14.42578125" style="34" bestFit="1" customWidth="1"/>
    <col min="8711" max="8711" width="17.85546875" style="34" bestFit="1" customWidth="1"/>
    <col min="8712" max="8960" width="11.42578125" style="34"/>
    <col min="8961" max="8961" width="4.28515625" style="34" customWidth="1"/>
    <col min="8962" max="8962" width="19.7109375" style="34" customWidth="1"/>
    <col min="8963" max="8963" width="45.7109375" style="34" customWidth="1"/>
    <col min="8964" max="8964" width="9.140625" style="34" customWidth="1"/>
    <col min="8965" max="8965" width="14.5703125" style="34" customWidth="1"/>
    <col min="8966" max="8966" width="14.42578125" style="34" bestFit="1" customWidth="1"/>
    <col min="8967" max="8967" width="17.85546875" style="34" bestFit="1" customWidth="1"/>
    <col min="8968" max="9216" width="11.42578125" style="34"/>
    <col min="9217" max="9217" width="4.28515625" style="34" customWidth="1"/>
    <col min="9218" max="9218" width="19.7109375" style="34" customWidth="1"/>
    <col min="9219" max="9219" width="45.7109375" style="34" customWidth="1"/>
    <col min="9220" max="9220" width="9.140625" style="34" customWidth="1"/>
    <col min="9221" max="9221" width="14.5703125" style="34" customWidth="1"/>
    <col min="9222" max="9222" width="14.42578125" style="34" bestFit="1" customWidth="1"/>
    <col min="9223" max="9223" width="17.85546875" style="34" bestFit="1" customWidth="1"/>
    <col min="9224" max="9472" width="11.42578125" style="34"/>
    <col min="9473" max="9473" width="4.28515625" style="34" customWidth="1"/>
    <col min="9474" max="9474" width="19.7109375" style="34" customWidth="1"/>
    <col min="9475" max="9475" width="45.7109375" style="34" customWidth="1"/>
    <col min="9476" max="9476" width="9.140625" style="34" customWidth="1"/>
    <col min="9477" max="9477" width="14.5703125" style="34" customWidth="1"/>
    <col min="9478" max="9478" width="14.42578125" style="34" bestFit="1" customWidth="1"/>
    <col min="9479" max="9479" width="17.85546875" style="34" bestFit="1" customWidth="1"/>
    <col min="9480" max="9728" width="11.42578125" style="34"/>
    <col min="9729" max="9729" width="4.28515625" style="34" customWidth="1"/>
    <col min="9730" max="9730" width="19.7109375" style="34" customWidth="1"/>
    <col min="9731" max="9731" width="45.7109375" style="34" customWidth="1"/>
    <col min="9732" max="9732" width="9.140625" style="34" customWidth="1"/>
    <col min="9733" max="9733" width="14.5703125" style="34" customWidth="1"/>
    <col min="9734" max="9734" width="14.42578125" style="34" bestFit="1" customWidth="1"/>
    <col min="9735" max="9735" width="17.85546875" style="34" bestFit="1" customWidth="1"/>
    <col min="9736" max="9984" width="11.42578125" style="34"/>
    <col min="9985" max="9985" width="4.28515625" style="34" customWidth="1"/>
    <col min="9986" max="9986" width="19.7109375" style="34" customWidth="1"/>
    <col min="9987" max="9987" width="45.7109375" style="34" customWidth="1"/>
    <col min="9988" max="9988" width="9.140625" style="34" customWidth="1"/>
    <col min="9989" max="9989" width="14.5703125" style="34" customWidth="1"/>
    <col min="9990" max="9990" width="14.42578125" style="34" bestFit="1" customWidth="1"/>
    <col min="9991" max="9991" width="17.85546875" style="34" bestFit="1" customWidth="1"/>
    <col min="9992" max="10240" width="11.42578125" style="34"/>
    <col min="10241" max="10241" width="4.28515625" style="34" customWidth="1"/>
    <col min="10242" max="10242" width="19.7109375" style="34" customWidth="1"/>
    <col min="10243" max="10243" width="45.7109375" style="34" customWidth="1"/>
    <col min="10244" max="10244" width="9.140625" style="34" customWidth="1"/>
    <col min="10245" max="10245" width="14.5703125" style="34" customWidth="1"/>
    <col min="10246" max="10246" width="14.42578125" style="34" bestFit="1" customWidth="1"/>
    <col min="10247" max="10247" width="17.85546875" style="34" bestFit="1" customWidth="1"/>
    <col min="10248" max="10496" width="11.42578125" style="34"/>
    <col min="10497" max="10497" width="4.28515625" style="34" customWidth="1"/>
    <col min="10498" max="10498" width="19.7109375" style="34" customWidth="1"/>
    <col min="10499" max="10499" width="45.7109375" style="34" customWidth="1"/>
    <col min="10500" max="10500" width="9.140625" style="34" customWidth="1"/>
    <col min="10501" max="10501" width="14.5703125" style="34" customWidth="1"/>
    <col min="10502" max="10502" width="14.42578125" style="34" bestFit="1" customWidth="1"/>
    <col min="10503" max="10503" width="17.85546875" style="34" bestFit="1" customWidth="1"/>
    <col min="10504" max="10752" width="11.42578125" style="34"/>
    <col min="10753" max="10753" width="4.28515625" style="34" customWidth="1"/>
    <col min="10754" max="10754" width="19.7109375" style="34" customWidth="1"/>
    <col min="10755" max="10755" width="45.7109375" style="34" customWidth="1"/>
    <col min="10756" max="10756" width="9.140625" style="34" customWidth="1"/>
    <col min="10757" max="10757" width="14.5703125" style="34" customWidth="1"/>
    <col min="10758" max="10758" width="14.42578125" style="34" bestFit="1" customWidth="1"/>
    <col min="10759" max="10759" width="17.85546875" style="34" bestFit="1" customWidth="1"/>
    <col min="10760" max="11008" width="11.42578125" style="34"/>
    <col min="11009" max="11009" width="4.28515625" style="34" customWidth="1"/>
    <col min="11010" max="11010" width="19.7109375" style="34" customWidth="1"/>
    <col min="11011" max="11011" width="45.7109375" style="34" customWidth="1"/>
    <col min="11012" max="11012" width="9.140625" style="34" customWidth="1"/>
    <col min="11013" max="11013" width="14.5703125" style="34" customWidth="1"/>
    <col min="11014" max="11014" width="14.42578125" style="34" bestFit="1" customWidth="1"/>
    <col min="11015" max="11015" width="17.85546875" style="34" bestFit="1" customWidth="1"/>
    <col min="11016" max="11264" width="11.42578125" style="34"/>
    <col min="11265" max="11265" width="4.28515625" style="34" customWidth="1"/>
    <col min="11266" max="11266" width="19.7109375" style="34" customWidth="1"/>
    <col min="11267" max="11267" width="45.7109375" style="34" customWidth="1"/>
    <col min="11268" max="11268" width="9.140625" style="34" customWidth="1"/>
    <col min="11269" max="11269" width="14.5703125" style="34" customWidth="1"/>
    <col min="11270" max="11270" width="14.42578125" style="34" bestFit="1" customWidth="1"/>
    <col min="11271" max="11271" width="17.85546875" style="34" bestFit="1" customWidth="1"/>
    <col min="11272" max="11520" width="11.42578125" style="34"/>
    <col min="11521" max="11521" width="4.28515625" style="34" customWidth="1"/>
    <col min="11522" max="11522" width="19.7109375" style="34" customWidth="1"/>
    <col min="11523" max="11523" width="45.7109375" style="34" customWidth="1"/>
    <col min="11524" max="11524" width="9.140625" style="34" customWidth="1"/>
    <col min="11525" max="11525" width="14.5703125" style="34" customWidth="1"/>
    <col min="11526" max="11526" width="14.42578125" style="34" bestFit="1" customWidth="1"/>
    <col min="11527" max="11527" width="17.85546875" style="34" bestFit="1" customWidth="1"/>
    <col min="11528" max="11776" width="11.42578125" style="34"/>
    <col min="11777" max="11777" width="4.28515625" style="34" customWidth="1"/>
    <col min="11778" max="11778" width="19.7109375" style="34" customWidth="1"/>
    <col min="11779" max="11779" width="45.7109375" style="34" customWidth="1"/>
    <col min="11780" max="11780" width="9.140625" style="34" customWidth="1"/>
    <col min="11781" max="11781" width="14.5703125" style="34" customWidth="1"/>
    <col min="11782" max="11782" width="14.42578125" style="34" bestFit="1" customWidth="1"/>
    <col min="11783" max="11783" width="17.85546875" style="34" bestFit="1" customWidth="1"/>
    <col min="11784" max="12032" width="11.42578125" style="34"/>
    <col min="12033" max="12033" width="4.28515625" style="34" customWidth="1"/>
    <col min="12034" max="12034" width="19.7109375" style="34" customWidth="1"/>
    <col min="12035" max="12035" width="45.7109375" style="34" customWidth="1"/>
    <col min="12036" max="12036" width="9.140625" style="34" customWidth="1"/>
    <col min="12037" max="12037" width="14.5703125" style="34" customWidth="1"/>
    <col min="12038" max="12038" width="14.42578125" style="34" bestFit="1" customWidth="1"/>
    <col min="12039" max="12039" width="17.85546875" style="34" bestFit="1" customWidth="1"/>
    <col min="12040" max="12288" width="11.42578125" style="34"/>
    <col min="12289" max="12289" width="4.28515625" style="34" customWidth="1"/>
    <col min="12290" max="12290" width="19.7109375" style="34" customWidth="1"/>
    <col min="12291" max="12291" width="45.7109375" style="34" customWidth="1"/>
    <col min="12292" max="12292" width="9.140625" style="34" customWidth="1"/>
    <col min="12293" max="12293" width="14.5703125" style="34" customWidth="1"/>
    <col min="12294" max="12294" width="14.42578125" style="34" bestFit="1" customWidth="1"/>
    <col min="12295" max="12295" width="17.85546875" style="34" bestFit="1" customWidth="1"/>
    <col min="12296" max="12544" width="11.42578125" style="34"/>
    <col min="12545" max="12545" width="4.28515625" style="34" customWidth="1"/>
    <col min="12546" max="12546" width="19.7109375" style="34" customWidth="1"/>
    <col min="12547" max="12547" width="45.7109375" style="34" customWidth="1"/>
    <col min="12548" max="12548" width="9.140625" style="34" customWidth="1"/>
    <col min="12549" max="12549" width="14.5703125" style="34" customWidth="1"/>
    <col min="12550" max="12550" width="14.42578125" style="34" bestFit="1" customWidth="1"/>
    <col min="12551" max="12551" width="17.85546875" style="34" bestFit="1" customWidth="1"/>
    <col min="12552" max="12800" width="11.42578125" style="34"/>
    <col min="12801" max="12801" width="4.28515625" style="34" customWidth="1"/>
    <col min="12802" max="12802" width="19.7109375" style="34" customWidth="1"/>
    <col min="12803" max="12803" width="45.7109375" style="34" customWidth="1"/>
    <col min="12804" max="12804" width="9.140625" style="34" customWidth="1"/>
    <col min="12805" max="12805" width="14.5703125" style="34" customWidth="1"/>
    <col min="12806" max="12806" width="14.42578125" style="34" bestFit="1" customWidth="1"/>
    <col min="12807" max="12807" width="17.85546875" style="34" bestFit="1" customWidth="1"/>
    <col min="12808" max="13056" width="11.42578125" style="34"/>
    <col min="13057" max="13057" width="4.28515625" style="34" customWidth="1"/>
    <col min="13058" max="13058" width="19.7109375" style="34" customWidth="1"/>
    <col min="13059" max="13059" width="45.7109375" style="34" customWidth="1"/>
    <col min="13060" max="13060" width="9.140625" style="34" customWidth="1"/>
    <col min="13061" max="13061" width="14.5703125" style="34" customWidth="1"/>
    <col min="13062" max="13062" width="14.42578125" style="34" bestFit="1" customWidth="1"/>
    <col min="13063" max="13063" width="17.85546875" style="34" bestFit="1" customWidth="1"/>
    <col min="13064" max="13312" width="11.42578125" style="34"/>
    <col min="13313" max="13313" width="4.28515625" style="34" customWidth="1"/>
    <col min="13314" max="13314" width="19.7109375" style="34" customWidth="1"/>
    <col min="13315" max="13315" width="45.7109375" style="34" customWidth="1"/>
    <col min="13316" max="13316" width="9.140625" style="34" customWidth="1"/>
    <col min="13317" max="13317" width="14.5703125" style="34" customWidth="1"/>
    <col min="13318" max="13318" width="14.42578125" style="34" bestFit="1" customWidth="1"/>
    <col min="13319" max="13319" width="17.85546875" style="34" bestFit="1" customWidth="1"/>
    <col min="13320" max="13568" width="11.42578125" style="34"/>
    <col min="13569" max="13569" width="4.28515625" style="34" customWidth="1"/>
    <col min="13570" max="13570" width="19.7109375" style="34" customWidth="1"/>
    <col min="13571" max="13571" width="45.7109375" style="34" customWidth="1"/>
    <col min="13572" max="13572" width="9.140625" style="34" customWidth="1"/>
    <col min="13573" max="13573" width="14.5703125" style="34" customWidth="1"/>
    <col min="13574" max="13574" width="14.42578125" style="34" bestFit="1" customWidth="1"/>
    <col min="13575" max="13575" width="17.85546875" style="34" bestFit="1" customWidth="1"/>
    <col min="13576" max="13824" width="11.42578125" style="34"/>
    <col min="13825" max="13825" width="4.28515625" style="34" customWidth="1"/>
    <col min="13826" max="13826" width="19.7109375" style="34" customWidth="1"/>
    <col min="13827" max="13827" width="45.7109375" style="34" customWidth="1"/>
    <col min="13828" max="13828" width="9.140625" style="34" customWidth="1"/>
    <col min="13829" max="13829" width="14.5703125" style="34" customWidth="1"/>
    <col min="13830" max="13830" width="14.42578125" style="34" bestFit="1" customWidth="1"/>
    <col min="13831" max="13831" width="17.85546875" style="34" bestFit="1" customWidth="1"/>
    <col min="13832" max="14080" width="11.42578125" style="34"/>
    <col min="14081" max="14081" width="4.28515625" style="34" customWidth="1"/>
    <col min="14082" max="14082" width="19.7109375" style="34" customWidth="1"/>
    <col min="14083" max="14083" width="45.7109375" style="34" customWidth="1"/>
    <col min="14084" max="14084" width="9.140625" style="34" customWidth="1"/>
    <col min="14085" max="14085" width="14.5703125" style="34" customWidth="1"/>
    <col min="14086" max="14086" width="14.42578125" style="34" bestFit="1" customWidth="1"/>
    <col min="14087" max="14087" width="17.85546875" style="34" bestFit="1" customWidth="1"/>
    <col min="14088" max="14336" width="11.42578125" style="34"/>
    <col min="14337" max="14337" width="4.28515625" style="34" customWidth="1"/>
    <col min="14338" max="14338" width="19.7109375" style="34" customWidth="1"/>
    <col min="14339" max="14339" width="45.7109375" style="34" customWidth="1"/>
    <col min="14340" max="14340" width="9.140625" style="34" customWidth="1"/>
    <col min="14341" max="14341" width="14.5703125" style="34" customWidth="1"/>
    <col min="14342" max="14342" width="14.42578125" style="34" bestFit="1" customWidth="1"/>
    <col min="14343" max="14343" width="17.85546875" style="34" bestFit="1" customWidth="1"/>
    <col min="14344" max="14592" width="11.42578125" style="34"/>
    <col min="14593" max="14593" width="4.28515625" style="34" customWidth="1"/>
    <col min="14594" max="14594" width="19.7109375" style="34" customWidth="1"/>
    <col min="14595" max="14595" width="45.7109375" style="34" customWidth="1"/>
    <col min="14596" max="14596" width="9.140625" style="34" customWidth="1"/>
    <col min="14597" max="14597" width="14.5703125" style="34" customWidth="1"/>
    <col min="14598" max="14598" width="14.42578125" style="34" bestFit="1" customWidth="1"/>
    <col min="14599" max="14599" width="17.85546875" style="34" bestFit="1" customWidth="1"/>
    <col min="14600" max="14848" width="11.42578125" style="34"/>
    <col min="14849" max="14849" width="4.28515625" style="34" customWidth="1"/>
    <col min="14850" max="14850" width="19.7109375" style="34" customWidth="1"/>
    <col min="14851" max="14851" width="45.7109375" style="34" customWidth="1"/>
    <col min="14852" max="14852" width="9.140625" style="34" customWidth="1"/>
    <col min="14853" max="14853" width="14.5703125" style="34" customWidth="1"/>
    <col min="14854" max="14854" width="14.42578125" style="34" bestFit="1" customWidth="1"/>
    <col min="14855" max="14855" width="17.85546875" style="34" bestFit="1" customWidth="1"/>
    <col min="14856" max="15104" width="11.42578125" style="34"/>
    <col min="15105" max="15105" width="4.28515625" style="34" customWidth="1"/>
    <col min="15106" max="15106" width="19.7109375" style="34" customWidth="1"/>
    <col min="15107" max="15107" width="45.7109375" style="34" customWidth="1"/>
    <col min="15108" max="15108" width="9.140625" style="34" customWidth="1"/>
    <col min="15109" max="15109" width="14.5703125" style="34" customWidth="1"/>
    <col min="15110" max="15110" width="14.42578125" style="34" bestFit="1" customWidth="1"/>
    <col min="15111" max="15111" width="17.85546875" style="34" bestFit="1" customWidth="1"/>
    <col min="15112" max="15360" width="11.42578125" style="34"/>
    <col min="15361" max="15361" width="4.28515625" style="34" customWidth="1"/>
    <col min="15362" max="15362" width="19.7109375" style="34" customWidth="1"/>
    <col min="15363" max="15363" width="45.7109375" style="34" customWidth="1"/>
    <col min="15364" max="15364" width="9.140625" style="34" customWidth="1"/>
    <col min="15365" max="15365" width="14.5703125" style="34" customWidth="1"/>
    <col min="15366" max="15366" width="14.42578125" style="34" bestFit="1" customWidth="1"/>
    <col min="15367" max="15367" width="17.85546875" style="34" bestFit="1" customWidth="1"/>
    <col min="15368" max="15616" width="11.42578125" style="34"/>
    <col min="15617" max="15617" width="4.28515625" style="34" customWidth="1"/>
    <col min="15618" max="15618" width="19.7109375" style="34" customWidth="1"/>
    <col min="15619" max="15619" width="45.7109375" style="34" customWidth="1"/>
    <col min="15620" max="15620" width="9.140625" style="34" customWidth="1"/>
    <col min="15621" max="15621" width="14.5703125" style="34" customWidth="1"/>
    <col min="15622" max="15622" width="14.42578125" style="34" bestFit="1" customWidth="1"/>
    <col min="15623" max="15623" width="17.85546875" style="34" bestFit="1" customWidth="1"/>
    <col min="15624" max="15872" width="11.42578125" style="34"/>
    <col min="15873" max="15873" width="4.28515625" style="34" customWidth="1"/>
    <col min="15874" max="15874" width="19.7109375" style="34" customWidth="1"/>
    <col min="15875" max="15875" width="45.7109375" style="34" customWidth="1"/>
    <col min="15876" max="15876" width="9.140625" style="34" customWidth="1"/>
    <col min="15877" max="15877" width="14.5703125" style="34" customWidth="1"/>
    <col min="15878" max="15878" width="14.42578125" style="34" bestFit="1" customWidth="1"/>
    <col min="15879" max="15879" width="17.85546875" style="34" bestFit="1" customWidth="1"/>
    <col min="15880" max="16128" width="11.42578125" style="34"/>
    <col min="16129" max="16129" width="4.28515625" style="34" customWidth="1"/>
    <col min="16130" max="16130" width="19.7109375" style="34" customWidth="1"/>
    <col min="16131" max="16131" width="45.7109375" style="34" customWidth="1"/>
    <col min="16132" max="16132" width="9.140625" style="34" customWidth="1"/>
    <col min="16133" max="16133" width="14.5703125" style="34" customWidth="1"/>
    <col min="16134" max="16134" width="14.42578125" style="34" bestFit="1" customWidth="1"/>
    <col min="16135" max="16135" width="17.85546875" style="34" bestFit="1" customWidth="1"/>
    <col min="16136" max="16384" width="11.42578125" style="34"/>
  </cols>
  <sheetData>
    <row r="2" spans="2:6" ht="9.75" customHeight="1" x14ac:dyDescent="0.2"/>
    <row r="3" spans="2:6" ht="32.25" customHeight="1" x14ac:dyDescent="0.2">
      <c r="B3" s="42"/>
      <c r="C3" s="42"/>
      <c r="D3" s="109" t="s">
        <v>189</v>
      </c>
      <c r="E3" s="42"/>
    </row>
    <row r="4" spans="2:6" ht="14.25" x14ac:dyDescent="0.2">
      <c r="B4" s="42"/>
      <c r="C4" s="42"/>
      <c r="D4" s="41" t="s">
        <v>80</v>
      </c>
      <c r="E4" s="42"/>
    </row>
    <row r="5" spans="2:6" ht="14.25" x14ac:dyDescent="0.2">
      <c r="B5" s="42"/>
      <c r="C5" s="42"/>
      <c r="D5" s="41" t="s">
        <v>81</v>
      </c>
      <c r="E5" s="70" t="s">
        <v>145</v>
      </c>
    </row>
    <row r="6" spans="2:6" ht="16.5" customHeight="1" x14ac:dyDescent="0.2">
      <c r="B6" s="42"/>
      <c r="C6" s="42"/>
      <c r="D6" s="41"/>
      <c r="E6" s="70"/>
    </row>
    <row r="8" spans="2:6" ht="15" x14ac:dyDescent="0.2">
      <c r="B8" s="116" t="s">
        <v>208</v>
      </c>
      <c r="C8" s="116"/>
      <c r="D8" s="116"/>
      <c r="E8" s="116"/>
    </row>
    <row r="9" spans="2:6" x14ac:dyDescent="0.2">
      <c r="B9" s="117" t="s">
        <v>146</v>
      </c>
      <c r="C9" s="117"/>
      <c r="D9" s="117"/>
      <c r="E9" s="117"/>
    </row>
    <row r="11" spans="2:6" x14ac:dyDescent="0.2">
      <c r="B11" s="51" t="s">
        <v>147</v>
      </c>
      <c r="C11" s="52" t="s">
        <v>148</v>
      </c>
      <c r="D11" s="52"/>
      <c r="E11" s="54"/>
      <c r="F11" s="71"/>
    </row>
    <row r="12" spans="2:6" x14ac:dyDescent="0.2">
      <c r="B12" s="51" t="s">
        <v>149</v>
      </c>
      <c r="C12" s="52" t="s">
        <v>150</v>
      </c>
      <c r="D12" s="52"/>
      <c r="E12" s="54"/>
      <c r="F12" s="71"/>
    </row>
    <row r="13" spans="2:6" x14ac:dyDescent="0.2">
      <c r="B13" s="55" t="s">
        <v>151</v>
      </c>
      <c r="C13" s="56" t="s">
        <v>152</v>
      </c>
      <c r="D13" s="56"/>
      <c r="E13" s="54">
        <v>511186.69999999995</v>
      </c>
      <c r="F13" s="71"/>
    </row>
    <row r="14" spans="2:6" x14ac:dyDescent="0.2">
      <c r="B14" s="55"/>
      <c r="C14" s="56" t="s">
        <v>4</v>
      </c>
      <c r="D14" s="56"/>
      <c r="E14" s="54"/>
      <c r="F14" s="55"/>
    </row>
    <row r="15" spans="2:6" x14ac:dyDescent="0.2">
      <c r="B15" s="55" t="s">
        <v>153</v>
      </c>
      <c r="C15" s="56" t="s">
        <v>154</v>
      </c>
      <c r="D15" s="56"/>
      <c r="E15" s="54">
        <v>154487.56999999998</v>
      </c>
      <c r="F15" s="71"/>
    </row>
    <row r="16" spans="2:6" x14ac:dyDescent="0.2">
      <c r="B16" s="55" t="s">
        <v>0</v>
      </c>
      <c r="C16" s="56" t="s">
        <v>205</v>
      </c>
      <c r="D16" s="56"/>
      <c r="E16" s="122">
        <v>2373.5299999999997</v>
      </c>
      <c r="F16" s="71"/>
    </row>
    <row r="17" spans="2:6" x14ac:dyDescent="0.2">
      <c r="B17" s="55" t="s">
        <v>215</v>
      </c>
      <c r="C17" s="56" t="s">
        <v>214</v>
      </c>
      <c r="D17" s="56"/>
      <c r="E17" s="72">
        <v>724.24</v>
      </c>
      <c r="F17" s="71"/>
    </row>
    <row r="18" spans="2:6" ht="16.5" customHeight="1" x14ac:dyDescent="0.2">
      <c r="B18" s="55"/>
      <c r="C18" s="73" t="s">
        <v>155</v>
      </c>
      <c r="D18" s="73"/>
      <c r="E18" s="74">
        <v>353601.36</v>
      </c>
      <c r="F18" s="55"/>
    </row>
    <row r="19" spans="2:6" x14ac:dyDescent="0.2">
      <c r="B19" s="55"/>
      <c r="C19" s="56" t="s">
        <v>4</v>
      </c>
      <c r="D19" s="56"/>
      <c r="E19" s="54"/>
      <c r="F19" s="55"/>
    </row>
    <row r="20" spans="2:6" x14ac:dyDescent="0.2">
      <c r="B20" s="51" t="s">
        <v>156</v>
      </c>
      <c r="C20" s="52" t="s">
        <v>157</v>
      </c>
      <c r="D20" s="52"/>
      <c r="E20" s="54"/>
      <c r="F20" s="71"/>
    </row>
    <row r="21" spans="2:6" x14ac:dyDescent="0.2">
      <c r="B21" s="55" t="s">
        <v>158</v>
      </c>
      <c r="C21" s="56" t="s">
        <v>159</v>
      </c>
      <c r="D21" s="56"/>
      <c r="E21" s="54">
        <v>68005.37</v>
      </c>
      <c r="F21" s="71"/>
    </row>
    <row r="22" spans="2:6" x14ac:dyDescent="0.2">
      <c r="B22" s="55" t="s">
        <v>160</v>
      </c>
      <c r="C22" s="56" t="s">
        <v>161</v>
      </c>
      <c r="D22" s="56"/>
      <c r="E22" s="72">
        <v>199749.84000000003</v>
      </c>
      <c r="F22" s="71"/>
    </row>
    <row r="23" spans="2:6" ht="16.5" customHeight="1" x14ac:dyDescent="0.2">
      <c r="B23" s="55"/>
      <c r="C23" s="73" t="s">
        <v>162</v>
      </c>
      <c r="D23" s="73"/>
      <c r="E23" s="74">
        <v>85846.149999999965</v>
      </c>
      <c r="F23" s="55"/>
    </row>
    <row r="24" spans="2:6" x14ac:dyDescent="0.2">
      <c r="B24" s="55"/>
      <c r="C24" s="56" t="s">
        <v>45</v>
      </c>
      <c r="D24" s="56"/>
      <c r="E24" s="54"/>
      <c r="F24" s="71"/>
    </row>
    <row r="25" spans="2:6" x14ac:dyDescent="0.2">
      <c r="B25" s="55" t="s">
        <v>163</v>
      </c>
      <c r="C25" s="56" t="s">
        <v>164</v>
      </c>
      <c r="D25" s="56"/>
      <c r="E25" s="54"/>
      <c r="F25" s="55"/>
    </row>
    <row r="26" spans="2:6" x14ac:dyDescent="0.2">
      <c r="B26" s="55" t="s">
        <v>165</v>
      </c>
      <c r="C26" s="56" t="s">
        <v>2</v>
      </c>
      <c r="D26" s="56"/>
      <c r="E26" s="54">
        <v>11006.29</v>
      </c>
      <c r="F26" s="71"/>
    </row>
    <row r="27" spans="2:6" x14ac:dyDescent="0.2">
      <c r="B27" s="55"/>
      <c r="C27" s="56" t="s">
        <v>4</v>
      </c>
      <c r="D27" s="56"/>
      <c r="E27" s="54"/>
      <c r="F27" s="55"/>
    </row>
    <row r="28" spans="2:6" x14ac:dyDescent="0.2">
      <c r="B28" s="55" t="s">
        <v>166</v>
      </c>
      <c r="C28" s="56" t="s">
        <v>167</v>
      </c>
      <c r="D28" s="56"/>
      <c r="E28" s="54"/>
      <c r="F28" s="55"/>
    </row>
    <row r="29" spans="2:6" x14ac:dyDescent="0.2">
      <c r="B29" s="55" t="s">
        <v>168</v>
      </c>
      <c r="C29" s="56" t="s">
        <v>3</v>
      </c>
      <c r="D29" s="56"/>
      <c r="E29" s="72">
        <v>458.33</v>
      </c>
      <c r="F29" s="71"/>
    </row>
    <row r="30" spans="2:6" ht="16.5" customHeight="1" x14ac:dyDescent="0.2">
      <c r="B30" s="55"/>
      <c r="C30" s="73" t="s">
        <v>169</v>
      </c>
      <c r="D30" s="73"/>
      <c r="E30" s="75">
        <v>96394.109999999971</v>
      </c>
      <c r="F30" s="55"/>
    </row>
    <row r="31" spans="2:6" x14ac:dyDescent="0.2">
      <c r="B31" s="55"/>
      <c r="C31" s="56" t="s">
        <v>170</v>
      </c>
      <c r="D31" s="56"/>
      <c r="E31" s="54">
        <v>6747.5876999999982</v>
      </c>
      <c r="F31" s="55"/>
    </row>
    <row r="32" spans="2:6" x14ac:dyDescent="0.2">
      <c r="B32" s="55"/>
      <c r="C32" s="56" t="s">
        <v>171</v>
      </c>
      <c r="D32" s="56"/>
      <c r="E32" s="72">
        <v>43459.983689999979</v>
      </c>
      <c r="F32" s="57"/>
    </row>
    <row r="33" spans="1:6" ht="16.5" customHeight="1" thickBot="1" x14ac:dyDescent="0.25">
      <c r="B33" s="55"/>
      <c r="C33" s="73" t="s">
        <v>172</v>
      </c>
      <c r="D33" s="73"/>
      <c r="E33" s="76">
        <v>46186.538609999989</v>
      </c>
      <c r="F33" s="55"/>
    </row>
    <row r="34" spans="1:6" ht="16.5" customHeight="1" thickTop="1" x14ac:dyDescent="0.2">
      <c r="B34" s="55"/>
      <c r="C34" s="73"/>
      <c r="D34" s="73"/>
      <c r="E34" s="124" t="e">
        <f>E33-#REF!</f>
        <v>#REF!</v>
      </c>
      <c r="F34" s="55"/>
    </row>
    <row r="35" spans="1:6" ht="16.5" customHeight="1" x14ac:dyDescent="0.2">
      <c r="B35" s="55"/>
      <c r="C35" s="73"/>
      <c r="D35" s="73"/>
      <c r="E35" s="75"/>
      <c r="F35" s="55"/>
    </row>
    <row r="36" spans="1:6" x14ac:dyDescent="0.2">
      <c r="B36" s="55"/>
      <c r="C36" s="55"/>
      <c r="D36" s="55"/>
      <c r="E36" s="55"/>
      <c r="F36" s="55"/>
    </row>
    <row r="37" spans="1:6" x14ac:dyDescent="0.2">
      <c r="B37" s="55"/>
      <c r="C37" s="55"/>
      <c r="D37" s="55"/>
      <c r="E37" s="55"/>
      <c r="F37" s="71"/>
    </row>
    <row r="38" spans="1:6" x14ac:dyDescent="0.2">
      <c r="B38" s="55"/>
      <c r="C38" s="55"/>
      <c r="D38" s="55"/>
      <c r="E38" s="55"/>
      <c r="F38" s="55"/>
    </row>
    <row r="39" spans="1:6" x14ac:dyDescent="0.2">
      <c r="B39" s="55"/>
      <c r="C39" s="56"/>
      <c r="D39" s="56"/>
      <c r="E39" s="54"/>
      <c r="F39" s="55"/>
    </row>
    <row r="40" spans="1:6" x14ac:dyDescent="0.2">
      <c r="B40" s="55"/>
      <c r="C40" s="56"/>
      <c r="D40" s="56"/>
      <c r="E40" s="54"/>
      <c r="F40" s="55"/>
    </row>
    <row r="41" spans="1:6" ht="14.25" x14ac:dyDescent="0.2">
      <c r="A41" s="94"/>
      <c r="B41" s="95" t="s">
        <v>218</v>
      </c>
      <c r="C41" s="96"/>
      <c r="D41" s="118" t="s">
        <v>197</v>
      </c>
      <c r="E41" s="118"/>
      <c r="F41" s="118"/>
    </row>
    <row r="42" spans="1:6" ht="14.25" x14ac:dyDescent="0.2">
      <c r="A42" s="94"/>
      <c r="B42" s="95" t="s">
        <v>219</v>
      </c>
      <c r="C42" s="96"/>
      <c r="D42" s="118" t="s">
        <v>190</v>
      </c>
      <c r="E42" s="118"/>
      <c r="F42" s="118"/>
    </row>
    <row r="43" spans="1:6" x14ac:dyDescent="0.2">
      <c r="B43" s="55"/>
      <c r="C43" s="56"/>
      <c r="D43" s="114"/>
      <c r="E43" s="114"/>
      <c r="F43" s="114"/>
    </row>
    <row r="45" spans="1:6" x14ac:dyDescent="0.2">
      <c r="B45" s="55"/>
      <c r="C45" s="56"/>
      <c r="D45" s="56"/>
      <c r="E45" s="54"/>
    </row>
  </sheetData>
  <mergeCells count="5">
    <mergeCell ref="B8:E8"/>
    <mergeCell ref="B9:E9"/>
    <mergeCell ref="D41:F41"/>
    <mergeCell ref="D42:F42"/>
    <mergeCell ref="D43:F43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ISR</vt:lpstr>
      <vt:lpstr>Abono por Aplicar</vt:lpstr>
      <vt:lpstr>Balance Bolsa</vt:lpstr>
      <vt:lpstr>Resultado Bolsa</vt:lpstr>
      <vt:lpstr>'Balance Bolsa'!Área_de_impresión</vt:lpstr>
      <vt:lpstr>'Resultado Bolsa'!Área_de_impresión</vt:lpstr>
    </vt:vector>
  </TitlesOfParts>
  <Manager/>
  <Company>Exactus Software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Diego González</dc:creator>
  <cp:keywords/>
  <dc:description/>
  <cp:lastModifiedBy>Consuelo Arely Villacorta de Lopez</cp:lastModifiedBy>
  <cp:revision/>
  <cp:lastPrinted>2024-03-25T22:54:28Z</cp:lastPrinted>
  <dcterms:created xsi:type="dcterms:W3CDTF">2002-01-17T22:31:09Z</dcterms:created>
  <dcterms:modified xsi:type="dcterms:W3CDTF">2024-03-25T23:02:34Z</dcterms:modified>
  <cp:category/>
  <cp:contentStatus/>
</cp:coreProperties>
</file>