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4\"/>
    </mc:Choice>
  </mc:AlternateContent>
  <xr:revisionPtr revIDLastSave="0" documentId="13_ncr:1_{DDE2044D-860F-4373-BCC6-E123984CB0AA}" xr6:coauthVersionLast="47" xr6:coauthVersionMax="47" xr10:uidLastSave="{00000000-0000-0000-0000-000000000000}"/>
  <bookViews>
    <workbookView xWindow="-110" yWindow="-110" windowWidth="19420" windowHeight="10420" activeTab="1" xr2:uid="{CFC6C7EB-53C9-4C24-AC82-EBB9251511F3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g4" hidden="1">{#N/A,#N/A,FALSE,"model"}</definedName>
    <definedName name="_Re97">'[3]Com-Emp'!$B$57:$M$57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Bolsa'!$A$1:$E$79</definedName>
    <definedName name="_xlnm.Print_Area" localSheetId="1">'ER Bolsa'!$B$1:$E$60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18" i="1"/>
  <c r="E33" i="1"/>
  <c r="E50" i="1"/>
  <c r="E61" i="1" s="1"/>
  <c r="E59" i="1"/>
  <c r="E70" i="1"/>
  <c r="E71" i="1" s="1"/>
  <c r="E12" i="2"/>
  <c r="E16" i="2"/>
  <c r="E40" i="2"/>
  <c r="E45" i="2"/>
  <c r="B5" i="2"/>
  <c r="B5" i="1"/>
  <c r="B4" i="2" s="1"/>
  <c r="E41" i="2" l="1"/>
  <c r="E48" i="2" s="1"/>
  <c r="E54" i="2" s="1"/>
  <c r="E35" i="1"/>
  <c r="E73" i="1"/>
  <c r="E74" i="1"/>
</calcChain>
</file>

<file path=xl/sharedStrings.xml><?xml version="1.0" encoding="utf-8"?>
<sst xmlns="http://schemas.openxmlformats.org/spreadsheetml/2006/main" count="130" uniqueCount="107">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</sst>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7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5" fillId="0" borderId="0"/>
    <xf numFmtId="0" fontId="8" fillId="0" borderId="0"/>
  </cellStyleXfs>
  <cellXfs count="52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0" fontId="10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1" fillId="0" borderId="0" xfId="4" applyNumberFormat="1" applyFont="1"/>
    <xf numFmtId="165" fontId="12" fillId="0" borderId="0" xfId="1" applyNumberFormat="1" applyFont="1"/>
    <xf numFmtId="38" fontId="11" fillId="0" borderId="1" xfId="4" applyNumberFormat="1" applyFont="1" applyBorder="1"/>
    <xf numFmtId="165" fontId="11" fillId="0" borderId="1" xfId="1" applyNumberFormat="1" applyFont="1" applyBorder="1"/>
    <xf numFmtId="38" fontId="11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1" fillId="0" borderId="0" xfId="4" applyFont="1"/>
    <xf numFmtId="165" fontId="11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left"/>
    </xf>
    <xf numFmtId="0" fontId="11" fillId="2" borderId="0" xfId="1" applyNumberFormat="1" applyFont="1" applyFill="1" applyBorder="1" applyAlignment="1">
      <alignment horizontal="left"/>
    </xf>
    <xf numFmtId="0" fontId="10" fillId="0" borderId="0" xfId="2" applyNumberFormat="1" applyFont="1" applyFill="1" applyBorder="1"/>
    <xf numFmtId="165" fontId="10" fillId="0" borderId="2" xfId="1" applyNumberFormat="1" applyFont="1" applyFill="1" applyBorder="1"/>
    <xf numFmtId="168" fontId="3" fillId="0" borderId="0" xfId="2" applyNumberFormat="1" applyFont="1"/>
    <xf numFmtId="0" fontId="13" fillId="0" borderId="0" xfId="4" applyFont="1" applyAlignment="1">
      <alignment horizontal="center"/>
    </xf>
    <xf numFmtId="165" fontId="13" fillId="0" borderId="0" xfId="1" applyNumberFormat="1" applyFont="1" applyFill="1" applyBorder="1"/>
    <xf numFmtId="38" fontId="14" fillId="0" borderId="0" xfId="4" applyNumberFormat="1" applyFont="1"/>
    <xf numFmtId="0" fontId="11" fillId="0" borderId="0" xfId="0" applyFont="1" applyAlignment="1"/>
    <xf numFmtId="0" fontId="16" fillId="0" borderId="0" xfId="5" applyFont="1" applyAlignment="1">
      <alignment horizontal="left"/>
    </xf>
    <xf numFmtId="0" fontId="11" fillId="0" borderId="0" xfId="6" applyFont="1"/>
    <xf numFmtId="165" fontId="10" fillId="0" borderId="4" xfId="1" applyNumberFormat="1" applyFont="1" applyFill="1" applyBorder="1"/>
    <xf numFmtId="0" fontId="10" fillId="0" borderId="0" xfId="4" applyFont="1"/>
    <xf numFmtId="165" fontId="10" fillId="0" borderId="3" xfId="1" applyNumberFormat="1" applyFont="1" applyFill="1" applyBorder="1"/>
    <xf numFmtId="0" fontId="11" fillId="0" borderId="0" xfId="4" applyFont="1" applyAlignment="1">
      <alignment horizontal="center"/>
    </xf>
    <xf numFmtId="38" fontId="10" fillId="2" borderId="0" xfId="4" applyNumberFormat="1" applyFont="1" applyFill="1"/>
    <xf numFmtId="38" fontId="10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  <xf numFmtId="165" fontId="9" fillId="0" borderId="0" xfId="1" applyNumberFormat="1" applyFont="1" applyFill="1" applyBorder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02439767-4F92-4BCC-B3A1-34809EBBA077}"/>
    <cellStyle name="Normal_Formatos de Reporte de Información General" xfId="6" xr:uid="{7C92AC7D-DC40-4F02-B946-68517F2BF24A}"/>
    <cellStyle name="Normal_Junio_03" xfId="4" xr:uid="{53636B0B-A229-4096-B5D3-2DDF919F47CE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1552576</xdr:colOff>
      <xdr:row>77</xdr:row>
      <xdr:rowOff>68219</xdr:rowOff>
    </xdr:from>
    <xdr:to>
      <xdr:col>1</xdr:col>
      <xdr:colOff>2771776</xdr:colOff>
      <xdr:row>79</xdr:row>
      <xdr:rowOff>44497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E3B68F72-832C-4933-A4A3-72B580DB6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49426" y="10850519"/>
          <a:ext cx="1219200" cy="331878"/>
        </a:xfrm>
        <a:prstGeom prst="rect">
          <a:avLst/>
        </a:prstGeom>
      </xdr:spPr>
    </xdr:pic>
    <xdr:clientData/>
  </xdr:twoCellAnchor>
  <xdr:twoCellAnchor editAs="oneCell">
    <xdr:from>
      <xdr:col>1</xdr:col>
      <xdr:colOff>2765997</xdr:colOff>
      <xdr:row>75</xdr:row>
      <xdr:rowOff>66675</xdr:rowOff>
    </xdr:from>
    <xdr:to>
      <xdr:col>4</xdr:col>
      <xdr:colOff>553509</xdr:colOff>
      <xdr:row>76</xdr:row>
      <xdr:rowOff>91893</xdr:rowOff>
    </xdr:to>
    <xdr:pic>
      <xdr:nvPicPr>
        <xdr:cNvPr id="3" name="Imagen 2" descr="Imagen que contiene cuchillo&#10;&#10;Descripción generada automáticamente">
          <a:extLst>
            <a:ext uri="{FF2B5EF4-FFF2-40B4-BE49-F238E27FC236}">
              <a16:creationId xmlns:a16="http://schemas.microsoft.com/office/drawing/2014/main" id="{E29C440B-9833-4F53-8EFB-512A2DB16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EBFFFF"/>
            </a:clrFrom>
            <a:clrTo>
              <a:srgbClr val="EBFFFF">
                <a:alpha val="0"/>
              </a:srgbClr>
            </a:clrTo>
          </a:clrChange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Photocopy/>
                  </a14:imgEffect>
                  <a14:imgEffect>
                    <a14:colorTemperature colorTemp="47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962847" y="10499725"/>
          <a:ext cx="1536129" cy="272868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73</xdr:row>
      <xdr:rowOff>95249</xdr:rowOff>
    </xdr:from>
    <xdr:to>
      <xdr:col>1</xdr:col>
      <xdr:colOff>1163704</xdr:colOff>
      <xdr:row>77</xdr:row>
      <xdr:rowOff>89094</xdr:rowOff>
    </xdr:to>
    <xdr:pic>
      <xdr:nvPicPr>
        <xdr:cNvPr id="4" name="Imagen 3" descr="Imagen que contiene dibujo&#10;&#10;Descripción generada automáticamente">
          <a:extLst>
            <a:ext uri="{FF2B5EF4-FFF2-40B4-BE49-F238E27FC236}">
              <a16:creationId xmlns:a16="http://schemas.microsoft.com/office/drawing/2014/main" id="{507CCF21-7674-4B5D-BF44-A5AFE7A81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87350" y="10191749"/>
          <a:ext cx="973204" cy="679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58</xdr:row>
      <xdr:rowOff>28575</xdr:rowOff>
    </xdr:from>
    <xdr:to>
      <xdr:col>1</xdr:col>
      <xdr:colOff>2619375</xdr:colOff>
      <xdr:row>60</xdr:row>
      <xdr:rowOff>33428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B4B06DD7-8D41-4B09-BD12-D60490BC5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520825" y="8283575"/>
          <a:ext cx="1219200" cy="33505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54</xdr:row>
      <xdr:rowOff>9525</xdr:rowOff>
    </xdr:from>
    <xdr:to>
      <xdr:col>1</xdr:col>
      <xdr:colOff>1058929</xdr:colOff>
      <xdr:row>58</xdr:row>
      <xdr:rowOff>60520</xdr:rowOff>
    </xdr:to>
    <xdr:pic>
      <xdr:nvPicPr>
        <xdr:cNvPr id="3" name="Imagen 2" descr="Imagen que contiene dibujo&#10;&#10;Descripción generada automáticamente">
          <a:extLst>
            <a:ext uri="{FF2B5EF4-FFF2-40B4-BE49-F238E27FC236}">
              <a16:creationId xmlns:a16="http://schemas.microsoft.com/office/drawing/2014/main" id="{DA0BA8BD-49A1-4C2F-B55D-B224A9DD4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06375" y="7629525"/>
          <a:ext cx="973204" cy="685995"/>
        </a:xfrm>
        <a:prstGeom prst="rect">
          <a:avLst/>
        </a:prstGeom>
      </xdr:spPr>
    </xdr:pic>
    <xdr:clientData/>
  </xdr:twoCellAnchor>
  <xdr:twoCellAnchor editAs="oneCell">
    <xdr:from>
      <xdr:col>1</xdr:col>
      <xdr:colOff>2514600</xdr:colOff>
      <xdr:row>56</xdr:row>
      <xdr:rowOff>28575</xdr:rowOff>
    </xdr:from>
    <xdr:to>
      <xdr:col>5</xdr:col>
      <xdr:colOff>43879</xdr:colOff>
      <xdr:row>57</xdr:row>
      <xdr:rowOff>139518</xdr:rowOff>
    </xdr:to>
    <xdr:pic>
      <xdr:nvPicPr>
        <xdr:cNvPr id="4" name="Imagen 3" descr="Imagen que contiene cuchillo&#10;&#10;Descripción generada automáticamente">
          <a:extLst>
            <a:ext uri="{FF2B5EF4-FFF2-40B4-BE49-F238E27FC236}">
              <a16:creationId xmlns:a16="http://schemas.microsoft.com/office/drawing/2014/main" id="{AB0EF63A-6469-4983-B087-7538D3949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EBFFFF"/>
            </a:clrFrom>
            <a:clrTo>
              <a:srgbClr val="EBFFFF">
                <a:alpha val="0"/>
              </a:srgbClr>
            </a:clrTo>
          </a:clrChange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Photocopy/>
                  </a14:imgEffect>
                  <a14:imgEffect>
                    <a14:colorTemperature colorTemp="47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35250" y="7953375"/>
          <a:ext cx="1536129" cy="2760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4\MARZO\03.%20EEFF%20CQ%20Marzo%202024%20Bco%20Consolidado.xlsx" TargetMode="External"/><Relationship Id="rId1" Type="http://schemas.openxmlformats.org/officeDocument/2006/relationships/externalLinkPath" Target="/Users/mayala/Desktop/CREDIQ,%20S.A.%20DE%20C.V/REPORTES/GAP/GAP%202024/MARZO/03.%20EEFF%20CQ%20Marzo%202024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2-21"/>
      <sheetName val="P&amp;L"/>
      <sheetName val="Patrimonio"/>
      <sheetName val="Flujo 23-22"/>
      <sheetName val="BG"/>
      <sheetName val="ER"/>
      <sheetName val="BG Bolsa"/>
      <sheetName val="ER Bolsa"/>
      <sheetName val="Integ Ctas CQ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COMPROBACIÓN"/>
    </sheetNames>
    <sheetDataSet>
      <sheetData sheetId="0">
        <row r="4">
          <cell r="B4" t="str">
            <v>Al 31 de Marzo 2024 y 2023</v>
          </cell>
        </row>
      </sheetData>
      <sheetData sheetId="1"/>
      <sheetData sheetId="2"/>
      <sheetData sheetId="3"/>
      <sheetData sheetId="4">
        <row r="11">
          <cell r="B11" t="str">
            <v>Efectivo y Equivalentes de Efectivo</v>
          </cell>
          <cell r="C11" t="str">
            <v>$</v>
          </cell>
          <cell r="E11">
            <v>7466556.8700000001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42435459.630000003</v>
          </cell>
        </row>
        <row r="14">
          <cell r="B14" t="str">
            <v>Estimación para cuentas incobrables</v>
          </cell>
          <cell r="E14">
            <v>-5277723.95</v>
          </cell>
        </row>
        <row r="15">
          <cell r="B15" t="str">
            <v>Arrendamientos por cobrar</v>
          </cell>
          <cell r="E15">
            <v>1429356.7000000002</v>
          </cell>
        </row>
        <row r="16">
          <cell r="B16" t="str">
            <v>Estimación para cuentas incobrables arrendamientos</v>
          </cell>
          <cell r="E16">
            <v>-31568.440000000002</v>
          </cell>
        </row>
        <row r="17">
          <cell r="B17" t="str">
            <v>Cuentas por cobrar a partes relacionadas</v>
          </cell>
          <cell r="E17">
            <v>255388.76999999955</v>
          </cell>
        </row>
        <row r="18">
          <cell r="B18" t="str">
            <v>Inventarios</v>
          </cell>
          <cell r="E18">
            <v>768386.65</v>
          </cell>
        </row>
        <row r="19">
          <cell r="B19" t="str">
            <v>Gastos Pagados por Anticipado</v>
          </cell>
          <cell r="E19">
            <v>466000.13</v>
          </cell>
        </row>
        <row r="20">
          <cell r="B20" t="str">
            <v xml:space="preserve">Total Activo Circulante </v>
          </cell>
          <cell r="E20">
            <v>47511856.359999999</v>
          </cell>
        </row>
        <row r="22">
          <cell r="B22" t="str">
            <v>Documentos por cobrar a largo plazo</v>
          </cell>
          <cell r="E22">
            <v>179892268.5</v>
          </cell>
        </row>
        <row r="23">
          <cell r="B23" t="str">
            <v>Arrendamientos por cobrar a largo plazo</v>
          </cell>
          <cell r="E23">
            <v>2904756.65</v>
          </cell>
        </row>
        <row r="24">
          <cell r="B24" t="str">
            <v>Activos por derecho de uso</v>
          </cell>
          <cell r="E24">
            <v>1318104.58</v>
          </cell>
        </row>
        <row r="25">
          <cell r="B25" t="str">
            <v>Inmuebles, mobiliario, equipo y mejoras</v>
          </cell>
          <cell r="E25">
            <v>23120238.740000002</v>
          </cell>
        </row>
        <row r="26">
          <cell r="B26" t="str">
            <v>Activos intangibles</v>
          </cell>
          <cell r="E26">
            <v>793575.09000000032</v>
          </cell>
        </row>
        <row r="27">
          <cell r="B27" t="str">
            <v>Obras en proceso</v>
          </cell>
          <cell r="E27">
            <v>0</v>
          </cell>
        </row>
        <row r="28">
          <cell r="B28" t="str">
            <v>Instrumentos financieros derivados</v>
          </cell>
          <cell r="E28">
            <v>0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29279.65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208678029.93000004</v>
          </cell>
        </row>
        <row r="34">
          <cell r="B34" t="str">
            <v>Activos no circulante disponibles para la venta</v>
          </cell>
          <cell r="E34">
            <v>8430</v>
          </cell>
        </row>
        <row r="35">
          <cell r="B35" t="str">
            <v>Total Activo No Corriente</v>
          </cell>
          <cell r="E35">
            <v>208686459.93000004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256198316.29000002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9674033.5299999993</v>
          </cell>
        </row>
        <row r="42">
          <cell r="B42" t="str">
            <v>Préstamos por Pagar</v>
          </cell>
          <cell r="E42">
            <v>81029549.589999989</v>
          </cell>
        </row>
        <row r="43">
          <cell r="B43" t="str">
            <v xml:space="preserve">Documentos por pagar </v>
          </cell>
          <cell r="E43">
            <v>2718487.69</v>
          </cell>
        </row>
        <row r="44">
          <cell r="B44" t="str">
            <v>Pasivo por arrendamiento</v>
          </cell>
          <cell r="E44">
            <v>250282.6</v>
          </cell>
        </row>
        <row r="45">
          <cell r="B45" t="str">
            <v>Intereses por Pagar</v>
          </cell>
          <cell r="E45">
            <v>1004441.8099999999</v>
          </cell>
        </row>
        <row r="46">
          <cell r="B46" t="str">
            <v>Dividendos por pagar</v>
          </cell>
          <cell r="E46">
            <v>403442.05</v>
          </cell>
        </row>
        <row r="47">
          <cell r="B47" t="str">
            <v xml:space="preserve">Cuentas por pagar comerciales </v>
          </cell>
          <cell r="E47">
            <v>739018.07000000007</v>
          </cell>
        </row>
        <row r="48">
          <cell r="B48" t="str">
            <v>Cuentas por Pagar a partes relacionadas</v>
          </cell>
          <cell r="E48">
            <v>3885381.4299999997</v>
          </cell>
        </row>
        <row r="49">
          <cell r="B49" t="str">
            <v>Impuesto sobre la renta por pagar</v>
          </cell>
          <cell r="E49">
            <v>4009656.8</v>
          </cell>
        </row>
        <row r="50">
          <cell r="B50" t="str">
            <v xml:space="preserve">Gastos acumulados y otras cuentas por pagar </v>
          </cell>
          <cell r="E50">
            <v>4619288.37</v>
          </cell>
        </row>
        <row r="51">
          <cell r="B51" t="str">
            <v>Otros pasivos</v>
          </cell>
          <cell r="E51">
            <v>1291832.18</v>
          </cell>
        </row>
        <row r="52">
          <cell r="B52" t="str">
            <v>Total del Pasivo Circulante</v>
          </cell>
          <cell r="E52">
            <v>109625414.11999999</v>
          </cell>
        </row>
        <row r="54">
          <cell r="B54" t="str">
            <v>Beneficios post-empleo por pagar</v>
          </cell>
          <cell r="E54">
            <v>224997.79</v>
          </cell>
        </row>
        <row r="55">
          <cell r="B55" t="str">
            <v>Préstamos por pagar a Largo Plazo</v>
          </cell>
          <cell r="E55">
            <v>82414403.689999998</v>
          </cell>
        </row>
        <row r="56">
          <cell r="B56" t="str">
            <v xml:space="preserve">Documentos por pagar a largo plazo </v>
          </cell>
          <cell r="E56">
            <v>13598097.310000001</v>
          </cell>
        </row>
        <row r="57">
          <cell r="B57" t="str">
            <v>Pasivo por arrendamiento LP</v>
          </cell>
          <cell r="E57">
            <v>1222102.1299999999</v>
          </cell>
        </row>
        <row r="58">
          <cell r="B58" t="str">
            <v>Titulos valores</v>
          </cell>
          <cell r="E58">
            <v>1500000</v>
          </cell>
        </row>
        <row r="59">
          <cell r="B59" t="str">
            <v>Pasivos por impuesto diferido</v>
          </cell>
          <cell r="E59">
            <v>372676.81</v>
          </cell>
        </row>
        <row r="61">
          <cell r="B61" t="str">
            <v>Total Pasivo No Corriente</v>
          </cell>
          <cell r="E61">
            <v>99332277.730000004</v>
          </cell>
        </row>
        <row r="63">
          <cell r="B63" t="str">
            <v xml:space="preserve">Total del Pasivo </v>
          </cell>
          <cell r="C63" t="str">
            <v>$</v>
          </cell>
          <cell r="E63">
            <v>208957691.84999999</v>
          </cell>
        </row>
        <row r="65">
          <cell r="B65" t="str">
            <v>Patrimonio</v>
          </cell>
        </row>
        <row r="66">
          <cell r="B66" t="str">
            <v>Capital Social</v>
          </cell>
          <cell r="C66" t="str">
            <v>$</v>
          </cell>
          <cell r="E66">
            <v>14700100</v>
          </cell>
        </row>
        <row r="67">
          <cell r="B67" t="str">
            <v>Reserva Legal</v>
          </cell>
          <cell r="E67">
            <v>3346524.89</v>
          </cell>
        </row>
        <row r="68">
          <cell r="B68" t="str">
            <v>Reserva patrimonial</v>
          </cell>
          <cell r="E68">
            <v>345813.45999999996</v>
          </cell>
        </row>
        <row r="69">
          <cell r="B69" t="str">
            <v xml:space="preserve">Otros componentes del patrimonio </v>
          </cell>
          <cell r="E69">
            <v>0</v>
          </cell>
        </row>
        <row r="70">
          <cell r="B70" t="str">
            <v xml:space="preserve">Resultados acumulados </v>
          </cell>
          <cell r="E70">
            <v>27379582.760000002</v>
          </cell>
        </row>
        <row r="71">
          <cell r="B71" t="str">
            <v>Utilidad del Ejercicio</v>
          </cell>
          <cell r="E71">
            <v>1468603.3300000005</v>
          </cell>
        </row>
        <row r="72">
          <cell r="E72">
            <v>0</v>
          </cell>
        </row>
        <row r="73">
          <cell r="B73" t="str">
            <v>Total del Patrimonio</v>
          </cell>
          <cell r="E73">
            <v>47240624.439999998</v>
          </cell>
        </row>
        <row r="75">
          <cell r="B75" t="str">
            <v xml:space="preserve">Total del pasivo y del patrimonio </v>
          </cell>
          <cell r="C75" t="str">
            <v>$</v>
          </cell>
          <cell r="E75">
            <v>256198316.28999999</v>
          </cell>
        </row>
        <row r="80">
          <cell r="B80" t="str">
            <v xml:space="preserve">     César Artiga                                      </v>
          </cell>
          <cell r="D80" t="str">
            <v>Martha Romero</v>
          </cell>
        </row>
        <row r="81">
          <cell r="B81" t="str">
            <v>Jefe Depto. Contabilidad</v>
          </cell>
          <cell r="C81" t="str">
            <v>Gerente Financiero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BAE23-5E35-468A-A3FD-A6ABA781DB38}">
  <sheetPr>
    <tabColor theme="5" tint="0.39997558519241921"/>
    <pageSetUpPr fitToPage="1"/>
  </sheetPr>
  <dimension ref="B2:E79"/>
  <sheetViews>
    <sheetView showGridLines="0" topLeftCell="A2" zoomScale="90" zoomScaleNormal="90" workbookViewId="0">
      <pane xSplit="5" ySplit="5" topLeftCell="F69" activePane="bottomRight" state="frozen"/>
      <selection activeCell="B6" sqref="B6"/>
      <selection pane="topRight" activeCell="B6" sqref="B6"/>
      <selection pane="bottomLeft" activeCell="B6" sqref="B6"/>
      <selection pane="bottomRight" activeCell="C75" sqref="C75"/>
    </sheetView>
  </sheetViews>
  <sheetFormatPr baseColWidth="10" defaultColWidth="19.1640625" defaultRowHeight="13" x14ac:dyDescent="0.3"/>
  <cols>
    <col min="1" max="1" width="2.5820312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1" t="s">
        <v>0</v>
      </c>
      <c r="C2" s="1"/>
      <c r="D2" s="1"/>
      <c r="E2" s="1"/>
    </row>
    <row r="3" spans="2:5" ht="15" x14ac:dyDescent="0.3">
      <c r="B3" s="3" t="s">
        <v>1</v>
      </c>
      <c r="C3" s="4"/>
      <c r="D3" s="4"/>
      <c r="E3" s="4"/>
    </row>
    <row r="4" spans="2:5" x14ac:dyDescent="0.3">
      <c r="B4" s="2" t="s">
        <v>2</v>
      </c>
      <c r="E4" s="5"/>
    </row>
    <row r="5" spans="2:5" ht="13.5" thickBot="1" x14ac:dyDescent="0.35">
      <c r="B5" s="6" t="str">
        <f>+'[1] BG y ER 22-21'!B4</f>
        <v>Al 31 de Marzo 2024 y 2023</v>
      </c>
      <c r="C5" s="6"/>
      <c r="D5" s="6"/>
      <c r="E5" s="6"/>
    </row>
    <row r="6" spans="2:5" x14ac:dyDescent="0.3">
      <c r="B6" s="2" t="s">
        <v>3</v>
      </c>
      <c r="E6" s="5">
        <f>+E39+E40+E56+E53</f>
        <v>174617.98680999997</v>
      </c>
    </row>
    <row r="7" spans="2:5" x14ac:dyDescent="0.3">
      <c r="B7" s="7" t="s">
        <v>4</v>
      </c>
      <c r="C7" s="8"/>
      <c r="D7" s="8"/>
      <c r="E7" s="9"/>
    </row>
    <row r="8" spans="2:5" s="10" customFormat="1" x14ac:dyDescent="0.3">
      <c r="B8" s="7" t="s">
        <v>5</v>
      </c>
    </row>
    <row r="9" spans="2:5" x14ac:dyDescent="0.3">
      <c r="B9" s="2" t="s">
        <v>6</v>
      </c>
      <c r="C9" s="2" t="s">
        <v>7</v>
      </c>
      <c r="E9" s="11">
        <v>7466.5568700000003</v>
      </c>
    </row>
    <row r="10" spans="2:5" hidden="1" x14ac:dyDescent="0.3">
      <c r="B10" s="2" t="s">
        <v>8</v>
      </c>
      <c r="E10" s="11">
        <v>0</v>
      </c>
    </row>
    <row r="11" spans="2:5" x14ac:dyDescent="0.3">
      <c r="B11" s="2" t="s">
        <v>9</v>
      </c>
      <c r="E11" s="11">
        <v>42435.459630000005</v>
      </c>
    </row>
    <row r="12" spans="2:5" x14ac:dyDescent="0.3">
      <c r="B12" s="2" t="s">
        <v>10</v>
      </c>
      <c r="E12" s="11">
        <v>-5277.7239500000005</v>
      </c>
    </row>
    <row r="13" spans="2:5" x14ac:dyDescent="0.3">
      <c r="B13" s="2" t="s">
        <v>11</v>
      </c>
      <c r="E13" s="11">
        <v>1429.3567000000003</v>
      </c>
    </row>
    <row r="14" spans="2:5" x14ac:dyDescent="0.3">
      <c r="B14" s="2" t="s">
        <v>12</v>
      </c>
      <c r="E14" s="11">
        <v>-31.568440000000002</v>
      </c>
    </row>
    <row r="15" spans="2:5" x14ac:dyDescent="0.3">
      <c r="B15" s="2" t="s">
        <v>13</v>
      </c>
      <c r="E15" s="11">
        <v>255.38876999999954</v>
      </c>
    </row>
    <row r="16" spans="2:5" x14ac:dyDescent="0.3">
      <c r="B16" s="2" t="s">
        <v>14</v>
      </c>
      <c r="E16" s="11">
        <v>768.38665000000003</v>
      </c>
    </row>
    <row r="17" spans="2:5" x14ac:dyDescent="0.3">
      <c r="B17" s="2" t="s">
        <v>15</v>
      </c>
      <c r="E17" s="11">
        <v>466.00013000000001</v>
      </c>
    </row>
    <row r="18" spans="2:5" x14ac:dyDescent="0.3">
      <c r="B18" s="12" t="s">
        <v>16</v>
      </c>
      <c r="E18" s="13">
        <f>SUM(E9:E17)</f>
        <v>47511.856359999998</v>
      </c>
    </row>
    <row r="19" spans="2:5" ht="5.25" customHeight="1" x14ac:dyDescent="0.3">
      <c r="E19" s="11"/>
    </row>
    <row r="20" spans="2:5" x14ac:dyDescent="0.3">
      <c r="B20" s="2" t="s">
        <v>17</v>
      </c>
      <c r="E20" s="11">
        <v>179892.26850000001</v>
      </c>
    </row>
    <row r="21" spans="2:5" x14ac:dyDescent="0.3">
      <c r="B21" s="2" t="s">
        <v>18</v>
      </c>
      <c r="E21" s="11">
        <v>2904.7566499999998</v>
      </c>
    </row>
    <row r="22" spans="2:5" x14ac:dyDescent="0.3">
      <c r="B22" s="2" t="s">
        <v>19</v>
      </c>
      <c r="E22" s="11">
        <v>1318.1045800000002</v>
      </c>
    </row>
    <row r="23" spans="2:5" x14ac:dyDescent="0.3">
      <c r="B23" s="2" t="s">
        <v>20</v>
      </c>
      <c r="E23" s="11">
        <v>23120.238740000001</v>
      </c>
    </row>
    <row r="24" spans="2:5" x14ac:dyDescent="0.3">
      <c r="B24" s="2" t="s">
        <v>21</v>
      </c>
      <c r="E24" s="11">
        <v>793.57509000000027</v>
      </c>
    </row>
    <row r="25" spans="2:5" hidden="1" x14ac:dyDescent="0.3">
      <c r="B25" s="2" t="s">
        <v>22</v>
      </c>
      <c r="E25" s="11">
        <v>0</v>
      </c>
    </row>
    <row r="26" spans="2:5" hidden="1" x14ac:dyDescent="0.3">
      <c r="B26" s="2" t="s">
        <v>23</v>
      </c>
      <c r="E26" s="11">
        <v>0</v>
      </c>
    </row>
    <row r="27" spans="2:5" hidden="1" x14ac:dyDescent="0.3">
      <c r="B27" s="2" t="s">
        <v>24</v>
      </c>
      <c r="E27" s="11">
        <v>0</v>
      </c>
    </row>
    <row r="28" spans="2:5" x14ac:dyDescent="0.3">
      <c r="B28" s="2" t="s">
        <v>25</v>
      </c>
      <c r="E28" s="11">
        <v>619.80671999999993</v>
      </c>
    </row>
    <row r="29" spans="2:5" x14ac:dyDescent="0.3">
      <c r="B29" s="2" t="s">
        <v>26</v>
      </c>
      <c r="E29" s="11">
        <v>29.27965</v>
      </c>
    </row>
    <row r="30" spans="2:5" hidden="1" x14ac:dyDescent="0.3">
      <c r="B30" s="2" t="s">
        <v>8</v>
      </c>
      <c r="E30" s="11">
        <v>0</v>
      </c>
    </row>
    <row r="31" spans="2:5" hidden="1" x14ac:dyDescent="0.3">
      <c r="E31" s="14">
        <v>208678.02993000002</v>
      </c>
    </row>
    <row r="32" spans="2:5" ht="12" customHeight="1" x14ac:dyDescent="0.3">
      <c r="B32" s="2" t="s">
        <v>27</v>
      </c>
      <c r="E32" s="11">
        <v>8.43</v>
      </c>
    </row>
    <row r="33" spans="2:5" x14ac:dyDescent="0.3">
      <c r="B33" s="12" t="s">
        <v>28</v>
      </c>
      <c r="E33" s="13">
        <f>+E31+E32</f>
        <v>208686.45993000001</v>
      </c>
    </row>
    <row r="34" spans="2:5" ht="4.5" customHeight="1" x14ac:dyDescent="0.3">
      <c r="E34" s="15"/>
    </row>
    <row r="35" spans="2:5" ht="13.5" thickBot="1" x14ac:dyDescent="0.35">
      <c r="B35" s="12" t="s">
        <v>29</v>
      </c>
      <c r="C35" s="2" t="s">
        <v>7</v>
      </c>
      <c r="E35" s="16">
        <f>+E33+E18</f>
        <v>256198.31629000002</v>
      </c>
    </row>
    <row r="36" spans="2:5" ht="6" customHeight="1" thickTop="1" x14ac:dyDescent="0.3">
      <c r="E36" s="11"/>
    </row>
    <row r="37" spans="2:5" x14ac:dyDescent="0.3">
      <c r="B37" s="12" t="s">
        <v>30</v>
      </c>
      <c r="E37" s="11"/>
    </row>
    <row r="38" spans="2:5" ht="10.5" customHeight="1" x14ac:dyDescent="0.3">
      <c r="B38" s="12" t="s">
        <v>31</v>
      </c>
      <c r="E38" s="11"/>
    </row>
    <row r="39" spans="2:5" x14ac:dyDescent="0.3">
      <c r="B39" s="2" t="s">
        <v>32</v>
      </c>
      <c r="C39" s="2" t="s">
        <v>7</v>
      </c>
      <c r="E39" s="11">
        <v>9674.0335299999988</v>
      </c>
    </row>
    <row r="40" spans="2:5" x14ac:dyDescent="0.3">
      <c r="B40" s="2" t="s">
        <v>33</v>
      </c>
      <c r="E40" s="11">
        <v>81029.549589999995</v>
      </c>
    </row>
    <row r="41" spans="2:5" x14ac:dyDescent="0.3">
      <c r="B41" s="2" t="s">
        <v>34</v>
      </c>
      <c r="E41" s="11">
        <v>2718.4876899999999</v>
      </c>
    </row>
    <row r="42" spans="2:5" x14ac:dyDescent="0.3">
      <c r="B42" s="2" t="s">
        <v>35</v>
      </c>
      <c r="E42" s="11">
        <v>250.2826</v>
      </c>
    </row>
    <row r="43" spans="2:5" x14ac:dyDescent="0.3">
      <c r="B43" s="2" t="s">
        <v>36</v>
      </c>
      <c r="E43" s="11">
        <v>1004.4418099999999</v>
      </c>
    </row>
    <row r="44" spans="2:5" x14ac:dyDescent="0.3">
      <c r="B44" s="2" t="s">
        <v>37</v>
      </c>
      <c r="E44" s="11">
        <v>403.44204999999999</v>
      </c>
    </row>
    <row r="45" spans="2:5" x14ac:dyDescent="0.3">
      <c r="B45" s="2" t="s">
        <v>38</v>
      </c>
      <c r="E45" s="11">
        <v>739.01807000000008</v>
      </c>
    </row>
    <row r="46" spans="2:5" hidden="1" x14ac:dyDescent="0.3">
      <c r="B46" s="2" t="s">
        <v>39</v>
      </c>
      <c r="E46" s="11">
        <v>3885.3814299999999</v>
      </c>
    </row>
    <row r="47" spans="2:5" x14ac:dyDescent="0.3">
      <c r="B47" s="2" t="s">
        <v>40</v>
      </c>
      <c r="E47" s="11">
        <v>4009.6567999999997</v>
      </c>
    </row>
    <row r="48" spans="2:5" x14ac:dyDescent="0.3">
      <c r="B48" s="2" t="s">
        <v>41</v>
      </c>
      <c r="E48" s="11">
        <v>4619.2883700000002</v>
      </c>
    </row>
    <row r="49" spans="2:5" x14ac:dyDescent="0.3">
      <c r="B49" s="2" t="s">
        <v>42</v>
      </c>
      <c r="E49" s="11">
        <v>1291.8321799999999</v>
      </c>
    </row>
    <row r="50" spans="2:5" x14ac:dyDescent="0.3">
      <c r="B50" s="12" t="s">
        <v>43</v>
      </c>
      <c r="E50" s="13">
        <f>SUM(E39:E49)</f>
        <v>109625.41411999999</v>
      </c>
    </row>
    <row r="51" spans="2:5" ht="6" customHeight="1" x14ac:dyDescent="0.3">
      <c r="E51" s="11"/>
    </row>
    <row r="52" spans="2:5" ht="12" customHeight="1" x14ac:dyDescent="0.3">
      <c r="B52" s="17" t="s">
        <v>44</v>
      </c>
      <c r="E52" s="11">
        <v>224.99779000000001</v>
      </c>
    </row>
    <row r="53" spans="2:5" x14ac:dyDescent="0.3">
      <c r="B53" s="17" t="s">
        <v>45</v>
      </c>
      <c r="E53" s="11">
        <v>82414.403689999992</v>
      </c>
    </row>
    <row r="54" spans="2:5" x14ac:dyDescent="0.3">
      <c r="B54" s="17" t="s">
        <v>46</v>
      </c>
      <c r="E54" s="11">
        <v>13598.097310000001</v>
      </c>
    </row>
    <row r="55" spans="2:5" x14ac:dyDescent="0.3">
      <c r="B55" s="17" t="s">
        <v>47</v>
      </c>
      <c r="E55" s="11">
        <v>1222.10213</v>
      </c>
    </row>
    <row r="56" spans="2:5" x14ac:dyDescent="0.3">
      <c r="B56" s="17" t="s">
        <v>32</v>
      </c>
      <c r="E56" s="11">
        <v>1500</v>
      </c>
    </row>
    <row r="57" spans="2:5" x14ac:dyDescent="0.3">
      <c r="B57" s="17" t="s">
        <v>48</v>
      </c>
      <c r="E57" s="11">
        <v>372.67680999999999</v>
      </c>
    </row>
    <row r="58" spans="2:5" ht="5.25" customHeight="1" x14ac:dyDescent="0.3">
      <c r="E58" s="11"/>
    </row>
    <row r="59" spans="2:5" ht="15" customHeight="1" x14ac:dyDescent="0.3">
      <c r="B59" s="12" t="s">
        <v>49</v>
      </c>
      <c r="E59" s="13">
        <f>SUM(E52:E57)</f>
        <v>99332.277729999987</v>
      </c>
    </row>
    <row r="60" spans="2:5" ht="4.5" customHeight="1" x14ac:dyDescent="0.3">
      <c r="E60" s="11"/>
    </row>
    <row r="61" spans="2:5" ht="16.5" customHeight="1" x14ac:dyDescent="0.3">
      <c r="B61" s="12" t="s">
        <v>50</v>
      </c>
      <c r="C61" s="2" t="s">
        <v>7</v>
      </c>
      <c r="E61" s="13">
        <f>+E50+SUM(E52:E57)</f>
        <v>208957.69184999997</v>
      </c>
    </row>
    <row r="62" spans="2:5" ht="6" customHeight="1" x14ac:dyDescent="0.3">
      <c r="E62" s="11"/>
    </row>
    <row r="63" spans="2:5" ht="13.5" customHeight="1" x14ac:dyDescent="0.3">
      <c r="B63" s="12" t="s">
        <v>51</v>
      </c>
      <c r="E63" s="11"/>
    </row>
    <row r="64" spans="2:5" ht="16.5" customHeight="1" x14ac:dyDescent="0.3">
      <c r="B64" s="2" t="s">
        <v>52</v>
      </c>
      <c r="C64" s="2" t="s">
        <v>7</v>
      </c>
      <c r="E64" s="11">
        <v>14700.1</v>
      </c>
    </row>
    <row r="65" spans="2:5" x14ac:dyDescent="0.3">
      <c r="B65" s="2" t="s">
        <v>53</v>
      </c>
      <c r="E65" s="11">
        <v>3346.5248900000001</v>
      </c>
    </row>
    <row r="66" spans="2:5" x14ac:dyDescent="0.3">
      <c r="B66" s="2" t="s">
        <v>54</v>
      </c>
      <c r="E66" s="11">
        <v>345.81345999999996</v>
      </c>
    </row>
    <row r="67" spans="2:5" hidden="1" x14ac:dyDescent="0.3">
      <c r="B67" s="2" t="s">
        <v>55</v>
      </c>
      <c r="E67" s="11">
        <v>0</v>
      </c>
    </row>
    <row r="68" spans="2:5" x14ac:dyDescent="0.3">
      <c r="B68" s="2" t="s">
        <v>56</v>
      </c>
      <c r="E68" s="11">
        <v>27379.582760000001</v>
      </c>
    </row>
    <row r="69" spans="2:5" x14ac:dyDescent="0.3">
      <c r="B69" s="2" t="s">
        <v>57</v>
      </c>
      <c r="E69" s="11">
        <v>1468.6033300000006</v>
      </c>
    </row>
    <row r="70" spans="2:5" hidden="1" x14ac:dyDescent="0.3">
      <c r="E70" s="11">
        <f>IFERROR(VLOOKUP(B70,[1]BG!$B$11:$E$81,4,FALSE),0)/1000</f>
        <v>0</v>
      </c>
    </row>
    <row r="71" spans="2:5" x14ac:dyDescent="0.3">
      <c r="B71" s="12" t="s">
        <v>58</v>
      </c>
      <c r="E71" s="13">
        <f>SUM(E64:E70)</f>
        <v>47240.62444</v>
      </c>
    </row>
    <row r="72" spans="2:5" ht="6.75" customHeight="1" x14ac:dyDescent="0.3">
      <c r="E72" s="11"/>
    </row>
    <row r="73" spans="2:5" ht="13.5" thickBot="1" x14ac:dyDescent="0.35">
      <c r="B73" s="12" t="s">
        <v>59</v>
      </c>
      <c r="C73" s="2" t="s">
        <v>7</v>
      </c>
      <c r="E73" s="16">
        <f>+E71+E61</f>
        <v>256198.31628999999</v>
      </c>
    </row>
    <row r="74" spans="2:5" ht="13.5" thickTop="1" x14ac:dyDescent="0.3">
      <c r="E74" s="18">
        <f>+E71/E35</f>
        <v>0.18439084660699584</v>
      </c>
    </row>
    <row r="75" spans="2:5" x14ac:dyDescent="0.3">
      <c r="E75" s="18"/>
    </row>
    <row r="76" spans="2:5" ht="19.5" customHeight="1" x14ac:dyDescent="0.3"/>
    <row r="77" spans="2:5" ht="8.25" customHeight="1" x14ac:dyDescent="0.3"/>
    <row r="78" spans="2:5" ht="15" customHeight="1" x14ac:dyDescent="0.3">
      <c r="B78" s="19" t="s">
        <v>60</v>
      </c>
      <c r="C78" s="20" t="s">
        <v>61</v>
      </c>
      <c r="D78" s="20"/>
      <c r="E78" s="20"/>
    </row>
    <row r="79" spans="2:5" x14ac:dyDescent="0.3">
      <c r="B79" s="19" t="s">
        <v>62</v>
      </c>
      <c r="C79" s="20" t="s">
        <v>63</v>
      </c>
      <c r="D79" s="20"/>
      <c r="E79" s="20"/>
    </row>
  </sheetData>
  <mergeCells count="3">
    <mergeCell ref="B2:E2"/>
    <mergeCell ref="C78:E78"/>
    <mergeCell ref="C79:E79"/>
  </mergeCells>
  <printOptions horizontalCentered="1"/>
  <pageMargins left="0.78740157480314965" right="0.78740157480314965" top="0.43307086614173229" bottom="0.27559055118110237" header="0.39370078740157483" footer="0.15748031496062992"/>
  <pageSetup scale="8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7D718-64AA-4F55-98A2-E6DA3424CFF7}">
  <sheetPr>
    <tabColor theme="5" tint="0.39997558519241921"/>
  </sheetPr>
  <dimension ref="B1:E102"/>
  <sheetViews>
    <sheetView showGridLines="0" tabSelected="1" view="pageBreakPreview" zoomScale="60" zoomScaleNormal="100" workbookViewId="0">
      <pane xSplit="5" ySplit="5" topLeftCell="F30" activePane="bottomRight" state="frozen"/>
      <selection activeCell="G42" sqref="G42"/>
      <selection pane="topRight" activeCell="G42" sqref="G42"/>
      <selection pane="bottomLeft" activeCell="G42" sqref="G42"/>
      <selection pane="bottomRight" activeCell="G61" sqref="G61"/>
    </sheetView>
  </sheetViews>
  <sheetFormatPr baseColWidth="10" defaultColWidth="8" defaultRowHeight="13" x14ac:dyDescent="0.3"/>
  <cols>
    <col min="1" max="1" width="1.58203125" style="2" customWidth="1"/>
    <col min="2" max="2" width="35.83203125" style="17" customWidth="1"/>
    <col min="3" max="3" width="7" style="17" customWidth="1"/>
    <col min="4" max="4" width="1" style="17" customWidth="1"/>
    <col min="5" max="5" width="8.75" style="50" customWidth="1"/>
    <col min="6" max="6" width="9.33203125" style="2" bestFit="1" customWidth="1"/>
    <col min="7" max="7" width="9.83203125" style="2" bestFit="1" customWidth="1"/>
    <col min="8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1" t="s">
        <v>1</v>
      </c>
      <c r="C2" s="4"/>
      <c r="D2" s="4"/>
      <c r="E2" s="22"/>
    </row>
    <row r="3" spans="2:5" x14ac:dyDescent="0.3">
      <c r="B3" s="23" t="s">
        <v>64</v>
      </c>
      <c r="C3" s="23"/>
      <c r="D3" s="23"/>
      <c r="E3" s="24"/>
    </row>
    <row r="4" spans="2:5" s="10" customFormat="1" ht="13.5" thickBot="1" x14ac:dyDescent="0.35">
      <c r="B4" s="25" t="str">
        <f>+'BG Bolsa'!B5</f>
        <v>Al 31 de Marzo 2024 y 2023</v>
      </c>
      <c r="C4" s="25"/>
      <c r="D4" s="25"/>
      <c r="E4" s="26"/>
    </row>
    <row r="5" spans="2:5" s="28" customFormat="1" x14ac:dyDescent="0.25">
      <c r="B5" s="27" t="str">
        <f>+'BG Bolsa'!B6</f>
        <v>(Cifras expresadas en miles de dólares estadounidenses)</v>
      </c>
      <c r="C5" s="27"/>
      <c r="D5" s="27"/>
      <c r="E5" s="27"/>
    </row>
    <row r="6" spans="2:5" ht="14.25" customHeight="1" x14ac:dyDescent="0.3">
      <c r="B6" s="29" t="s">
        <v>65</v>
      </c>
      <c r="C6" s="29" t="s">
        <v>7</v>
      </c>
      <c r="D6" s="29"/>
      <c r="E6" s="30">
        <v>7303.0157900000004</v>
      </c>
    </row>
    <row r="7" spans="2:5" x14ac:dyDescent="0.3">
      <c r="B7" s="31" t="s">
        <v>66</v>
      </c>
      <c r="C7" s="32"/>
      <c r="D7" s="32"/>
      <c r="E7" s="30">
        <v>1674.87787</v>
      </c>
    </row>
    <row r="8" spans="2:5" x14ac:dyDescent="0.3">
      <c r="B8" s="31" t="s">
        <v>67</v>
      </c>
      <c r="C8" s="32"/>
      <c r="D8" s="32"/>
      <c r="E8" s="30">
        <v>78.839889999999997</v>
      </c>
    </row>
    <row r="9" spans="2:5" x14ac:dyDescent="0.3">
      <c r="B9" s="31" t="s">
        <v>68</v>
      </c>
      <c r="C9" s="31"/>
      <c r="D9" s="31"/>
      <c r="E9" s="30">
        <v>1946.8351599999999</v>
      </c>
    </row>
    <row r="10" spans="2:5" x14ac:dyDescent="0.3">
      <c r="B10" s="29" t="s">
        <v>69</v>
      </c>
      <c r="C10" s="29"/>
      <c r="D10" s="29"/>
      <c r="E10" s="30">
        <v>346.62180000000001</v>
      </c>
    </row>
    <row r="11" spans="2:5" x14ac:dyDescent="0.3">
      <c r="B11" s="29" t="s">
        <v>70</v>
      </c>
      <c r="C11" s="29"/>
      <c r="D11" s="29"/>
      <c r="E11" s="30">
        <v>966.63244999999995</v>
      </c>
    </row>
    <row r="12" spans="2:5" s="35" customFormat="1" x14ac:dyDescent="0.3">
      <c r="B12" s="33" t="s">
        <v>71</v>
      </c>
      <c r="C12" s="33" t="s">
        <v>7</v>
      </c>
      <c r="D12" s="33"/>
      <c r="E12" s="34">
        <f>SUM(D6:E11)</f>
        <v>12316.82296</v>
      </c>
    </row>
    <row r="13" spans="2:5" ht="4.5" customHeight="1" x14ac:dyDescent="0.3">
      <c r="B13" s="29"/>
      <c r="C13" s="29"/>
      <c r="D13" s="29"/>
      <c r="E13" s="30"/>
    </row>
    <row r="14" spans="2:5" x14ac:dyDescent="0.3">
      <c r="B14" s="29" t="s">
        <v>72</v>
      </c>
      <c r="C14" s="29" t="s">
        <v>7</v>
      </c>
      <c r="D14" s="29"/>
      <c r="E14" s="30">
        <v>3466.9315399999996</v>
      </c>
    </row>
    <row r="15" spans="2:5" x14ac:dyDescent="0.3">
      <c r="B15" s="29" t="s">
        <v>73</v>
      </c>
      <c r="C15" s="29"/>
      <c r="D15" s="29"/>
      <c r="E15" s="30">
        <v>102.15798000000001</v>
      </c>
    </row>
    <row r="16" spans="2:5" s="35" customFormat="1" x14ac:dyDescent="0.3">
      <c r="B16" s="33" t="s">
        <v>74</v>
      </c>
      <c r="C16" s="33" t="s">
        <v>7</v>
      </c>
      <c r="D16" s="33"/>
      <c r="E16" s="34">
        <f>SUM(E14:E15)</f>
        <v>3569.0895199999995</v>
      </c>
    </row>
    <row r="17" spans="2:5" s="38" customFormat="1" ht="4.5" customHeight="1" x14ac:dyDescent="0.3">
      <c r="B17" s="36"/>
      <c r="C17" s="36"/>
      <c r="D17" s="36"/>
      <c r="E17" s="37"/>
    </row>
    <row r="18" spans="2:5" x14ac:dyDescent="0.3">
      <c r="B18" s="29" t="s">
        <v>75</v>
      </c>
      <c r="C18" s="29" t="s">
        <v>7</v>
      </c>
      <c r="D18" s="29"/>
      <c r="E18" s="30">
        <v>1279.8178399999999</v>
      </c>
    </row>
    <row r="19" spans="2:5" x14ac:dyDescent="0.3">
      <c r="B19" s="29" t="s">
        <v>76</v>
      </c>
      <c r="C19" s="29"/>
      <c r="D19" s="29"/>
      <c r="E19" s="30">
        <v>284.28682999999995</v>
      </c>
    </row>
    <row r="20" spans="2:5" x14ac:dyDescent="0.3">
      <c r="B20" s="29" t="s">
        <v>77</v>
      </c>
      <c r="C20" s="29"/>
      <c r="D20" s="29"/>
      <c r="E20" s="30">
        <v>77.473320000000001</v>
      </c>
    </row>
    <row r="21" spans="2:5" x14ac:dyDescent="0.3">
      <c r="B21" s="39" t="s">
        <v>78</v>
      </c>
      <c r="C21" s="39"/>
      <c r="D21" s="39"/>
      <c r="E21" s="30">
        <v>746.17603000000008</v>
      </c>
    </row>
    <row r="22" spans="2:5" x14ac:dyDescent="0.3">
      <c r="B22" s="39" t="s">
        <v>79</v>
      </c>
      <c r="C22" s="39"/>
      <c r="D22" s="39"/>
      <c r="E22" s="30">
        <v>44.368459999999999</v>
      </c>
    </row>
    <row r="23" spans="2:5" x14ac:dyDescent="0.3">
      <c r="B23" s="39" t="s">
        <v>80</v>
      </c>
      <c r="C23" s="39"/>
      <c r="D23" s="39"/>
      <c r="E23" s="30">
        <v>411.71535999999998</v>
      </c>
    </row>
    <row r="24" spans="2:5" x14ac:dyDescent="0.3">
      <c r="B24" s="39" t="s">
        <v>81</v>
      </c>
      <c r="C24" s="39"/>
      <c r="D24" s="39"/>
      <c r="E24" s="30">
        <v>81.708839999999995</v>
      </c>
    </row>
    <row r="25" spans="2:5" x14ac:dyDescent="0.3">
      <c r="B25" s="39" t="s">
        <v>82</v>
      </c>
      <c r="C25" s="39"/>
      <c r="D25" s="39"/>
      <c r="E25" s="30">
        <v>92.513030000000001</v>
      </c>
    </row>
    <row r="26" spans="2:5" hidden="1" x14ac:dyDescent="0.3">
      <c r="B26" s="39" t="s">
        <v>83</v>
      </c>
      <c r="C26" s="39"/>
      <c r="D26" s="39"/>
      <c r="E26" s="30">
        <v>0</v>
      </c>
    </row>
    <row r="27" spans="2:5" hidden="1" x14ac:dyDescent="0.3">
      <c r="B27" s="39" t="s">
        <v>84</v>
      </c>
      <c r="C27" s="39"/>
      <c r="D27" s="39"/>
      <c r="E27" s="30">
        <v>0</v>
      </c>
    </row>
    <row r="28" spans="2:5" hidden="1" x14ac:dyDescent="0.3">
      <c r="B28" s="39" t="s">
        <v>85</v>
      </c>
      <c r="C28" s="39"/>
      <c r="D28" s="39"/>
      <c r="E28" s="30">
        <v>0</v>
      </c>
    </row>
    <row r="29" spans="2:5" x14ac:dyDescent="0.3">
      <c r="B29" s="40" t="s">
        <v>86</v>
      </c>
      <c r="C29" s="40"/>
      <c r="D29" s="40"/>
      <c r="E29" s="30">
        <v>4.3886799999999999</v>
      </c>
    </row>
    <row r="30" spans="2:5" x14ac:dyDescent="0.3">
      <c r="B30" s="40" t="s">
        <v>87</v>
      </c>
      <c r="C30" s="40"/>
      <c r="D30" s="40"/>
      <c r="E30" s="30">
        <v>1117.1456799999999</v>
      </c>
    </row>
    <row r="31" spans="2:5" x14ac:dyDescent="0.3">
      <c r="B31" s="39" t="s">
        <v>88</v>
      </c>
      <c r="C31" s="39"/>
      <c r="D31" s="39"/>
      <c r="E31" s="30">
        <v>18.62039</v>
      </c>
    </row>
    <row r="32" spans="2:5" hidden="1" x14ac:dyDescent="0.3">
      <c r="B32" s="39" t="s">
        <v>89</v>
      </c>
      <c r="C32" s="39"/>
      <c r="D32" s="39"/>
      <c r="E32" s="30">
        <v>0</v>
      </c>
    </row>
    <row r="33" spans="2:5" x14ac:dyDescent="0.3">
      <c r="B33" s="41" t="s">
        <v>90</v>
      </c>
      <c r="C33" s="41"/>
      <c r="D33" s="41"/>
      <c r="E33" s="30">
        <v>613.80274999999995</v>
      </c>
    </row>
    <row r="34" spans="2:5" hidden="1" x14ac:dyDescent="0.3">
      <c r="B34" s="41" t="s">
        <v>91</v>
      </c>
      <c r="C34" s="41"/>
      <c r="D34" s="41"/>
      <c r="E34" s="30">
        <v>0</v>
      </c>
    </row>
    <row r="35" spans="2:5" x14ac:dyDescent="0.3">
      <c r="B35" s="39" t="s">
        <v>92</v>
      </c>
      <c r="C35" s="41"/>
      <c r="D35" s="41"/>
      <c r="E35" s="30">
        <v>145.63889</v>
      </c>
    </row>
    <row r="36" spans="2:5" x14ac:dyDescent="0.3">
      <c r="B36" s="41" t="s">
        <v>93</v>
      </c>
      <c r="C36" s="41"/>
      <c r="D36" s="41"/>
      <c r="E36" s="30">
        <v>6.5921899999999996</v>
      </c>
    </row>
    <row r="37" spans="2:5" x14ac:dyDescent="0.3">
      <c r="B37" s="41" t="s">
        <v>66</v>
      </c>
      <c r="C37" s="41"/>
      <c r="D37" s="41"/>
      <c r="E37" s="30">
        <v>222.08262999999997</v>
      </c>
    </row>
    <row r="38" spans="2:5" x14ac:dyDescent="0.3">
      <c r="B38" s="41" t="s">
        <v>94</v>
      </c>
      <c r="C38" s="41"/>
      <c r="D38" s="41"/>
      <c r="E38" s="30">
        <v>903.24995999999999</v>
      </c>
    </row>
    <row r="39" spans="2:5" x14ac:dyDescent="0.3">
      <c r="B39" s="39" t="s">
        <v>95</v>
      </c>
      <c r="C39" s="39"/>
      <c r="D39" s="39"/>
      <c r="E39" s="30">
        <v>118.70468</v>
      </c>
    </row>
    <row r="40" spans="2:5" s="35" customFormat="1" x14ac:dyDescent="0.3">
      <c r="B40" s="33" t="s">
        <v>96</v>
      </c>
      <c r="C40" s="33" t="s">
        <v>7</v>
      </c>
      <c r="D40" s="33"/>
      <c r="E40" s="34">
        <f>SUM(E18:E39)</f>
        <v>6168.2855600000003</v>
      </c>
    </row>
    <row r="41" spans="2:5" s="35" customFormat="1" x14ac:dyDescent="0.3">
      <c r="B41" s="33" t="s">
        <v>97</v>
      </c>
      <c r="C41" s="33"/>
      <c r="D41" s="33"/>
      <c r="E41" s="34">
        <f>+E12-E16-E40</f>
        <v>2579.4478799999997</v>
      </c>
    </row>
    <row r="42" spans="2:5" x14ac:dyDescent="0.3">
      <c r="B42" s="39"/>
      <c r="C42" s="39"/>
      <c r="D42" s="39"/>
      <c r="E42" s="30"/>
    </row>
    <row r="43" spans="2:5" x14ac:dyDescent="0.3">
      <c r="B43" s="29" t="s">
        <v>98</v>
      </c>
      <c r="C43" s="29" t="s">
        <v>7</v>
      </c>
      <c r="D43" s="29"/>
      <c r="E43" s="30">
        <v>14.759810000000002</v>
      </c>
    </row>
    <row r="44" spans="2:5" hidden="1" x14ac:dyDescent="0.3">
      <c r="B44" s="29" t="s">
        <v>99</v>
      </c>
      <c r="C44" s="29"/>
      <c r="D44" s="29"/>
      <c r="E44" s="30">
        <v>0</v>
      </c>
    </row>
    <row r="45" spans="2:5" s="35" customFormat="1" x14ac:dyDescent="0.3">
      <c r="B45" s="33" t="s">
        <v>100</v>
      </c>
      <c r="C45" s="33" t="s">
        <v>7</v>
      </c>
      <c r="D45" s="33"/>
      <c r="E45" s="42">
        <f>SUM(E43:E44)</f>
        <v>14.759810000000002</v>
      </c>
    </row>
    <row r="46" spans="2:5" s="35" customFormat="1" hidden="1" x14ac:dyDescent="0.3">
      <c r="B46" s="29" t="s">
        <v>101</v>
      </c>
      <c r="C46" s="33"/>
      <c r="D46" s="33"/>
      <c r="E46" s="30">
        <v>0</v>
      </c>
    </row>
    <row r="47" spans="2:5" s="35" customFormat="1" x14ac:dyDescent="0.3">
      <c r="B47" s="29" t="s">
        <v>102</v>
      </c>
      <c r="C47" s="33"/>
      <c r="D47" s="33"/>
      <c r="E47" s="30">
        <v>-24.805160000000001</v>
      </c>
    </row>
    <row r="48" spans="2:5" x14ac:dyDescent="0.3">
      <c r="B48" s="43" t="s">
        <v>103</v>
      </c>
      <c r="C48" s="29"/>
      <c r="D48" s="29"/>
      <c r="E48" s="42">
        <f>+E41+E45+E46+E47</f>
        <v>2569.4025299999998</v>
      </c>
    </row>
    <row r="49" spans="2:5" x14ac:dyDescent="0.3">
      <c r="B49" s="29"/>
      <c r="C49" s="29"/>
      <c r="D49" s="29"/>
      <c r="E49" s="30"/>
    </row>
    <row r="50" spans="2:5" x14ac:dyDescent="0.3">
      <c r="B50" s="33" t="s">
        <v>104</v>
      </c>
      <c r="C50" s="33" t="s">
        <v>7</v>
      </c>
      <c r="D50" s="33"/>
      <c r="E50" s="51">
        <v>1100.7991999999999</v>
      </c>
    </row>
    <row r="51" spans="2:5" hidden="1" x14ac:dyDescent="0.3">
      <c r="B51" s="29"/>
      <c r="C51" s="29"/>
      <c r="D51" s="29"/>
      <c r="E51" s="30"/>
    </row>
    <row r="52" spans="2:5" hidden="1" x14ac:dyDescent="0.3">
      <c r="B52" s="43" t="s">
        <v>105</v>
      </c>
      <c r="C52" s="29"/>
      <c r="D52" s="29"/>
      <c r="E52" s="30">
        <v>0</v>
      </c>
    </row>
    <row r="53" spans="2:5" x14ac:dyDescent="0.3">
      <c r="B53" s="29"/>
      <c r="C53" s="29"/>
      <c r="D53" s="29"/>
      <c r="E53" s="30"/>
    </row>
    <row r="54" spans="2:5" ht="13.5" thickBot="1" x14ac:dyDescent="0.35">
      <c r="B54" s="43" t="s">
        <v>106</v>
      </c>
      <c r="C54" s="29"/>
      <c r="D54" s="29"/>
      <c r="E54" s="44">
        <f>+E48-E50</f>
        <v>1468.6033299999999</v>
      </c>
    </row>
    <row r="55" spans="2:5" ht="13.5" thickTop="1" x14ac:dyDescent="0.3">
      <c r="B55" s="29"/>
      <c r="C55" s="29"/>
      <c r="D55" s="29"/>
      <c r="E55" s="30"/>
    </row>
    <row r="56" spans="2:5" ht="10.5" customHeight="1" x14ac:dyDescent="0.3">
      <c r="B56" s="29"/>
      <c r="C56" s="29"/>
      <c r="D56" s="29"/>
      <c r="E56" s="30"/>
    </row>
    <row r="57" spans="2:5" x14ac:dyDescent="0.3">
      <c r="B57" s="29"/>
      <c r="C57" s="29"/>
      <c r="D57" s="29"/>
      <c r="E57" s="30"/>
    </row>
    <row r="58" spans="2:5" x14ac:dyDescent="0.3">
      <c r="B58" s="45"/>
      <c r="C58" s="45"/>
      <c r="D58" s="45"/>
      <c r="E58" s="30"/>
    </row>
    <row r="59" spans="2:5" x14ac:dyDescent="0.3">
      <c r="B59" s="46" t="s">
        <v>60</v>
      </c>
      <c r="C59" s="47" t="s">
        <v>61</v>
      </c>
      <c r="D59" s="47"/>
      <c r="E59" s="47"/>
    </row>
    <row r="60" spans="2:5" x14ac:dyDescent="0.3">
      <c r="B60" s="46" t="s">
        <v>62</v>
      </c>
      <c r="C60" s="47" t="s">
        <v>63</v>
      </c>
      <c r="D60" s="47"/>
      <c r="E60" s="47"/>
    </row>
    <row r="61" spans="2:5" x14ac:dyDescent="0.3">
      <c r="E61" s="15"/>
    </row>
    <row r="62" spans="2:5" x14ac:dyDescent="0.3">
      <c r="E62" s="15"/>
    </row>
    <row r="63" spans="2:5" x14ac:dyDescent="0.3">
      <c r="E63" s="15"/>
    </row>
    <row r="64" spans="2:5" x14ac:dyDescent="0.3">
      <c r="E64" s="15"/>
    </row>
    <row r="65" spans="2:5" x14ac:dyDescent="0.3">
      <c r="E65" s="15"/>
    </row>
    <row r="66" spans="2:5" x14ac:dyDescent="0.3">
      <c r="E66" s="15"/>
    </row>
    <row r="67" spans="2:5" x14ac:dyDescent="0.3">
      <c r="E67" s="15"/>
    </row>
    <row r="68" spans="2:5" x14ac:dyDescent="0.3">
      <c r="E68" s="15"/>
    </row>
    <row r="69" spans="2:5" x14ac:dyDescent="0.3">
      <c r="E69" s="15"/>
    </row>
    <row r="70" spans="2:5" x14ac:dyDescent="0.3">
      <c r="B70" s="48"/>
      <c r="C70" s="48"/>
      <c r="D70" s="48"/>
      <c r="E70" s="15"/>
    </row>
    <row r="71" spans="2:5" x14ac:dyDescent="0.3">
      <c r="E71" s="15"/>
    </row>
    <row r="72" spans="2:5" x14ac:dyDescent="0.3">
      <c r="E72" s="15"/>
    </row>
    <row r="73" spans="2:5" x14ac:dyDescent="0.3">
      <c r="E73" s="49"/>
    </row>
    <row r="74" spans="2:5" x14ac:dyDescent="0.3">
      <c r="E74" s="49"/>
    </row>
    <row r="75" spans="2:5" x14ac:dyDescent="0.3">
      <c r="E75" s="49"/>
    </row>
    <row r="76" spans="2:5" x14ac:dyDescent="0.3">
      <c r="E76" s="49"/>
    </row>
    <row r="77" spans="2:5" x14ac:dyDescent="0.3">
      <c r="E77" s="49"/>
    </row>
    <row r="78" spans="2:5" x14ac:dyDescent="0.3">
      <c r="B78" s="48"/>
      <c r="C78" s="48"/>
      <c r="D78" s="48"/>
      <c r="E78" s="49"/>
    </row>
    <row r="79" spans="2:5" x14ac:dyDescent="0.3">
      <c r="E79" s="49"/>
    </row>
    <row r="80" spans="2:5" x14ac:dyDescent="0.3">
      <c r="E80" s="49"/>
    </row>
    <row r="81" spans="5:5" x14ac:dyDescent="0.3">
      <c r="E81" s="49"/>
    </row>
    <row r="82" spans="5:5" x14ac:dyDescent="0.3">
      <c r="E82" s="49"/>
    </row>
    <row r="83" spans="5:5" x14ac:dyDescent="0.3">
      <c r="E83" s="49"/>
    </row>
    <row r="84" spans="5:5" x14ac:dyDescent="0.3">
      <c r="E84" s="49"/>
    </row>
    <row r="85" spans="5:5" x14ac:dyDescent="0.3">
      <c r="E85" s="49"/>
    </row>
    <row r="86" spans="5:5" x14ac:dyDescent="0.3">
      <c r="E86" s="49"/>
    </row>
    <row r="87" spans="5:5" x14ac:dyDescent="0.3">
      <c r="E87" s="49"/>
    </row>
    <row r="88" spans="5:5" x14ac:dyDescent="0.3">
      <c r="E88" s="49"/>
    </row>
    <row r="89" spans="5:5" x14ac:dyDescent="0.3">
      <c r="E89" s="49"/>
    </row>
    <row r="90" spans="5:5" x14ac:dyDescent="0.3">
      <c r="E90" s="49"/>
    </row>
    <row r="91" spans="5:5" x14ac:dyDescent="0.3">
      <c r="E91" s="49"/>
    </row>
    <row r="92" spans="5:5" x14ac:dyDescent="0.3">
      <c r="E92" s="49"/>
    </row>
    <row r="93" spans="5:5" x14ac:dyDescent="0.3">
      <c r="E93" s="49"/>
    </row>
    <row r="94" spans="5:5" x14ac:dyDescent="0.3">
      <c r="E94" s="49"/>
    </row>
    <row r="95" spans="5:5" x14ac:dyDescent="0.3">
      <c r="E95" s="49"/>
    </row>
    <row r="96" spans="5:5" x14ac:dyDescent="0.3">
      <c r="E96" s="49"/>
    </row>
    <row r="97" spans="5:5" x14ac:dyDescent="0.3">
      <c r="E97" s="49"/>
    </row>
    <row r="98" spans="5:5" x14ac:dyDescent="0.3">
      <c r="E98" s="49"/>
    </row>
    <row r="99" spans="5:5" x14ac:dyDescent="0.3">
      <c r="E99" s="49"/>
    </row>
    <row r="100" spans="5:5" x14ac:dyDescent="0.3">
      <c r="E100" s="49"/>
    </row>
    <row r="101" spans="5:5" x14ac:dyDescent="0.3">
      <c r="E101" s="49"/>
    </row>
    <row r="102" spans="5:5" x14ac:dyDescent="0.3">
      <c r="E102" s="49"/>
    </row>
  </sheetData>
  <mergeCells count="4">
    <mergeCell ref="B1:E1"/>
    <mergeCell ref="B5:E5"/>
    <mergeCell ref="C59:E59"/>
    <mergeCell ref="C60:E60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dcterms:created xsi:type="dcterms:W3CDTF">2024-04-08T15:18:04Z</dcterms:created>
  <dcterms:modified xsi:type="dcterms:W3CDTF">2024-04-08T15:22:39Z</dcterms:modified>
</cp:coreProperties>
</file>