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0887A108-E227-4210-B997-5E9A545E4BB6}" xr6:coauthVersionLast="47" xr6:coauthVersionMax="47" xr10:uidLastSave="{00000000-0000-0000-0000-000000000000}"/>
  <bookViews>
    <workbookView xWindow="-110" yWindow="-110" windowWidth="19420" windowHeight="10300" xr2:uid="{484D10D0-60FE-49F5-B95E-B7B701950188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0" i="2"/>
  <c r="G28" i="2"/>
  <c r="C28" i="2"/>
  <c r="C23" i="2"/>
  <c r="G23" i="2"/>
  <c r="G19" i="2"/>
  <c r="C17" i="2"/>
  <c r="G15" i="2"/>
  <c r="C12" i="2"/>
  <c r="G10" i="2"/>
  <c r="C9" i="2"/>
  <c r="G5" i="2"/>
  <c r="G45" i="2" s="1"/>
  <c r="C5" i="2"/>
  <c r="C53" i="1"/>
  <c r="G53" i="1"/>
  <c r="H53" i="1" s="1"/>
  <c r="C47" i="1"/>
  <c r="G47" i="1"/>
  <c r="H47" i="1" s="1"/>
  <c r="E42" i="1"/>
  <c r="G41" i="1"/>
  <c r="G39" i="1"/>
  <c r="G37" i="1"/>
  <c r="C33" i="1"/>
  <c r="G35" i="1"/>
  <c r="G44" i="1" s="1"/>
  <c r="G30" i="1"/>
  <c r="C28" i="1"/>
  <c r="G28" i="1"/>
  <c r="C25" i="1"/>
  <c r="G24" i="1"/>
  <c r="G22" i="1"/>
  <c r="C19" i="1"/>
  <c r="G19" i="1"/>
  <c r="G17" i="1"/>
  <c r="C15" i="1"/>
  <c r="G14" i="1"/>
  <c r="G9" i="1"/>
  <c r="C10" i="1"/>
  <c r="G6" i="1"/>
  <c r="C6" i="1"/>
  <c r="C45" i="1" l="1"/>
  <c r="C45" i="2"/>
  <c r="G32" i="1"/>
  <c r="G45" i="1" s="1"/>
  <c r="H45" i="1" s="1"/>
  <c r="C46" i="2" l="1"/>
  <c r="A46" i="2" s="1"/>
  <c r="G46" i="2"/>
  <c r="E46" i="2" l="1"/>
  <c r="G47" i="2"/>
  <c r="C47" i="2"/>
  <c r="H47" i="2" l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<sst xmlns="http://schemas.openxmlformats.org/spreadsheetml/2006/main" count="161" uniqueCount="137">
  <si>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</si>
  <si>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</si>
  <si>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</si>
  <si>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</si>
  <si>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</si>
  <si>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</si>
  <si>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</si>
  <si>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</si>
  <si>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</si>
  <si>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</si>
  <si>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</si>
  <si>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</si>
  <si>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</si>
  <si>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</si>
  <si>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</si>
  <si>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</si>
  <si>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</si>
  <si>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</si>
  <si>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</si>
  <si>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</si>
  <si>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</si>
  <si>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</si>
  <si>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</si>
  <si>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</si>
  <si>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</si>
  <si>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</si>
  <si>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</si>
  <si>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</si>
  <si>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</si>
  <si>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</si>
  <si>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</si>
  <si>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</si>
  <si>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</si>
  <si>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</si>
  <si>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</si>
  <si>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</si>
  <si>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</si>
  <si>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</si>
  <si>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</si>
  <si>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</si>
  <si>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</si>
  <si>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</si>
  <si>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</si>
  <si>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</si>
  <si>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</si>
  <si>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</si>
  <si>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</si>
  <si>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</si>
  <si>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</si>
  <si>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OTROS PASIVOS</t>
  </si>
  <si>
    <t>DEPRECIACION ACUMULADA MOBILIARIO Y EQUIPO</t>
  </si>
  <si>
    <t>INGRESOS DIFERIDOS</t>
  </si>
  <si>
    <t>TOTAL PASIVO</t>
  </si>
  <si>
    <t>OTROS ACTIVOS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</si>
  <si>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</si>
  <si>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</si>
  <si>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</si>
  <si>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</si>
  <si>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</si>
  <si>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</si>
  <si>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</si>
  <si>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</si>
  <si>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</si>
  <si>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</si>
  <si>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</si>
  <si>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</si>
  <si>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</si>
  <si>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</si>
  <si>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</si>
  <si>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</si>
  <si>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</si>
  <si>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</si>
  <si>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</si>
  <si>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</si>
  <si>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</si>
  <si>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</si>
  <si>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</si>
  <si>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</si>
  <si>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</si>
  <si>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</si>
  <si>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</si>
  <si>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</si>
  <si>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</si>
  <si>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</si>
  <si>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</si>
  <si>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</si>
  <si>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</si>
  <si>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</si>
  <si>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</si>
  <si>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</si>
  <si>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</si>
  <si>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</si>
  <si>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</si>
  <si>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</si>
  <si>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</si>
  <si>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</si>
  <si>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</si>
  <si>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</si>
  <si>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</si>
  <si>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</si>
  <si>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</si>
  <si>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</si>
  <si>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</si>
  <si>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</si>
  <si>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</si>
  <si>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</si>
  <si>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</si>
  <si>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</si>
  <si>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</si>
  <si>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</si>
  <si>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</si>
  <si>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</si>
  <si>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</si>
  <si>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</si>
  <si>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</si>
  <si>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</si>
  <si>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</si>
  <si>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</si>
  <si>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</si>
  <si>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</si>
  <si>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</si>
  <si>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</si>
  <si>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</si>
  <si>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</si>
  <si>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</si>
  <si>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</si>
  <si>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</si>
  <si>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</si>
  <si>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</si>
  <si>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</si>
  <si>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</si>
  <si>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</si>
  <si>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</si>
  <si>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</si>
  <si>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</si>
  <si>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29 DE FEBRERO 2024</t>
  </si>
  <si>
    <t>ESTADO DE RESULTADO DEL 01 DE ENERO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</si>
</sst>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0" borderId="0" xfId="2" applyFont="1"/>
    <xf numFmtId="1" fontId="0" fillId="0" borderId="0" xfId="0" applyNumberForma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" fontId="10" fillId="0" borderId="0" xfId="0" applyNumberFormat="1" applyFont="1"/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6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4" fontId="1" fillId="0" borderId="2" xfId="3" applyNumberFormat="1" applyFont="1" applyFill="1" applyBorder="1"/>
    <xf numFmtId="0" fontId="6" fillId="0" borderId="0" xfId="2" applyFont="1" applyAlignment="1">
      <alignment vertical="center"/>
    </xf>
    <xf numFmtId="164" fontId="0" fillId="0" borderId="2" xfId="0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4" fontId="1" fillId="0" borderId="0" xfId="4" applyNumberFormat="1" applyFont="1" applyFill="1" applyBorder="1"/>
    <xf numFmtId="164" fontId="0" fillId="0" borderId="0" xfId="0" applyNumberFormat="1"/>
    <xf numFmtId="164" fontId="16" fillId="0" borderId="0" xfId="4" applyNumberFormat="1" applyFont="1" applyFill="1" applyBorder="1"/>
    <xf numFmtId="164" fontId="1" fillId="0" borderId="0" xfId="3" applyFill="1"/>
    <xf numFmtId="164" fontId="1" fillId="0" borderId="0" xfId="3" applyFont="1" applyFill="1"/>
    <xf numFmtId="4" fontId="1" fillId="0" borderId="0" xfId="0" applyNumberFormat="1" applyFont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2" applyFont="1" applyAlignment="1">
      <alignment horizontal="left" vertical="center" wrapText="1"/>
    </xf>
    <xf numFmtId="4" fontId="0" fillId="0" borderId="2" xfId="0" applyNumberFormat="1" applyBorder="1"/>
    <xf numFmtId="169" fontId="1" fillId="0" borderId="0" xfId="2" applyNumberFormat="1"/>
    <xf numFmtId="170" fontId="1" fillId="0" borderId="0" xfId="2" applyNumberFormat="1"/>
    <xf numFmtId="0" fontId="17" fillId="0" borderId="0" xfId="2" applyFont="1"/>
    <xf numFmtId="2" fontId="1" fillId="0" borderId="0" xfId="1" applyNumberFormat="1"/>
    <xf numFmtId="164" fontId="1" fillId="0" borderId="2" xfId="0" applyNumberFormat="1" applyFont="1" applyBorder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wrapText="1"/>
    </xf>
  </cellXfs>
  <cellStyles count="5">
    <cellStyle name="Millares" xfId="1" builtinId="3"/>
    <cellStyle name="Millares_BALANCE GENERALA ASOCIADO ENERO 06" xfId="3" xr:uid="{1EFA2FDE-C9FF-43E2-803B-CC9AB1281C2C}"/>
    <cellStyle name="Moneda 2" xfId="4" xr:uid="{849B4068-2095-4970-AB1A-069FE417D8C7}"/>
    <cellStyle name="Normal" xfId="0" builtinId="0"/>
    <cellStyle name="Normal 2" xfId="2" xr:uid="{A6074E8F-5A7E-4EFF-B5D0-49790210B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1380066</xdr:colOff>
      <xdr:row>57</xdr:row>
      <xdr:rowOff>115357</xdr:rowOff>
    </xdr:from>
    <xdr:to>
      <xdr:col>2</xdr:col>
      <xdr:colOff>292099</xdr:colOff>
      <xdr:row>61</xdr:row>
      <xdr:rowOff>70907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3579E83-6FBE-4514-90FC-4E053E19DAF5}"/>
            </a:ext>
          </a:extLst>
        </xdr:cNvPr>
        <xdr:cNvSpPr/>
      </xdr:nvSpPr>
      <xdr:spPr>
        <a:xfrm>
          <a:off x="1380066" y="967845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1749424</xdr:colOff>
      <xdr:row>57</xdr:row>
      <xdr:rowOff>109008</xdr:rowOff>
    </xdr:from>
    <xdr:to>
      <xdr:col>6</xdr:col>
      <xdr:colOff>121707</xdr:colOff>
      <xdr:row>61</xdr:row>
      <xdr:rowOff>15875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A20EE9B-5E93-402C-887E-BCFBD51504ED}"/>
            </a:ext>
          </a:extLst>
        </xdr:cNvPr>
        <xdr:cNvSpPr/>
      </xdr:nvSpPr>
      <xdr:spPr>
        <a:xfrm>
          <a:off x="7972424" y="967210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B7A70C-0F80-4791-8FCA-A95705D19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49</xdr:row>
      <xdr:rowOff>119593</xdr:rowOff>
    </xdr:from>
    <xdr:to>
      <xdr:col>6</xdr:col>
      <xdr:colOff>19050</xdr:colOff>
      <xdr:row>53</xdr:row>
      <xdr:rowOff>120651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C9FDF4F-5305-40AC-830E-5FAECF516FBF}"/>
            </a:ext>
          </a:extLst>
        </xdr:cNvPr>
        <xdr:cNvSpPr/>
      </xdr:nvSpPr>
      <xdr:spPr>
        <a:xfrm>
          <a:off x="7502525" y="937789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1114425</xdr:colOff>
      <xdr:row>49</xdr:row>
      <xdr:rowOff>104775</xdr:rowOff>
    </xdr:from>
    <xdr:to>
      <xdr:col>2</xdr:col>
      <xdr:colOff>60325</xdr:colOff>
      <xdr:row>53</xdr:row>
      <xdr:rowOff>146050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644DC6B-643B-434C-B73B-B96C5FE2CCE3}"/>
            </a:ext>
          </a:extLst>
        </xdr:cNvPr>
        <xdr:cNvSpPr/>
      </xdr:nvSpPr>
      <xdr:spPr>
        <a:xfrm>
          <a:off x="1114425" y="93630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4EB151-7285-4836-8CD7-BF7656518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888A-A192-4F5E-85AA-603E7A79B929}">
  <sheetPr>
    <tabColor rgb="FF0070C0"/>
    <pageSetUpPr fitToPage="1"/>
  </sheetPr>
  <dimension ref="A1:O65"/>
  <sheetViews>
    <sheetView tabSelected="1" view="pageBreakPreview" topLeftCell="A45" zoomScaleNormal="100" zoomScaleSheetLayoutView="100" workbookViewId="0">
      <selection activeCell="B51" sqref="B51"/>
    </sheetView>
  </sheetViews>
  <sheetFormatPr baseColWidth="10" defaultColWidth="11.453125" defaultRowHeight="12.5" x14ac:dyDescent="0.25"/>
  <cols>
    <col min="1" max="1" width="51.7265625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9.7265625" style="2" customWidth="1"/>
    <col min="9" max="9" width="11.453125" style="2" customWidth="1"/>
    <col min="10" max="10" width="6.7265625" style="2" customWidth="1"/>
    <col min="11" max="11" width="15.54296875" style="2" customWidth="1"/>
    <col min="12" max="16384" width="11.45312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5">
      <c r="A2" s="3" t="s">
        <v>135</v>
      </c>
      <c r="B2" s="3"/>
      <c r="C2" s="3"/>
      <c r="D2" s="3"/>
      <c r="E2" s="3"/>
      <c r="F2" s="3"/>
      <c r="G2" s="3"/>
    </row>
    <row r="3" spans="1:11" ht="12.75" customHeight="1" thickBot="1" x14ac:dyDescent="0.3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5">
      <c r="E4" s="5" t="s">
        <v>2</v>
      </c>
    </row>
    <row r="5" spans="1:11" ht="12.75" customHeight="1" x14ac:dyDescent="0.25">
      <c r="A5" s="7" t="s">
        <v>3</v>
      </c>
      <c r="E5" s="7" t="s">
        <v>4</v>
      </c>
    </row>
    <row r="6" spans="1:11" ht="12.75" customHeight="1" x14ac:dyDescent="0.25">
      <c r="A6" s="8" t="s">
        <v>5</v>
      </c>
      <c r="B6" s="9" t="s">
        <v>2</v>
      </c>
      <c r="C6" s="10">
        <f>SUM(B7:B8)</f>
        <v>165703.37</v>
      </c>
      <c r="D6" s="11"/>
      <c r="E6" s="8" t="s">
        <v>6</v>
      </c>
      <c r="F6" s="12"/>
      <c r="G6" s="10">
        <f>SUM(F7:F8)</f>
        <v>445212.42</v>
      </c>
      <c r="H6" s="11">
        <v>0</v>
      </c>
    </row>
    <row r="7" spans="1:11" ht="12.75" customHeight="1" x14ac:dyDescent="0.25">
      <c r="A7" s="5" t="s">
        <v>7</v>
      </c>
      <c r="B7" s="13">
        <v>1100</v>
      </c>
      <c r="E7" s="5" t="s">
        <v>8</v>
      </c>
      <c r="F7" s="12">
        <v>290531.56</v>
      </c>
      <c r="G7" s="10"/>
    </row>
    <row r="8" spans="1:11" ht="12.75" customHeight="1" x14ac:dyDescent="0.25">
      <c r="A8" s="5" t="s">
        <v>9</v>
      </c>
      <c r="B8" s="14">
        <v>164603.37</v>
      </c>
      <c r="C8" s="10"/>
      <c r="D8" s="2" t="s">
        <v>2</v>
      </c>
      <c r="E8" s="5" t="s">
        <v>10</v>
      </c>
      <c r="F8" s="15">
        <v>154680.85999999999</v>
      </c>
    </row>
    <row r="9" spans="1:11" ht="12.75" customHeight="1" x14ac:dyDescent="0.25">
      <c r="B9" s="9"/>
      <c r="E9" s="8" t="s">
        <v>11</v>
      </c>
      <c r="F9" s="12"/>
      <c r="G9" s="10">
        <f>SUM(F10:F13)</f>
        <v>5371091.0300000003</v>
      </c>
      <c r="H9" s="11">
        <v>0</v>
      </c>
    </row>
    <row r="10" spans="1:11" ht="12.75" customHeight="1" x14ac:dyDescent="0.25">
      <c r="A10" s="8" t="s">
        <v>12</v>
      </c>
      <c r="B10" s="9" t="s">
        <v>2</v>
      </c>
      <c r="C10" s="10">
        <f>SUM(B11:B13)</f>
        <v>1051966.77</v>
      </c>
      <c r="E10" s="5" t="s">
        <v>13</v>
      </c>
      <c r="F10" s="16">
        <v>32271.29</v>
      </c>
      <c r="G10" s="10"/>
      <c r="H10" s="11"/>
    </row>
    <row r="11" spans="1:11" ht="12.75" customHeight="1" x14ac:dyDescent="0.25">
      <c r="A11" s="5" t="s">
        <v>14</v>
      </c>
      <c r="B11" s="9">
        <v>608000</v>
      </c>
      <c r="E11" s="5" t="s">
        <v>15</v>
      </c>
      <c r="F11" s="17">
        <v>357715.93</v>
      </c>
    </row>
    <row r="12" spans="1:11" ht="12.75" customHeight="1" x14ac:dyDescent="0.25">
      <c r="A12" s="5" t="s">
        <v>16</v>
      </c>
      <c r="B12" s="13">
        <v>441396.05</v>
      </c>
      <c r="D12" s="18"/>
      <c r="E12" s="5" t="s">
        <v>17</v>
      </c>
      <c r="F12" s="17">
        <v>4948189.2700000005</v>
      </c>
      <c r="G12" s="10"/>
      <c r="H12" s="19"/>
      <c r="K12" s="20"/>
    </row>
    <row r="13" spans="1:11" ht="12.75" customHeight="1" x14ac:dyDescent="0.25">
      <c r="A13" s="5" t="s">
        <v>18</v>
      </c>
      <c r="B13" s="15">
        <v>2570.7199999999998</v>
      </c>
      <c r="D13" s="18"/>
      <c r="E13" s="5" t="s">
        <v>19</v>
      </c>
      <c r="F13" s="15">
        <v>32914.54</v>
      </c>
      <c r="H13" s="19"/>
    </row>
    <row r="14" spans="1:11" ht="12.75" customHeight="1" x14ac:dyDescent="0.25">
      <c r="B14" s="16"/>
      <c r="D14" s="18"/>
      <c r="E14" s="8" t="s">
        <v>20</v>
      </c>
      <c r="G14" s="21">
        <f>SUM(F15:F16)</f>
        <v>1764071.01</v>
      </c>
      <c r="H14" s="11">
        <v>0</v>
      </c>
      <c r="K14" s="20"/>
    </row>
    <row r="15" spans="1:11" ht="12.75" customHeight="1" x14ac:dyDescent="0.25">
      <c r="A15" s="8" t="s">
        <v>21</v>
      </c>
      <c r="B15" s="22"/>
      <c r="C15" s="21">
        <f>SUM(B17:B17)</f>
        <v>200000</v>
      </c>
      <c r="D15" s="18"/>
      <c r="E15" s="5" t="s">
        <v>22</v>
      </c>
      <c r="F15" s="17">
        <v>1609218.42</v>
      </c>
      <c r="H15" s="19"/>
    </row>
    <row r="16" spans="1:11" ht="12.75" customHeight="1" x14ac:dyDescent="0.25">
      <c r="A16" s="5" t="s">
        <v>23</v>
      </c>
      <c r="B16" s="22"/>
      <c r="C16" s="21"/>
      <c r="E16" s="5" t="s">
        <v>24</v>
      </c>
      <c r="F16" s="15">
        <v>154852.59</v>
      </c>
      <c r="H16" s="19"/>
    </row>
    <row r="17" spans="1:15" ht="12.75" customHeight="1" x14ac:dyDescent="0.25">
      <c r="A17" s="5" t="s">
        <v>25</v>
      </c>
      <c r="B17" s="15">
        <v>200000</v>
      </c>
      <c r="C17" s="21"/>
      <c r="E17" s="8" t="s">
        <v>26</v>
      </c>
      <c r="F17" s="23"/>
      <c r="G17" s="10">
        <f>SUM(F18)</f>
        <v>267669.76000000001</v>
      </c>
      <c r="H17" s="11">
        <v>0</v>
      </c>
    </row>
    <row r="18" spans="1:15" ht="12.75" customHeight="1" x14ac:dyDescent="0.25">
      <c r="E18" s="5" t="s">
        <v>27</v>
      </c>
      <c r="F18" s="24">
        <v>267669.76000000001</v>
      </c>
      <c r="G18" s="10"/>
      <c r="H18" s="19"/>
    </row>
    <row r="19" spans="1:15" ht="12.75" customHeight="1" x14ac:dyDescent="0.25">
      <c r="A19" s="8" t="s">
        <v>28</v>
      </c>
      <c r="B19" s="13"/>
      <c r="C19" s="10">
        <f>SUM(B20:B23)</f>
        <v>17150351.839999996</v>
      </c>
      <c r="E19" s="8" t="s">
        <v>29</v>
      </c>
      <c r="F19" s="17"/>
      <c r="G19" s="21">
        <f>SUM(F20:F21)</f>
        <v>3195258.2800000003</v>
      </c>
      <c r="H19" s="11">
        <v>0</v>
      </c>
    </row>
    <row r="20" spans="1:15" ht="12.75" customHeight="1" x14ac:dyDescent="0.25">
      <c r="A20" s="5" t="s">
        <v>30</v>
      </c>
      <c r="B20" s="9">
        <v>4538705.13</v>
      </c>
      <c r="E20" s="5" t="s">
        <v>31</v>
      </c>
      <c r="F20" s="17">
        <v>2500000</v>
      </c>
      <c r="G20" s="10"/>
      <c r="H20" s="19"/>
    </row>
    <row r="21" spans="1:15" ht="12.75" customHeight="1" x14ac:dyDescent="0.25">
      <c r="A21" s="25" t="s">
        <v>32</v>
      </c>
      <c r="B21" s="17">
        <v>9908529.9100000001</v>
      </c>
      <c r="E21" s="5" t="s">
        <v>33</v>
      </c>
      <c r="F21" s="24">
        <v>695258.28</v>
      </c>
      <c r="G21" s="10"/>
      <c r="H21" s="19"/>
    </row>
    <row r="22" spans="1:15" ht="12.75" customHeight="1" x14ac:dyDescent="0.25">
      <c r="A22" s="5" t="s">
        <v>34</v>
      </c>
      <c r="B22" s="26">
        <v>3405134.0599999996</v>
      </c>
      <c r="E22" s="8" t="s">
        <v>35</v>
      </c>
      <c r="F22" s="23"/>
      <c r="G22" s="10">
        <f>SUM(F23)</f>
        <v>116856.06</v>
      </c>
      <c r="H22" s="11">
        <v>0</v>
      </c>
    </row>
    <row r="23" spans="1:15" ht="15.75" customHeight="1" x14ac:dyDescent="0.25">
      <c r="A23" s="5" t="s">
        <v>36</v>
      </c>
      <c r="B23" s="27">
        <v>-702017.26</v>
      </c>
      <c r="E23" s="5" t="s">
        <v>37</v>
      </c>
      <c r="F23" s="15">
        <v>116856.06</v>
      </c>
      <c r="G23" s="10"/>
      <c r="H23" s="19"/>
    </row>
    <row r="24" spans="1:15" ht="12.75" customHeight="1" x14ac:dyDescent="0.25">
      <c r="E24" s="8" t="s">
        <v>38</v>
      </c>
      <c r="F24" s="13"/>
      <c r="G24" s="10">
        <f>SUM(F25:F27)</f>
        <v>475068.41</v>
      </c>
      <c r="H24" s="19"/>
    </row>
    <row r="25" spans="1:15" ht="12.75" customHeight="1" x14ac:dyDescent="0.25">
      <c r="A25" s="8" t="s">
        <v>39</v>
      </c>
      <c r="B25" s="16"/>
      <c r="C25" s="21">
        <f>SUM(B26)</f>
        <v>321605.92</v>
      </c>
      <c r="E25" s="5" t="s">
        <v>40</v>
      </c>
      <c r="F25" s="16">
        <v>300522.59999999998</v>
      </c>
      <c r="H25" s="19"/>
    </row>
    <row r="26" spans="1:15" ht="12.75" customHeight="1" x14ac:dyDescent="0.25">
      <c r="A26" s="5" t="s">
        <v>41</v>
      </c>
      <c r="B26" s="15">
        <v>321605.92</v>
      </c>
      <c r="E26" s="5" t="s">
        <v>42</v>
      </c>
      <c r="F26" s="16">
        <v>47782.49</v>
      </c>
      <c r="G26" s="10"/>
      <c r="H26" s="19"/>
    </row>
    <row r="27" spans="1:15" ht="12.75" customHeight="1" x14ac:dyDescent="0.25">
      <c r="B27" s="16"/>
      <c r="E27" s="5" t="s">
        <v>43</v>
      </c>
      <c r="F27" s="15">
        <v>126763.31999999999</v>
      </c>
      <c r="G27" s="10"/>
      <c r="H27" s="19"/>
    </row>
    <row r="28" spans="1:15" ht="12.75" customHeight="1" x14ac:dyDescent="0.25">
      <c r="A28" s="8" t="s">
        <v>44</v>
      </c>
      <c r="B28" s="9" t="s">
        <v>2</v>
      </c>
      <c r="C28" s="10">
        <f>SUM(B29:B31)</f>
        <v>66556.099999999977</v>
      </c>
      <c r="E28" s="8" t="s">
        <v>45</v>
      </c>
      <c r="G28" s="21">
        <f>SUM(F29)</f>
        <v>89023.16</v>
      </c>
      <c r="H28" s="19"/>
    </row>
    <row r="29" spans="1:15" ht="12.75" customHeight="1" x14ac:dyDescent="0.25">
      <c r="A29" s="5" t="s">
        <v>46</v>
      </c>
      <c r="B29" s="16">
        <v>0</v>
      </c>
      <c r="C29" s="10"/>
      <c r="E29" s="28" t="s">
        <v>47</v>
      </c>
      <c r="F29" s="15">
        <v>89023.16</v>
      </c>
      <c r="H29" s="19"/>
      <c r="L29" s="29"/>
      <c r="O29" s="29"/>
    </row>
    <row r="30" spans="1:15" ht="12.75" customHeight="1" x14ac:dyDescent="0.25">
      <c r="A30" s="5" t="s">
        <v>48</v>
      </c>
      <c r="B30" s="16">
        <v>713933.21</v>
      </c>
      <c r="E30" s="8" t="s">
        <v>49</v>
      </c>
      <c r="F30" s="16"/>
      <c r="G30" s="21">
        <f>SUM(F31)</f>
        <v>0</v>
      </c>
      <c r="H30" s="19"/>
    </row>
    <row r="31" spans="1:15" ht="12.75" customHeight="1" x14ac:dyDescent="0.25">
      <c r="A31" s="5" t="s">
        <v>50</v>
      </c>
      <c r="B31" s="15">
        <v>-647377.11</v>
      </c>
      <c r="E31" s="28" t="s">
        <v>51</v>
      </c>
      <c r="F31" s="15">
        <v>0</v>
      </c>
      <c r="H31" s="19"/>
    </row>
    <row r="32" spans="1:15" ht="12.75" customHeight="1" x14ac:dyDescent="0.25">
      <c r="B32" s="9"/>
      <c r="E32" s="30" t="s">
        <v>52</v>
      </c>
      <c r="F32" s="9" t="s">
        <v>2</v>
      </c>
      <c r="G32" s="31">
        <f>SUM(G6:G31)</f>
        <v>11724250.130000001</v>
      </c>
      <c r="H32" s="19"/>
      <c r="K32" s="11"/>
    </row>
    <row r="33" spans="1:11" ht="12.75" customHeight="1" x14ac:dyDescent="0.25">
      <c r="A33" s="8" t="s">
        <v>53</v>
      </c>
      <c r="B33" s="13"/>
      <c r="C33" s="10">
        <f>SUM(B34:B37)</f>
        <v>2526779.39</v>
      </c>
      <c r="E33" s="30"/>
      <c r="F33" s="9"/>
      <c r="G33" s="31"/>
      <c r="H33" s="19"/>
      <c r="K33" s="11"/>
    </row>
    <row r="34" spans="1:11" ht="12.75" customHeight="1" x14ac:dyDescent="0.25">
      <c r="A34" s="5" t="s">
        <v>54</v>
      </c>
      <c r="B34" s="9">
        <v>1999178.0899999999</v>
      </c>
      <c r="C34" s="10"/>
      <c r="E34" s="30" t="s">
        <v>55</v>
      </c>
      <c r="F34" s="9" t="s">
        <v>2</v>
      </c>
      <c r="G34" s="10" t="s">
        <v>2</v>
      </c>
      <c r="H34" s="19"/>
    </row>
    <row r="35" spans="1:11" ht="12.75" customHeight="1" x14ac:dyDescent="0.25">
      <c r="A35" s="5" t="s">
        <v>56</v>
      </c>
      <c r="B35" s="26">
        <v>571993.02</v>
      </c>
      <c r="C35" s="10"/>
      <c r="E35" s="8" t="s">
        <v>57</v>
      </c>
      <c r="F35" s="13"/>
      <c r="G35" s="10">
        <f>+F36</f>
        <v>7500000</v>
      </c>
      <c r="H35" s="19"/>
    </row>
    <row r="36" spans="1:11" ht="12.75" customHeight="1" x14ac:dyDescent="0.25">
      <c r="A36" s="5" t="s">
        <v>58</v>
      </c>
      <c r="B36" s="13">
        <v>82694.600000000006</v>
      </c>
      <c r="C36" s="10"/>
      <c r="E36" s="5" t="s">
        <v>59</v>
      </c>
      <c r="F36" s="15">
        <v>7500000</v>
      </c>
      <c r="G36" s="10"/>
      <c r="H36" s="19"/>
    </row>
    <row r="37" spans="1:11" ht="12.75" customHeight="1" x14ac:dyDescent="0.25">
      <c r="A37" s="5" t="s">
        <v>60</v>
      </c>
      <c r="B37" s="15">
        <v>-127086.32</v>
      </c>
      <c r="E37" s="32" t="s">
        <v>61</v>
      </c>
      <c r="G37" s="16">
        <f>+F38</f>
        <v>298355.84000000003</v>
      </c>
      <c r="H37" s="19"/>
    </row>
    <row r="38" spans="1:11" ht="12.75" customHeight="1" x14ac:dyDescent="0.25">
      <c r="B38" s="16"/>
      <c r="E38" s="33" t="s">
        <v>62</v>
      </c>
      <c r="F38" s="15">
        <v>298355.84000000003</v>
      </c>
      <c r="H38" s="19"/>
    </row>
    <row r="39" spans="1:11" ht="12.75" customHeight="1" x14ac:dyDescent="0.25">
      <c r="B39" s="16"/>
      <c r="E39" s="32" t="s">
        <v>63</v>
      </c>
      <c r="F39" s="16"/>
      <c r="G39" s="10">
        <f>+F40</f>
        <v>1676.72</v>
      </c>
      <c r="H39" s="19"/>
    </row>
    <row r="40" spans="1:11" ht="12.75" customHeight="1" x14ac:dyDescent="0.25">
      <c r="B40" s="16"/>
      <c r="E40" s="34" t="s">
        <v>64</v>
      </c>
      <c r="F40" s="15">
        <v>1676.72</v>
      </c>
      <c r="H40" s="19"/>
    </row>
    <row r="41" spans="1:11" ht="12.75" customHeight="1" x14ac:dyDescent="0.25">
      <c r="B41" s="16"/>
      <c r="E41" s="8" t="s">
        <v>65</v>
      </c>
      <c r="F41" s="16"/>
      <c r="G41" s="10">
        <f>SUM(F42:F43)</f>
        <v>1958680.7000000007</v>
      </c>
      <c r="H41" s="19"/>
    </row>
    <row r="42" spans="1:11" ht="12.75" customHeight="1" x14ac:dyDescent="0.25">
      <c r="E42" s="5" t="str">
        <f>IF(F42&lt;0,"PERDIDA DEL EJERCICIO","UTILIDAD DEL EJERCICIO")</f>
        <v>PERDIDA DEL EJERCICIO</v>
      </c>
      <c r="F42" s="16">
        <v>-379880.47999999952</v>
      </c>
      <c r="H42" s="19"/>
    </row>
    <row r="43" spans="1:11" ht="15" customHeight="1" x14ac:dyDescent="0.25">
      <c r="E43" s="5" t="s">
        <v>66</v>
      </c>
      <c r="F43" s="15">
        <v>2338561.1800000002</v>
      </c>
    </row>
    <row r="44" spans="1:11" ht="12.75" customHeight="1" x14ac:dyDescent="0.25">
      <c r="E44" s="7" t="s">
        <v>67</v>
      </c>
      <c r="F44" s="12"/>
      <c r="G44" s="31">
        <f>SUM(G35:G43)</f>
        <v>9758713.2599999998</v>
      </c>
      <c r="H44" s="35"/>
      <c r="I44" s="11"/>
    </row>
    <row r="45" spans="1:11" ht="18.5" customHeight="1" thickBot="1" x14ac:dyDescent="0.3">
      <c r="A45" s="30" t="s">
        <v>68</v>
      </c>
      <c r="B45" s="36" t="s">
        <v>2</v>
      </c>
      <c r="C45" s="37">
        <f>SUM(C5:C42)</f>
        <v>21482963.390000001</v>
      </c>
      <c r="E45" s="7" t="s">
        <v>69</v>
      </c>
      <c r="F45" s="9"/>
      <c r="G45" s="38">
        <f>G32+G44</f>
        <v>21482963.390000001</v>
      </c>
      <c r="H45" s="11">
        <f>+G45-C45</f>
        <v>0</v>
      </c>
      <c r="I45" s="11"/>
    </row>
    <row r="46" spans="1:11" ht="6.5" customHeight="1" thickTop="1" x14ac:dyDescent="0.25">
      <c r="H46" s="35"/>
      <c r="I46" s="11"/>
    </row>
    <row r="47" spans="1:11" ht="12.75" customHeight="1" x14ac:dyDescent="0.25">
      <c r="A47" s="8" t="s">
        <v>70</v>
      </c>
      <c r="B47" s="36"/>
      <c r="C47" s="39">
        <f>SUM(B48:B51)</f>
        <v>1913461268.7600002</v>
      </c>
      <c r="E47" s="40" t="s">
        <v>71</v>
      </c>
      <c r="F47" s="13"/>
      <c r="G47" s="39">
        <f>SUM(F48)</f>
        <v>1913461268.76</v>
      </c>
      <c r="H47" s="11">
        <f>+G47-C47</f>
        <v>0</v>
      </c>
      <c r="I47" s="11"/>
    </row>
    <row r="48" spans="1:11" ht="25" customHeight="1" x14ac:dyDescent="0.25">
      <c r="A48" s="41" t="s">
        <v>72</v>
      </c>
      <c r="B48" s="9">
        <v>1661354380.6100001</v>
      </c>
      <c r="C48" s="36"/>
      <c r="E48" s="25" t="s">
        <v>73</v>
      </c>
      <c r="F48" s="15">
        <v>1913461268.76</v>
      </c>
      <c r="G48" s="36"/>
      <c r="H48" s="35"/>
      <c r="I48" s="11"/>
    </row>
    <row r="49" spans="1:12" ht="18.5" customHeight="1" x14ac:dyDescent="0.25">
      <c r="A49" s="5" t="s">
        <v>74</v>
      </c>
      <c r="B49" s="42">
        <v>26217899.800000001</v>
      </c>
      <c r="C49" s="43"/>
      <c r="E49" s="44"/>
      <c r="F49" s="45"/>
      <c r="G49" s="43"/>
      <c r="H49" s="35"/>
      <c r="I49" s="11"/>
    </row>
    <row r="50" spans="1:12" ht="12.75" customHeight="1" x14ac:dyDescent="0.25">
      <c r="A50" s="46" t="s">
        <v>75</v>
      </c>
      <c r="B50" s="42">
        <v>222537013.40000001</v>
      </c>
      <c r="F50" s="45"/>
      <c r="G50" s="43"/>
      <c r="H50" s="35"/>
    </row>
    <row r="51" spans="1:12" ht="22.5" customHeight="1" x14ac:dyDescent="0.25">
      <c r="A51" s="25" t="s">
        <v>76</v>
      </c>
      <c r="B51" s="47">
        <v>3351974.95</v>
      </c>
      <c r="E51" s="48"/>
      <c r="F51" s="45"/>
      <c r="G51" s="49"/>
    </row>
    <row r="52" spans="1:12" ht="12.75" customHeight="1" x14ac:dyDescent="0.25">
      <c r="B52" s="49"/>
      <c r="C52" s="43"/>
      <c r="E52" s="48"/>
      <c r="F52" s="45"/>
      <c r="G52" s="49"/>
      <c r="H52" s="19"/>
    </row>
    <row r="53" spans="1:12" ht="12.75" customHeight="1" x14ac:dyDescent="0.25">
      <c r="A53" s="8" t="s">
        <v>77</v>
      </c>
      <c r="B53" s="49"/>
      <c r="C53" s="50">
        <f>SUM(B54:B56)</f>
        <v>843549.02</v>
      </c>
      <c r="E53" s="8" t="s">
        <v>78</v>
      </c>
      <c r="G53" s="50">
        <f>+F54</f>
        <v>843549.02</v>
      </c>
      <c r="H53" s="11">
        <f>+G53-C53</f>
        <v>0</v>
      </c>
    </row>
    <row r="54" spans="1:12" ht="12.75" customHeight="1" x14ac:dyDescent="0.25">
      <c r="A54" s="5" t="s">
        <v>79</v>
      </c>
      <c r="B54" s="51">
        <v>808000</v>
      </c>
      <c r="C54" s="43"/>
      <c r="E54" s="5" t="s">
        <v>78</v>
      </c>
      <c r="F54" s="24">
        <v>843549.02</v>
      </c>
      <c r="H54" s="19"/>
    </row>
    <row r="55" spans="1:12" ht="12.75" customHeight="1" x14ac:dyDescent="0.25">
      <c r="A55" s="5" t="s">
        <v>80</v>
      </c>
      <c r="B55" s="51">
        <v>30907.46</v>
      </c>
      <c r="C55" s="43"/>
      <c r="F55" s="17"/>
      <c r="H55" s="19"/>
    </row>
    <row r="56" spans="1:12" ht="12.75" customHeight="1" x14ac:dyDescent="0.25">
      <c r="A56" s="52" t="s">
        <v>81</v>
      </c>
      <c r="B56" s="47">
        <v>4641.5600000000004</v>
      </c>
      <c r="C56" s="43"/>
      <c r="F56" s="21"/>
      <c r="H56" s="19"/>
      <c r="L56" s="11"/>
    </row>
    <row r="57" spans="1:12" ht="12.75" customHeight="1" x14ac:dyDescent="0.25">
      <c r="B57" s="49"/>
      <c r="C57" s="43"/>
      <c r="H57" s="19"/>
      <c r="L57" s="11"/>
    </row>
    <row r="58" spans="1:12" ht="12.75" customHeight="1" x14ac:dyDescent="0.25">
      <c r="B58" s="49"/>
      <c r="C58" s="43"/>
      <c r="H58" s="19"/>
      <c r="L58" s="11"/>
    </row>
    <row r="59" spans="1:12" ht="12.75" customHeight="1" x14ac:dyDescent="0.25">
      <c r="B59" s="49"/>
      <c r="C59" s="43"/>
      <c r="H59" s="19"/>
      <c r="K59" s="53"/>
    </row>
    <row r="60" spans="1:12" ht="12.75" customHeight="1" x14ac:dyDescent="0.25">
      <c r="B60" s="49"/>
      <c r="C60" s="43"/>
      <c r="H60" s="19"/>
      <c r="K60" s="11"/>
    </row>
    <row r="61" spans="1:12" ht="12.75" customHeight="1" x14ac:dyDescent="0.25">
      <c r="B61" s="49"/>
      <c r="C61" s="43"/>
      <c r="H61" s="19"/>
    </row>
    <row r="62" spans="1:12" ht="12.75" customHeight="1" x14ac:dyDescent="0.25">
      <c r="B62" s="49"/>
      <c r="C62" s="43"/>
      <c r="H62" s="19"/>
      <c r="I62" s="11"/>
      <c r="K62" s="11"/>
    </row>
    <row r="63" spans="1:12" ht="12.75" customHeight="1" x14ac:dyDescent="0.25">
      <c r="A63" s="54"/>
      <c r="C63" s="55"/>
      <c r="F63" s="56"/>
      <c r="G63" s="55"/>
      <c r="H63" s="19"/>
    </row>
    <row r="64" spans="1:12" ht="12.75" customHeight="1" x14ac:dyDescent="0.3">
      <c r="A64" s="57"/>
      <c r="C64" s="55"/>
      <c r="D64" s="58"/>
      <c r="F64" s="55"/>
      <c r="G64" s="55"/>
      <c r="H64" s="19"/>
    </row>
    <row r="65" spans="4:8" ht="12.75" customHeight="1" x14ac:dyDescent="0.3">
      <c r="D65" s="58"/>
      <c r="F65" s="55"/>
      <c r="G65" s="55"/>
      <c r="H65" s="1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02F0-519D-4F94-A53B-F06ED66FABD8}">
  <sheetPr>
    <tabColor rgb="FF0070C0"/>
    <pageSetUpPr fitToPage="1"/>
  </sheetPr>
  <dimension ref="A1:I62"/>
  <sheetViews>
    <sheetView view="pageBreakPreview" topLeftCell="A35" zoomScaleNormal="100" zoomScaleSheetLayoutView="100" workbookViewId="0">
      <selection activeCell="C56" sqref="C56"/>
    </sheetView>
  </sheetViews>
  <sheetFormatPr baseColWidth="10" defaultColWidth="11.453125" defaultRowHeight="12.5" x14ac:dyDescent="0.2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20.26953125" style="2" bestFit="1" customWidth="1"/>
    <col min="9" max="16384" width="11.453125" style="2"/>
  </cols>
  <sheetData>
    <row r="1" spans="1:9" ht="17.25" customHeight="1" x14ac:dyDescent="0.4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3">
      <c r="A2" s="63" t="s">
        <v>136</v>
      </c>
      <c r="B2" s="64"/>
      <c r="C2" s="64"/>
      <c r="D2" s="64"/>
      <c r="E2" s="65"/>
      <c r="F2" s="64"/>
      <c r="G2" s="62"/>
    </row>
    <row r="3" spans="1:9" ht="19.5" customHeight="1" thickBot="1" x14ac:dyDescent="0.35">
      <c r="A3" s="66" t="s">
        <v>1</v>
      </c>
      <c r="B3" s="67"/>
      <c r="C3" s="67"/>
      <c r="D3" s="67"/>
      <c r="E3" s="68"/>
      <c r="F3" s="67"/>
      <c r="G3" s="69"/>
      <c r="H3" s="70"/>
    </row>
    <row r="4" spans="1:9" ht="18" customHeight="1" x14ac:dyDescent="0.25">
      <c r="A4" s="7" t="s">
        <v>82</v>
      </c>
      <c r="E4" s="7" t="s">
        <v>83</v>
      </c>
      <c r="G4" s="20"/>
      <c r="H4" s="70"/>
      <c r="I4" s="70"/>
    </row>
    <row r="5" spans="1:9" ht="16.5" customHeight="1" x14ac:dyDescent="0.3">
      <c r="A5" s="71" t="s">
        <v>84</v>
      </c>
      <c r="C5" s="20">
        <f>SUM(B6:B7)</f>
        <v>2091442.1400000001</v>
      </c>
      <c r="D5" s="70"/>
      <c r="E5" s="8" t="s">
        <v>85</v>
      </c>
      <c r="F5" s="72"/>
      <c r="G5" s="72">
        <f>SUM(F6:F8)</f>
        <v>4751565.54</v>
      </c>
      <c r="H5" s="70"/>
    </row>
    <row r="6" spans="1:9" x14ac:dyDescent="0.25">
      <c r="A6" s="2" t="s">
        <v>86</v>
      </c>
      <c r="B6" s="73">
        <v>222349.86</v>
      </c>
      <c r="C6" s="20"/>
      <c r="E6" s="5" t="s">
        <v>86</v>
      </c>
      <c r="F6" s="74">
        <v>805788.34</v>
      </c>
      <c r="G6" s="72"/>
      <c r="H6" s="70"/>
    </row>
    <row r="7" spans="1:9" x14ac:dyDescent="0.25">
      <c r="A7" s="75" t="s">
        <v>87</v>
      </c>
      <c r="B7" s="76">
        <v>1869092.28</v>
      </c>
      <c r="E7" s="5" t="s">
        <v>88</v>
      </c>
      <c r="F7" s="53">
        <v>3708198.9</v>
      </c>
      <c r="G7" s="72"/>
    </row>
    <row r="8" spans="1:9" x14ac:dyDescent="0.25">
      <c r="C8" s="20"/>
      <c r="E8" s="5" t="s">
        <v>89</v>
      </c>
      <c r="F8" s="77">
        <v>237578.3</v>
      </c>
      <c r="G8" s="72"/>
    </row>
    <row r="9" spans="1:9" ht="26" x14ac:dyDescent="0.3">
      <c r="A9" s="123" t="s">
        <v>90</v>
      </c>
      <c r="B9" s="72"/>
      <c r="C9" s="72">
        <f>SUM(B10)</f>
        <v>527119.41</v>
      </c>
      <c r="E9" s="5"/>
      <c r="F9" s="53"/>
      <c r="G9" s="72"/>
    </row>
    <row r="10" spans="1:9" ht="26" x14ac:dyDescent="0.25">
      <c r="A10" s="78" t="s">
        <v>86</v>
      </c>
      <c r="B10" s="79">
        <v>527119.41</v>
      </c>
      <c r="C10" s="72"/>
      <c r="D10" s="70"/>
      <c r="E10" s="122" t="s">
        <v>91</v>
      </c>
      <c r="G10" s="72">
        <f>SUM(F11:F13)</f>
        <v>1098222.74</v>
      </c>
      <c r="H10" s="70"/>
    </row>
    <row r="11" spans="1:9" x14ac:dyDescent="0.25">
      <c r="A11" s="78"/>
      <c r="B11" s="20"/>
      <c r="C11" s="72"/>
      <c r="E11" s="6" t="s">
        <v>86</v>
      </c>
      <c r="F11" s="73">
        <v>312781.34999999998</v>
      </c>
    </row>
    <row r="12" spans="1:9" ht="24.75" customHeight="1" x14ac:dyDescent="0.3">
      <c r="A12" s="80" t="s">
        <v>92</v>
      </c>
      <c r="C12" s="20">
        <f>SUM(B13:B15)</f>
        <v>1797869.1700000002</v>
      </c>
      <c r="E12" s="81" t="s">
        <v>93</v>
      </c>
      <c r="F12" s="73">
        <v>661694.78999999992</v>
      </c>
    </row>
    <row r="13" spans="1:9" ht="17.25" customHeight="1" x14ac:dyDescent="0.25">
      <c r="A13" s="82" t="s">
        <v>86</v>
      </c>
      <c r="B13" s="83">
        <v>256380.57</v>
      </c>
      <c r="E13" s="6" t="s">
        <v>94</v>
      </c>
      <c r="F13" s="76">
        <v>123746.6</v>
      </c>
    </row>
    <row r="14" spans="1:9" ht="15.75" customHeight="1" x14ac:dyDescent="0.25">
      <c r="A14" s="84" t="s">
        <v>95</v>
      </c>
      <c r="B14" s="73">
        <v>1485388.6</v>
      </c>
      <c r="C14" s="11"/>
      <c r="F14" s="20"/>
    </row>
    <row r="15" spans="1:9" ht="13" x14ac:dyDescent="0.25">
      <c r="A15" s="82" t="s">
        <v>94</v>
      </c>
      <c r="B15" s="85">
        <v>56100</v>
      </c>
      <c r="E15" s="86" t="s">
        <v>96</v>
      </c>
      <c r="G15" s="20">
        <f>SUM(F16:F17)</f>
        <v>178698.55</v>
      </c>
    </row>
    <row r="16" spans="1:9" x14ac:dyDescent="0.25">
      <c r="A16" s="78"/>
      <c r="B16" s="20"/>
      <c r="C16" s="20"/>
      <c r="E16" s="6" t="s">
        <v>86</v>
      </c>
      <c r="F16" s="73">
        <v>86252.47</v>
      </c>
    </row>
    <row r="17" spans="1:8" ht="13" x14ac:dyDescent="0.3">
      <c r="A17" s="71" t="s">
        <v>97</v>
      </c>
      <c r="B17" s="83"/>
      <c r="C17" s="20">
        <f>SUM(B18:B21)</f>
        <v>775109.7</v>
      </c>
      <c r="E17" s="6" t="s">
        <v>98</v>
      </c>
      <c r="F17" s="87">
        <v>92446.080000000002</v>
      </c>
    </row>
    <row r="18" spans="1:8" x14ac:dyDescent="0.25">
      <c r="A18" s="88" t="s">
        <v>99</v>
      </c>
      <c r="B18" s="83">
        <v>94122.19</v>
      </c>
      <c r="D18" s="70"/>
    </row>
    <row r="19" spans="1:8" ht="23" x14ac:dyDescent="0.25">
      <c r="A19" s="89" t="s">
        <v>100</v>
      </c>
      <c r="B19" s="83">
        <v>203822.63</v>
      </c>
      <c r="D19" s="11"/>
      <c r="E19" s="8" t="s">
        <v>101</v>
      </c>
      <c r="F19" s="90"/>
      <c r="G19" s="90">
        <f>SUM(F20:F21)</f>
        <v>991.08</v>
      </c>
    </row>
    <row r="20" spans="1:8" x14ac:dyDescent="0.25">
      <c r="A20" s="2" t="s">
        <v>102</v>
      </c>
      <c r="B20" s="83">
        <v>5150.51</v>
      </c>
      <c r="E20" s="6" t="s">
        <v>86</v>
      </c>
      <c r="F20" s="91">
        <v>197.1</v>
      </c>
      <c r="G20" s="90"/>
    </row>
    <row r="21" spans="1:8" x14ac:dyDescent="0.25">
      <c r="A21" s="2" t="s">
        <v>103</v>
      </c>
      <c r="B21" s="85">
        <v>472014.36999999994</v>
      </c>
      <c r="E21" s="5" t="s">
        <v>87</v>
      </c>
      <c r="F21" s="87">
        <v>793.98</v>
      </c>
    </row>
    <row r="22" spans="1:8" ht="15.75" customHeight="1" x14ac:dyDescent="0.35">
      <c r="H22" s="92"/>
    </row>
    <row r="23" spans="1:8" ht="13.5" customHeight="1" x14ac:dyDescent="0.35">
      <c r="A23" s="80" t="s">
        <v>104</v>
      </c>
      <c r="C23" s="20">
        <f>SUM(B24:B26)</f>
        <v>365808.73</v>
      </c>
      <c r="E23" s="86" t="s">
        <v>105</v>
      </c>
      <c r="G23" s="93">
        <f>SUM(F24:F26)</f>
        <v>7575.8799999999992</v>
      </c>
      <c r="H23" s="92" t="s">
        <v>106</v>
      </c>
    </row>
    <row r="24" spans="1:8" ht="14.25" customHeight="1" x14ac:dyDescent="0.35">
      <c r="A24" s="78" t="s">
        <v>86</v>
      </c>
      <c r="B24" s="73">
        <v>89832.56</v>
      </c>
      <c r="C24" s="72"/>
      <c r="E24" s="6" t="s">
        <v>107</v>
      </c>
      <c r="F24" s="94">
        <v>3353.44</v>
      </c>
      <c r="G24" s="11"/>
      <c r="H24" s="92"/>
    </row>
    <row r="25" spans="1:8" ht="14.25" customHeight="1" x14ac:dyDescent="0.25">
      <c r="A25" s="2" t="s">
        <v>98</v>
      </c>
      <c r="B25" s="95">
        <v>257685.75</v>
      </c>
      <c r="E25" s="5" t="s">
        <v>108</v>
      </c>
      <c r="F25" s="94">
        <v>4222.4399999999996</v>
      </c>
    </row>
    <row r="26" spans="1:8" ht="15" customHeight="1" x14ac:dyDescent="0.25">
      <c r="A26" s="2" t="s">
        <v>89</v>
      </c>
      <c r="B26" s="76">
        <v>18290.419999999998</v>
      </c>
      <c r="E26" s="6" t="s">
        <v>109</v>
      </c>
      <c r="F26" s="96">
        <v>0</v>
      </c>
    </row>
    <row r="27" spans="1:8" ht="14.25" customHeight="1" x14ac:dyDescent="0.4">
      <c r="B27" s="97"/>
      <c r="C27" s="98"/>
      <c r="E27" s="5"/>
      <c r="F27" s="53"/>
    </row>
    <row r="28" spans="1:8" ht="13" x14ac:dyDescent="0.3">
      <c r="A28" s="71" t="s">
        <v>110</v>
      </c>
      <c r="B28" s="99"/>
      <c r="C28" s="99">
        <f>SUM(B29:B30)</f>
        <v>500354.5</v>
      </c>
      <c r="E28" s="8" t="s">
        <v>111</v>
      </c>
      <c r="F28" s="53"/>
      <c r="G28" s="93">
        <f>SUM(F29)</f>
        <v>6164.06</v>
      </c>
    </row>
    <row r="29" spans="1:8" x14ac:dyDescent="0.25">
      <c r="A29" s="2" t="s">
        <v>112</v>
      </c>
      <c r="B29" s="73">
        <v>83849.88</v>
      </c>
      <c r="C29" s="99"/>
      <c r="E29" s="5" t="s">
        <v>113</v>
      </c>
      <c r="F29" s="77">
        <v>6164.06</v>
      </c>
      <c r="H29" s="70"/>
    </row>
    <row r="30" spans="1:8" ht="23" x14ac:dyDescent="0.25">
      <c r="A30" s="89" t="s">
        <v>114</v>
      </c>
      <c r="B30" s="77">
        <v>416504.62</v>
      </c>
      <c r="E30" s="100" t="s">
        <v>115</v>
      </c>
      <c r="G30" s="93">
        <f>SUM(F31)</f>
        <v>58239.51</v>
      </c>
    </row>
    <row r="31" spans="1:8" x14ac:dyDescent="0.25">
      <c r="D31" s="70"/>
      <c r="E31" s="5" t="s">
        <v>116</v>
      </c>
      <c r="F31" s="101">
        <v>58239.51</v>
      </c>
    </row>
    <row r="32" spans="1:8" ht="15.75" customHeight="1" x14ac:dyDescent="0.3">
      <c r="A32" s="71" t="s">
        <v>117</v>
      </c>
      <c r="B32" s="99"/>
      <c r="C32" s="20">
        <f>SUM(B33:B40)</f>
        <v>480741.3</v>
      </c>
    </row>
    <row r="33" spans="1:9" ht="12.75" customHeight="1" x14ac:dyDescent="0.3">
      <c r="A33" s="2" t="s">
        <v>118</v>
      </c>
      <c r="B33" s="99">
        <v>141850.94</v>
      </c>
      <c r="C33" s="20"/>
      <c r="E33" s="71" t="s">
        <v>119</v>
      </c>
      <c r="F33" s="94"/>
      <c r="G33" s="93">
        <f>SUM(F34)</f>
        <v>63351.9</v>
      </c>
    </row>
    <row r="34" spans="1:9" ht="12.75" customHeight="1" x14ac:dyDescent="0.25">
      <c r="A34" s="2" t="s">
        <v>120</v>
      </c>
      <c r="B34" s="73">
        <v>0</v>
      </c>
      <c r="E34" s="2" t="s">
        <v>121</v>
      </c>
      <c r="F34" s="101">
        <v>63351.9</v>
      </c>
    </row>
    <row r="35" spans="1:9" ht="12.75" customHeight="1" x14ac:dyDescent="0.25">
      <c r="A35" s="2" t="s">
        <v>122</v>
      </c>
      <c r="B35" s="99">
        <v>141887.95000000001</v>
      </c>
      <c r="C35" s="99"/>
      <c r="H35" s="102"/>
    </row>
    <row r="36" spans="1:9" ht="12.75" customHeight="1" x14ac:dyDescent="0.25">
      <c r="A36" s="2" t="s">
        <v>123</v>
      </c>
      <c r="B36" s="73">
        <v>3767.96</v>
      </c>
      <c r="H36" s="103"/>
    </row>
    <row r="37" spans="1:9" ht="12.75" customHeight="1" x14ac:dyDescent="0.25">
      <c r="A37" s="2" t="s">
        <v>124</v>
      </c>
      <c r="B37" s="99">
        <v>137913.37</v>
      </c>
      <c r="C37" s="20"/>
      <c r="H37" s="103"/>
    </row>
    <row r="38" spans="1:9" ht="12.75" customHeight="1" x14ac:dyDescent="0.25">
      <c r="A38" s="2" t="s">
        <v>125</v>
      </c>
      <c r="B38" s="99">
        <v>5496.92</v>
      </c>
      <c r="C38" s="20"/>
      <c r="H38" s="11"/>
    </row>
    <row r="39" spans="1:9" ht="12.75" customHeight="1" x14ac:dyDescent="0.25">
      <c r="A39" s="2" t="s">
        <v>126</v>
      </c>
      <c r="B39" s="99">
        <v>0</v>
      </c>
      <c r="C39" s="20"/>
      <c r="H39" s="70"/>
    </row>
    <row r="40" spans="1:9" x14ac:dyDescent="0.25">
      <c r="A40" s="2" t="s">
        <v>127</v>
      </c>
      <c r="B40" s="85">
        <v>49824.159999999996</v>
      </c>
      <c r="C40" s="20"/>
    </row>
    <row r="42" spans="1:9" x14ac:dyDescent="0.25">
      <c r="A42" s="104" t="s">
        <v>128</v>
      </c>
      <c r="C42" s="20">
        <f>SUM(B43:B44)</f>
        <v>6244.79</v>
      </c>
      <c r="H42" s="105"/>
    </row>
    <row r="43" spans="1:9" x14ac:dyDescent="0.25">
      <c r="A43" s="2" t="s">
        <v>129</v>
      </c>
      <c r="B43" s="53">
        <v>1467.16</v>
      </c>
    </row>
    <row r="44" spans="1:9" ht="12.75" customHeight="1" x14ac:dyDescent="0.25">
      <c r="A44" s="2" t="s">
        <v>130</v>
      </c>
      <c r="B44" s="106">
        <v>4777.63</v>
      </c>
    </row>
    <row r="45" spans="1:9" ht="13" x14ac:dyDescent="0.3">
      <c r="A45" s="107" t="s">
        <v>131</v>
      </c>
      <c r="B45" s="108"/>
      <c r="C45" s="73">
        <f>SUM(C5:C44)</f>
        <v>6544689.7400000002</v>
      </c>
      <c r="E45" s="7" t="s">
        <v>132</v>
      </c>
      <c r="F45" s="94"/>
      <c r="G45" s="20">
        <f>SUM(G5:G44)</f>
        <v>6164809.2599999998</v>
      </c>
    </row>
    <row r="46" spans="1:9" ht="16.5" customHeight="1" x14ac:dyDescent="0.3">
      <c r="A46" s="107" t="str">
        <f>IF(C46=0,"","UTILIDAD DEL EJERCICIO")</f>
        <v/>
      </c>
      <c r="B46" s="109"/>
      <c r="C46" s="73">
        <f>IF(SUM(-C45+G45)&lt;0,0,SUM(-C45+G45))</f>
        <v>0</v>
      </c>
      <c r="E46" s="110" t="str">
        <f>IF(G46=0,"","PERDIDA DEL EJERCICIO")</f>
        <v>PERDIDA DEL EJERCICIO</v>
      </c>
      <c r="G46" s="111">
        <f>IF(SUM(-G45+C45)&lt;0,0,SUM(-G45+C45))</f>
        <v>379880.48000000045</v>
      </c>
    </row>
    <row r="47" spans="1:9" ht="13.5" thickBot="1" x14ac:dyDescent="0.35">
      <c r="A47" s="107" t="s">
        <v>133</v>
      </c>
      <c r="B47" s="112" t="s">
        <v>2</v>
      </c>
      <c r="C47" s="113">
        <f>+C45+C46</f>
        <v>6544689.7400000002</v>
      </c>
      <c r="E47" s="114" t="s">
        <v>134</v>
      </c>
      <c r="F47" s="115" t="s">
        <v>2</v>
      </c>
      <c r="G47" s="113">
        <f>+G45+G46</f>
        <v>6544689.7400000002</v>
      </c>
      <c r="H47" s="111">
        <f>+G47-C47</f>
        <v>0</v>
      </c>
      <c r="I47" s="116"/>
    </row>
    <row r="48" spans="1:9" ht="13" thickTop="1" x14ac:dyDescent="0.25"/>
    <row r="49" spans="1:8" ht="16.5" customHeight="1" x14ac:dyDescent="0.25"/>
    <row r="54" spans="1:8" x14ac:dyDescent="0.25">
      <c r="H54" s="11"/>
    </row>
    <row r="55" spans="1:8" x14ac:dyDescent="0.25">
      <c r="C55" s="20"/>
      <c r="G55" s="111"/>
      <c r="H55" s="11"/>
    </row>
    <row r="56" spans="1:8" x14ac:dyDescent="0.25">
      <c r="H56" s="111"/>
    </row>
    <row r="57" spans="1:8" ht="13" x14ac:dyDescent="0.3">
      <c r="A57" s="117"/>
      <c r="B57" s="112"/>
      <c r="C57" s="115"/>
      <c r="F57" s="115"/>
      <c r="G57" s="115"/>
    </row>
    <row r="58" spans="1:8" ht="15.5" x14ac:dyDescent="0.35">
      <c r="A58" s="118"/>
      <c r="B58" s="57"/>
      <c r="C58" s="57"/>
      <c r="E58" s="57"/>
      <c r="F58" s="118"/>
      <c r="G58" s="119"/>
    </row>
    <row r="59" spans="1:8" ht="15.5" x14ac:dyDescent="0.35">
      <c r="A59" s="118"/>
      <c r="C59" s="120"/>
      <c r="D59" s="121"/>
      <c r="F59" s="118"/>
      <c r="G59" s="119"/>
    </row>
    <row r="60" spans="1:8" ht="15.5" x14ac:dyDescent="0.35">
      <c r="A60" s="119"/>
      <c r="D60" s="121"/>
      <c r="F60" s="119"/>
      <c r="G60" s="119"/>
    </row>
    <row r="62" spans="1:8" ht="15.5" x14ac:dyDescent="0.25">
      <c r="D62" s="57"/>
    </row>
  </sheetData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2024-03-29T05:03:18Z</cp:lastPrinted>
  <dcterms:created xsi:type="dcterms:W3CDTF">2024-03-29T04:56:40Z</dcterms:created>
  <dcterms:modified xsi:type="dcterms:W3CDTF">2024-03-29T05:15:03Z</dcterms:modified>
</cp:coreProperties>
</file>