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 Y REGISTROS DE CIERRE\Estados Financieros 2024\2. Febrero 2024\"/>
    </mc:Choice>
  </mc:AlternateContent>
  <xr:revisionPtr revIDLastSave="0" documentId="13_ncr:1_{5F4FC7DC-26E3-4AA3-8B18-246EA5FD71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8" i="3" s="1"/>
  <c r="E94" i="3"/>
  <c r="E93" i="3"/>
  <c r="E88" i="3"/>
  <c r="E81" i="3"/>
  <c r="E79" i="3"/>
  <c r="E82" i="3" s="1"/>
  <c r="E78" i="3"/>
  <c r="E74" i="3"/>
  <c r="E73" i="3"/>
  <c r="E52" i="3"/>
  <c r="E50" i="3"/>
  <c r="E48" i="3"/>
  <c r="E46" i="3"/>
  <c r="E45" i="3"/>
  <c r="E41" i="3"/>
  <c r="E37" i="3"/>
  <c r="E35" i="3"/>
  <c r="E34" i="3"/>
  <c r="E27" i="3"/>
  <c r="E26" i="3"/>
  <c r="E25" i="3"/>
  <c r="E24" i="3"/>
  <c r="E20" i="3"/>
  <c r="E19" i="3"/>
  <c r="E18" i="3"/>
  <c r="E16" i="3"/>
  <c r="E15" i="3"/>
  <c r="E13" i="3"/>
  <c r="E21" i="3" l="1"/>
  <c r="E42" i="3" l="1"/>
  <c r="E54" i="3" l="1"/>
  <c r="E38" i="3" l="1"/>
  <c r="E28" i="3"/>
  <c r="E75" i="3"/>
  <c r="E85" i="3" s="1"/>
  <c r="E90" i="3" s="1"/>
  <c r="C66" i="3"/>
  <c r="E99" i="3" l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<sst xmlns="http://schemas.openxmlformats.org/spreadsheetml/2006/main" count="75" uniqueCount="72">
  <si>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</si>
  <si>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</si>
  <si>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</si>
  <si>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</si>
  <si>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</si>
  <si>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</si>
  <si>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</si>
  <si>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</si>
  <si>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</si>
  <si>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</si>
  <si>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</si>
  <si>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</si>
  <si>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</si>
  <si>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</si>
  <si>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</si>
  <si>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</si>
  <si>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</si>
  <si>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</si>
  <si>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</si>
  <si>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</si>
  <si>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</si>
  <si>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</si>
  <si>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</si>
  <si>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</si>
  <si>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</si>
  <si>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</si>
  <si>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</si>
  <si>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</si>
  <si>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</si>
  <si>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</si>
  <si>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</si>
  <si>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</si>
  <si>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</si>
  <si>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</si>
  <si>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</si>
  <si>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</si>
  <si>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</si>
  <si>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</si>
  <si>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</si>
  <si>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</si>
  <si>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</si>
  <si>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</si>
  <si>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</si>
  <si>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</si>
  <si>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</si>
  <si>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</si>
  <si>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</si>
  <si>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</si>
  <si>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</si>
  <si>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</si>
  <si>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</si>
  <si>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</si>
  <si>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</si>
  <si>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</si>
  <si>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</si>
  <si>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</si>
  <si>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</si>
  <si>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</si>
  <si>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</si>
  <si>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</si>
  <si>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</si>
  <si>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</si>
  <si>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</si>
  <si>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</si>
  <si>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</si>
  <si>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</si>
  <si>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</si>
  <si>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</si>
  <si>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</si>
  <si>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</si>
  <si>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</si>
  <si>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29 de febrero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</si>
</sst>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90" zoomScaleNormal="90" workbookViewId="0">
      <selection activeCell="E101" sqref="E101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(150+130955)/1000</f>
        <v>131.10499999999999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1166197.98/1000</f>
        <v>1166.1979799999999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171814.75/1000</f>
        <v>171.81475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5721.94/1000</f>
        <v>5.72194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64763.49/1000</f>
        <v>64.763490000000004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87691.88/1000</f>
        <v>87.691879999999998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1633.29504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35495.18/1000</f>
        <v>35.495179999999998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40842.59/1000</f>
        <v>40.842589999999994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304492.51/1000</f>
        <v>304.49250999999998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87672.38/1000</f>
        <v>87.672380000000004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468.50265999999999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2101.7977000000001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>
        <f>48399.93/1000</f>
        <v>48.399929999999998</v>
      </c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123395.63/1000</f>
        <v>123.39563000000001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392306.81/1000</f>
        <v>392.30680999999998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564.10237000000006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49814.48/1000</f>
        <v>49.814480000000003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1460.5254200000002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2101.7977000000001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29 de febrero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64670.81/1000</f>
        <v>64.670810000000003</v>
      </c>
    </row>
    <row r="74" spans="3:5">
      <c r="C74" s="27" t="s">
        <v>43</v>
      </c>
      <c r="D74" s="27"/>
      <c r="E74" s="22">
        <f>98525.52/1000</f>
        <v>98.52552</v>
      </c>
    </row>
    <row r="75" spans="3:5">
      <c r="C75" s="27"/>
      <c r="D75" s="27"/>
      <c r="E75" s="29">
        <f>SUM(E73:E74)</f>
        <v>163.19632999999999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40391.02/1000</f>
        <v>40.391019999999997</v>
      </c>
    </row>
    <row r="79" spans="3:5">
      <c r="C79" s="27" t="s">
        <v>47</v>
      </c>
      <c r="D79" s="27"/>
      <c r="E79" s="54">
        <f>94483.81/1000</f>
        <v>94.483809999999991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9092.45/1000</f>
        <v>9.0924500000000013</v>
      </c>
    </row>
    <row r="82" spans="3:5">
      <c r="C82" s="27"/>
      <c r="D82" s="27"/>
      <c r="E82" s="38">
        <f>SUM(E78:E81)</f>
        <v>143.96727999999999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19.229050000000001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14665.06/1000</f>
        <v>14.665059999999999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33.894109999999998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255.31/1000</f>
        <v>0.25530999999999998</v>
      </c>
    </row>
    <row r="94" spans="3:5">
      <c r="C94" s="27" t="s">
        <v>57</v>
      </c>
      <c r="D94" s="27"/>
      <c r="E94" s="8">
        <f>207.84/1000</f>
        <v>0.20784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9712.44/1000</f>
        <v>9.7124400000000009</v>
      </c>
    </row>
    <row r="98" spans="3:6">
      <c r="C98" s="27"/>
      <c r="D98" s="27"/>
      <c r="E98" s="32">
        <f>+E93+E94+E97</f>
        <v>10.175590000000001</v>
      </c>
      <c r="F98" s="44"/>
    </row>
    <row r="99" spans="3:6" ht="13">
      <c r="C99" s="30" t="s">
        <v>58</v>
      </c>
      <c r="D99" s="27"/>
      <c r="E99" s="39">
        <f>+E90-E98+E96</f>
        <v>23.718519999999998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2024-03-12T15:07:30Z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