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AEFF76D6-99F4-44BF-A560-CB9B076E4976}" xr6:coauthVersionLast="47" xr6:coauthVersionMax="47" xr10:uidLastSave="{00000000-0000-0000-0000-000000000000}"/>
  <bookViews>
    <workbookView xWindow="-110" yWindow="-110" windowWidth="19420" windowHeight="10420" xr2:uid="{622A6AF8-2F9B-4CA7-9671-DDE23D88D2D3}"/>
  </bookViews>
  <sheets>
    <sheet name="BG " sheetId="1" r:id="rId1"/>
    <sheet name="ER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'!$A$1:$E$79</definedName>
    <definedName name="_xlnm.Print_Area" localSheetId="1">'ER 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40" i="2"/>
  <c r="E16" i="2"/>
  <c r="E12" i="2"/>
  <c r="B5" i="2"/>
  <c r="E70" i="1"/>
  <c r="E50" i="1"/>
  <c r="E61" i="1" s="1"/>
  <c r="E33" i="1"/>
  <c r="B5" i="1"/>
  <c r="B4" i="2" s="1"/>
  <c r="E18" i="1" l="1"/>
  <c r="E35" i="1" s="1"/>
  <c r="E71" i="1"/>
  <c r="E73" i="1" s="1"/>
  <c r="E59" i="1"/>
  <c r="E41" i="2"/>
  <c r="E48" i="2" s="1"/>
  <c r="E54" i="2" s="1"/>
  <c r="E6" i="1"/>
  <c r="E74" i="1" l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<sst xmlns="http://schemas.openxmlformats.org/spreadsheetml/2006/main" count="130" uniqueCount="107">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</sst>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50ED8596-A6AE-470E-AC99-F5A6AD2303A7}"/>
    <cellStyle name="Normal_Formatos de Reporte de Información General" xfId="6" xr:uid="{D6037826-EEBE-47A3-978A-EDC6747218D6}"/>
    <cellStyle name="Normal_Junio_03" xfId="4" xr:uid="{08E7E493-287B-4EEB-9ECB-2074FA815CFA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77</xdr:row>
      <xdr:rowOff>68219</xdr:rowOff>
    </xdr:from>
    <xdr:to>
      <xdr:col>1</xdr:col>
      <xdr:colOff>2771776</xdr:colOff>
      <xdr:row>79</xdr:row>
      <xdr:rowOff>44497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AD3A5244-5D2D-445C-94CE-ADBB525DE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49426" y="10850519"/>
          <a:ext cx="1219200" cy="331878"/>
        </a:xfrm>
        <a:prstGeom prst="rect">
          <a:avLst/>
        </a:prstGeom>
      </xdr:spPr>
    </xdr:pic>
    <xdr:clientData/>
  </xdr:twoCellAnchor>
  <xdr:twoCellAnchor editAs="oneCell">
    <xdr:from>
      <xdr:col>1</xdr:col>
      <xdr:colOff>2765997</xdr:colOff>
      <xdr:row>75</xdr:row>
      <xdr:rowOff>66675</xdr:rowOff>
    </xdr:from>
    <xdr:to>
      <xdr:col>4</xdr:col>
      <xdr:colOff>553509</xdr:colOff>
      <xdr:row>76</xdr:row>
      <xdr:rowOff>91893</xdr:rowOff>
    </xdr:to>
    <xdr:pic>
      <xdr:nvPicPr>
        <xdr:cNvPr id="3" name="Imagen 2" descr="Imagen que contiene cuchillo&#10;&#10;Descripción generada automáticamente">
          <a:extLst>
            <a:ext uri="{FF2B5EF4-FFF2-40B4-BE49-F238E27FC236}">
              <a16:creationId xmlns:a16="http://schemas.microsoft.com/office/drawing/2014/main" id="{5C3240F9-C90A-4396-95FD-0C40828CB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962847" y="10499725"/>
          <a:ext cx="1536129" cy="27286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73</xdr:row>
      <xdr:rowOff>95249</xdr:rowOff>
    </xdr:from>
    <xdr:to>
      <xdr:col>1</xdr:col>
      <xdr:colOff>1163704</xdr:colOff>
      <xdr:row>77</xdr:row>
      <xdr:rowOff>89094</xdr:rowOff>
    </xdr:to>
    <xdr:pic>
      <xdr:nvPicPr>
        <xdr:cNvPr id="4" name="Imagen 3" descr="Imagen que contiene dibujo&#10;&#10;Descripción generada automáticamente">
          <a:extLst>
            <a:ext uri="{FF2B5EF4-FFF2-40B4-BE49-F238E27FC236}">
              <a16:creationId xmlns:a16="http://schemas.microsoft.com/office/drawing/2014/main" id="{062D3772-2E02-4A42-9511-C9C574630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87350" y="10191749"/>
          <a:ext cx="973204" cy="679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58</xdr:row>
      <xdr:rowOff>28575</xdr:rowOff>
    </xdr:from>
    <xdr:to>
      <xdr:col>1</xdr:col>
      <xdr:colOff>2619375</xdr:colOff>
      <xdr:row>60</xdr:row>
      <xdr:rowOff>33428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FBE95AD3-1A67-4AFC-A639-C6523CF3F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0825" y="8283575"/>
          <a:ext cx="1219200" cy="3350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54</xdr:row>
      <xdr:rowOff>9525</xdr:rowOff>
    </xdr:from>
    <xdr:to>
      <xdr:col>1</xdr:col>
      <xdr:colOff>1058929</xdr:colOff>
      <xdr:row>58</xdr:row>
      <xdr:rowOff>60520</xdr:rowOff>
    </xdr:to>
    <xdr:pic>
      <xdr:nvPicPr>
        <xdr:cNvPr id="3" name="Imagen 2" descr="Imagen que contiene dibujo&#10;&#10;Descripción generada automáticamente">
          <a:extLst>
            <a:ext uri="{FF2B5EF4-FFF2-40B4-BE49-F238E27FC236}">
              <a16:creationId xmlns:a16="http://schemas.microsoft.com/office/drawing/2014/main" id="{118560D0-61BD-4BDE-A4D7-25AA3CCFD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6375" y="7629525"/>
          <a:ext cx="973204" cy="685995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2514600</xdr:colOff>
      <xdr:row>56</xdr:row>
      <xdr:rowOff>28575</xdr:rowOff>
    </xdr:from>
    <xdr:to>
      <xdr:col>5</xdr:col>
      <xdr:colOff>43879</xdr:colOff>
      <xdr:row>57</xdr:row>
      <xdr:rowOff>139518</xdr:rowOff>
    </xdr:to>
    <xdr:pic>
      <xdr:nvPicPr>
        <xdr:cNvPr id="4" name="Imagen 3" descr="Imagen que contiene cuchillo&#10;&#10;Descripción generada automáticamente">
          <a:extLst>
            <a:ext uri="{FF2B5EF4-FFF2-40B4-BE49-F238E27FC236}">
              <a16:creationId xmlns:a16="http://schemas.microsoft.com/office/drawing/2014/main" id="{904D4C23-BE80-430E-9B1C-3C05DD748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35250" y="7953375"/>
          <a:ext cx="1536129" cy="276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ENERO\01.%20EEFF%20CQ%20Enero%202024%20Bco%20Consolidado.xlsx" TargetMode="External"/><Relationship Id="rId1" Type="http://schemas.openxmlformats.org/officeDocument/2006/relationships/externalLinkPath" Target="/Users/mayala/Desktop/CREDIQ,%20S.A.%20DE%20C.V/REPORTES/GAP/GAP%202024/ENERO/01.%20EEFF%20CQ%20Enero%202024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BG Bolsa"/>
      <sheetName val="ER Bolsa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>
        <row r="4">
          <cell r="B4" t="str">
            <v>Al 31 de Enero 2024 y 2023</v>
          </cell>
        </row>
      </sheetData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6886225.6200000001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42443523.079999998</v>
          </cell>
        </row>
        <row r="14">
          <cell r="B14" t="str">
            <v>Estimación para cuentas incobrables</v>
          </cell>
          <cell r="E14">
            <v>-5130235.82</v>
          </cell>
        </row>
        <row r="15">
          <cell r="B15" t="str">
            <v>Arrendamientos por cobrar</v>
          </cell>
          <cell r="E15">
            <v>1413872.2799999998</v>
          </cell>
        </row>
        <row r="16">
          <cell r="B16" t="str">
            <v>Estimación para cuentas incobrables arrendamientos</v>
          </cell>
          <cell r="E16">
            <v>-47645.89</v>
          </cell>
        </row>
        <row r="17">
          <cell r="B17" t="str">
            <v>Cuentas por cobrar a partes relacionadas</v>
          </cell>
          <cell r="E17">
            <v>255178.99000000022</v>
          </cell>
        </row>
        <row r="18">
          <cell r="B18" t="str">
            <v>Inventarios</v>
          </cell>
          <cell r="E18">
            <v>814936.7</v>
          </cell>
        </row>
        <row r="19">
          <cell r="B19" t="str">
            <v>Gastos Pagados por Anticipado</v>
          </cell>
          <cell r="E19">
            <v>268682.76000000013</v>
          </cell>
        </row>
        <row r="20">
          <cell r="B20" t="str">
            <v xml:space="preserve">Total Activo Circulante </v>
          </cell>
          <cell r="E20">
            <v>46904537.719999999</v>
          </cell>
        </row>
        <row r="22">
          <cell r="B22" t="str">
            <v>Documentos por cobrar a largo plazo</v>
          </cell>
          <cell r="E22">
            <v>173874868.84999999</v>
          </cell>
        </row>
        <row r="23">
          <cell r="B23" t="str">
            <v>Arrendamientos por cobrar a largo plazo</v>
          </cell>
          <cell r="E23">
            <v>2957097.77</v>
          </cell>
        </row>
        <row r="24">
          <cell r="B24" t="str">
            <v>Activos por derecho de uso</v>
          </cell>
          <cell r="E24">
            <v>1375024.56</v>
          </cell>
        </row>
        <row r="25">
          <cell r="B25" t="str">
            <v>Inmuebles, mobiliario, equipo y mejoras</v>
          </cell>
          <cell r="E25">
            <v>18097807.309999999</v>
          </cell>
        </row>
        <row r="26">
          <cell r="B26" t="str">
            <v>Activos intangibles</v>
          </cell>
          <cell r="E26">
            <v>836703.21000000031</v>
          </cell>
        </row>
        <row r="27">
          <cell r="B27" t="str">
            <v>Obras en proceso</v>
          </cell>
          <cell r="E27">
            <v>1158753.7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27669.279999999999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198947731.40000001</v>
          </cell>
        </row>
        <row r="34">
          <cell r="B34" t="str">
            <v>Activos no circulante disponibles para la venta</v>
          </cell>
          <cell r="E34">
            <v>8430</v>
          </cell>
        </row>
        <row r="35">
          <cell r="B35" t="str">
            <v>Total Activo No Corriente</v>
          </cell>
          <cell r="E35">
            <v>198956161.40000001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245860699.12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9003948.9000000004</v>
          </cell>
        </row>
        <row r="42">
          <cell r="B42" t="str">
            <v>Préstamos por Pagar</v>
          </cell>
          <cell r="E42">
            <v>83986079.920000002</v>
          </cell>
        </row>
        <row r="43">
          <cell r="B43" t="str">
            <v xml:space="preserve">Documentos por pagar </v>
          </cell>
          <cell r="E43">
            <v>2414323.27</v>
          </cell>
        </row>
        <row r="44">
          <cell r="B44" t="str">
            <v>Pasivo por arrendamiento</v>
          </cell>
          <cell r="E44">
            <v>304369.90000000002</v>
          </cell>
        </row>
        <row r="45">
          <cell r="B45" t="str">
            <v>Intereses por Pagar</v>
          </cell>
          <cell r="E45">
            <v>1217502.1499999999</v>
          </cell>
        </row>
        <row r="46">
          <cell r="B46" t="str">
            <v>Dividendos por pagar</v>
          </cell>
          <cell r="E46">
            <v>403442.05</v>
          </cell>
        </row>
        <row r="47">
          <cell r="B47" t="str">
            <v xml:space="preserve">Cuentas por pagar comerciales </v>
          </cell>
          <cell r="E47">
            <v>719794.24999999988</v>
          </cell>
        </row>
        <row r="48">
          <cell r="B48" t="str">
            <v>Cuentas por Pagar a partes relacionadas</v>
          </cell>
          <cell r="E48">
            <v>1717309.1100000013</v>
          </cell>
        </row>
        <row r="49">
          <cell r="B49" t="str">
            <v>Impuesto sobre la renta por pagar</v>
          </cell>
          <cell r="E49">
            <v>3154005.7600000002</v>
          </cell>
        </row>
        <row r="50">
          <cell r="B50" t="str">
            <v xml:space="preserve">Gastos acumulados y otras cuentas por pagar </v>
          </cell>
          <cell r="E50">
            <v>4535292.41</v>
          </cell>
        </row>
        <row r="51">
          <cell r="B51" t="str">
            <v>Otros pasivos</v>
          </cell>
          <cell r="E51">
            <v>1126325.1299999999</v>
          </cell>
        </row>
        <row r="52">
          <cell r="B52" t="str">
            <v>Total del Pasivo Circulante</v>
          </cell>
          <cell r="E52">
            <v>108582392.85000001</v>
          </cell>
        </row>
        <row r="54">
          <cell r="B54" t="str">
            <v>Beneficios post-empleo por pagar</v>
          </cell>
          <cell r="E54">
            <v>225540.81</v>
          </cell>
        </row>
        <row r="55">
          <cell r="B55" t="str">
            <v>Préstamos por pagar a Largo Plazo</v>
          </cell>
          <cell r="E55">
            <v>74158563.180000007</v>
          </cell>
        </row>
        <row r="56">
          <cell r="B56" t="str">
            <v xml:space="preserve">Documentos por pagar a largo plazo </v>
          </cell>
          <cell r="E56">
            <v>14317412.73</v>
          </cell>
        </row>
        <row r="57">
          <cell r="B57" t="str">
            <v>Pasivo por arrendamiento LP</v>
          </cell>
          <cell r="E57">
            <v>1222102.1299999999</v>
          </cell>
        </row>
        <row r="58">
          <cell r="B58" t="str">
            <v>Titulos valores</v>
          </cell>
          <cell r="E58">
            <v>500000</v>
          </cell>
        </row>
        <row r="59">
          <cell r="B59" t="str">
            <v>Pasivos por impuesto diferido</v>
          </cell>
          <cell r="E59">
            <v>501392.83999999997</v>
          </cell>
        </row>
        <row r="61">
          <cell r="B61" t="str">
            <v>Total Pasivo No Corriente</v>
          </cell>
          <cell r="E61">
            <v>90925011.690000013</v>
          </cell>
        </row>
        <row r="63">
          <cell r="B63" t="str">
            <v xml:space="preserve">Total del Pasivo </v>
          </cell>
          <cell r="C63" t="str">
            <v>$</v>
          </cell>
          <cell r="E63">
            <v>199507404.54000002</v>
          </cell>
        </row>
        <row r="65">
          <cell r="B65" t="str">
            <v>Patrimonio</v>
          </cell>
        </row>
        <row r="66">
          <cell r="B66" t="str">
            <v>Capital Social</v>
          </cell>
          <cell r="C66" t="str">
            <v>$</v>
          </cell>
          <cell r="E66">
            <v>14700100</v>
          </cell>
        </row>
        <row r="67">
          <cell r="B67" t="str">
            <v>Reserva Legal</v>
          </cell>
          <cell r="E67">
            <v>3346524.89</v>
          </cell>
        </row>
        <row r="68">
          <cell r="B68" t="str">
            <v>Reserva patrimonial</v>
          </cell>
          <cell r="E68">
            <v>191770.48</v>
          </cell>
        </row>
        <row r="69">
          <cell r="B69" t="str">
            <v xml:space="preserve">Otros componentes del patrimonio </v>
          </cell>
          <cell r="E69">
            <v>0</v>
          </cell>
        </row>
        <row r="70">
          <cell r="B70" t="str">
            <v xml:space="preserve">Resultados acumulados </v>
          </cell>
          <cell r="E70">
            <v>27533625.740000002</v>
          </cell>
        </row>
        <row r="71">
          <cell r="B71" t="str">
            <v>Utilidad del Ejercicio</v>
          </cell>
          <cell r="E71">
            <v>581273.46999999974</v>
          </cell>
        </row>
        <row r="72">
          <cell r="E72">
            <v>0</v>
          </cell>
        </row>
        <row r="73">
          <cell r="B73" t="str">
            <v>Total del Patrimonio</v>
          </cell>
          <cell r="E73">
            <v>46353294.579999998</v>
          </cell>
        </row>
        <row r="75">
          <cell r="B75" t="str">
            <v xml:space="preserve">Total del pasivo y del patrimonio </v>
          </cell>
          <cell r="C75" t="str">
            <v>$</v>
          </cell>
          <cell r="E75">
            <v>245860699.12</v>
          </cell>
        </row>
        <row r="80">
          <cell r="B80" t="str">
            <v xml:space="preserve">     César Artiga                                      </v>
          </cell>
          <cell r="D80" t="str">
            <v>Martha Romero</v>
          </cell>
        </row>
        <row r="81">
          <cell r="B81" t="str">
            <v>Jefe Depto. Contabilidad</v>
          </cell>
          <cell r="C81" t="str">
            <v>Gerente Financiero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28DA-1E33-4E1B-95D0-718EBD28739D}">
  <sheetPr>
    <tabColor theme="5" tint="0.39997558519241921"/>
    <pageSetUpPr fitToPage="1"/>
  </sheetPr>
  <dimension ref="B2:E79"/>
  <sheetViews>
    <sheetView showGridLines="0" tabSelected="1" topLeftCell="A2" zoomScale="90" zoomScaleNormal="90" workbookViewId="0">
      <pane xSplit="5" ySplit="5" topLeftCell="F64" activePane="bottomRight" state="frozen"/>
      <selection activeCell="C8" sqref="C8"/>
      <selection pane="topRight" activeCell="C8" sqref="C8"/>
      <selection pane="bottomLeft" activeCell="C8" sqref="C8"/>
      <selection pane="bottomRight" activeCell="B2" sqref="B2:E79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tr">
        <f>+'[1] BG y ER 22-21'!B4</f>
        <v>Al 31 de Enero 2024 y 2023</v>
      </c>
      <c r="C5" s="6"/>
      <c r="D5" s="6"/>
      <c r="E5" s="6"/>
    </row>
    <row r="6" spans="2:5" x14ac:dyDescent="0.3">
      <c r="B6" s="2" t="s">
        <v>3</v>
      </c>
      <c r="E6" s="5">
        <f>+E39+E40+E56+E53</f>
        <v>167648.592</v>
      </c>
    </row>
    <row r="7" spans="2:5" x14ac:dyDescent="0.3">
      <c r="B7" s="7" t="s">
        <v>4</v>
      </c>
      <c r="C7" s="8"/>
      <c r="D7" s="8"/>
      <c r="E7" s="9"/>
    </row>
    <row r="8" spans="2:5" s="10" customFormat="1" x14ac:dyDescent="0.3">
      <c r="B8" s="7" t="s">
        <v>5</v>
      </c>
    </row>
    <row r="9" spans="2:5" x14ac:dyDescent="0.3">
      <c r="B9" s="2" t="s">
        <v>6</v>
      </c>
      <c r="C9" s="2" t="s">
        <v>7</v>
      </c>
      <c r="E9" s="11">
        <v>6886.2256200000002</v>
      </c>
    </row>
    <row r="10" spans="2:5" hidden="1" x14ac:dyDescent="0.3">
      <c r="B10" s="2" t="s">
        <v>8</v>
      </c>
      <c r="E10" s="11">
        <v>0</v>
      </c>
    </row>
    <row r="11" spans="2:5" x14ac:dyDescent="0.3">
      <c r="B11" s="2" t="s">
        <v>9</v>
      </c>
      <c r="E11" s="11">
        <v>42443.523079999999</v>
      </c>
    </row>
    <row r="12" spans="2:5" x14ac:dyDescent="0.3">
      <c r="B12" s="2" t="s">
        <v>10</v>
      </c>
      <c r="E12" s="11">
        <v>-5130.2358199999999</v>
      </c>
    </row>
    <row r="13" spans="2:5" x14ac:dyDescent="0.3">
      <c r="B13" s="2" t="s">
        <v>11</v>
      </c>
      <c r="E13" s="11">
        <v>1413.8722799999998</v>
      </c>
    </row>
    <row r="14" spans="2:5" x14ac:dyDescent="0.3">
      <c r="B14" s="2" t="s">
        <v>12</v>
      </c>
      <c r="E14" s="11">
        <v>-47.645890000000001</v>
      </c>
    </row>
    <row r="15" spans="2:5" x14ac:dyDescent="0.3">
      <c r="B15" s="2" t="s">
        <v>13</v>
      </c>
      <c r="E15" s="11">
        <v>255.17899000000023</v>
      </c>
    </row>
    <row r="16" spans="2:5" x14ac:dyDescent="0.3">
      <c r="B16" s="2" t="s">
        <v>14</v>
      </c>
      <c r="E16" s="11">
        <v>814.93669999999997</v>
      </c>
    </row>
    <row r="17" spans="2:5" x14ac:dyDescent="0.3">
      <c r="B17" s="2" t="s">
        <v>15</v>
      </c>
      <c r="E17" s="11">
        <v>268.68276000000014</v>
      </c>
    </row>
    <row r="18" spans="2:5" x14ac:dyDescent="0.3">
      <c r="B18" s="12" t="s">
        <v>16</v>
      </c>
      <c r="E18" s="13">
        <f>SUM(E9:E17)</f>
        <v>46904.53772</v>
      </c>
    </row>
    <row r="19" spans="2:5" ht="5.25" customHeight="1" x14ac:dyDescent="0.3">
      <c r="E19" s="11"/>
    </row>
    <row r="20" spans="2:5" x14ac:dyDescent="0.3">
      <c r="B20" s="2" t="s">
        <v>17</v>
      </c>
      <c r="E20" s="11">
        <v>173874.86885</v>
      </c>
    </row>
    <row r="21" spans="2:5" x14ac:dyDescent="0.3">
      <c r="B21" s="2" t="s">
        <v>18</v>
      </c>
      <c r="E21" s="11">
        <v>2957.0977699999999</v>
      </c>
    </row>
    <row r="22" spans="2:5" x14ac:dyDescent="0.3">
      <c r="B22" s="2" t="s">
        <v>19</v>
      </c>
      <c r="E22" s="11">
        <v>1375.0245600000001</v>
      </c>
    </row>
    <row r="23" spans="2:5" x14ac:dyDescent="0.3">
      <c r="B23" s="2" t="s">
        <v>20</v>
      </c>
      <c r="E23" s="11">
        <v>18097.80731</v>
      </c>
    </row>
    <row r="24" spans="2:5" x14ac:dyDescent="0.3">
      <c r="B24" s="2" t="s">
        <v>21</v>
      </c>
      <c r="E24" s="11">
        <v>836.70321000000035</v>
      </c>
    </row>
    <row r="25" spans="2:5" x14ac:dyDescent="0.3">
      <c r="B25" s="2" t="s">
        <v>22</v>
      </c>
      <c r="E25" s="11">
        <v>1158.7537</v>
      </c>
    </row>
    <row r="26" spans="2:5" hidden="1" x14ac:dyDescent="0.3">
      <c r="B26" s="2" t="s">
        <v>23</v>
      </c>
      <c r="E26" s="11">
        <v>0</v>
      </c>
    </row>
    <row r="27" spans="2:5" hidden="1" x14ac:dyDescent="0.3">
      <c r="B27" s="2" t="s">
        <v>24</v>
      </c>
      <c r="E27" s="11">
        <v>0</v>
      </c>
    </row>
    <row r="28" spans="2:5" x14ac:dyDescent="0.3">
      <c r="B28" s="2" t="s">
        <v>25</v>
      </c>
      <c r="E28" s="11">
        <v>619.80671999999993</v>
      </c>
    </row>
    <row r="29" spans="2:5" x14ac:dyDescent="0.3">
      <c r="B29" s="2" t="s">
        <v>26</v>
      </c>
      <c r="E29" s="11">
        <v>27.669280000000001</v>
      </c>
    </row>
    <row r="30" spans="2:5" hidden="1" x14ac:dyDescent="0.3">
      <c r="B30" s="2" t="s">
        <v>8</v>
      </c>
      <c r="E30" s="11">
        <v>0</v>
      </c>
    </row>
    <row r="31" spans="2:5" hidden="1" x14ac:dyDescent="0.3">
      <c r="E31" s="14">
        <v>198947.73139999999</v>
      </c>
    </row>
    <row r="32" spans="2:5" ht="12" customHeight="1" x14ac:dyDescent="0.3">
      <c r="B32" s="2" t="s">
        <v>27</v>
      </c>
      <c r="E32" s="11">
        <v>8.43</v>
      </c>
    </row>
    <row r="33" spans="2:5" x14ac:dyDescent="0.3">
      <c r="B33" s="12" t="s">
        <v>28</v>
      </c>
      <c r="E33" s="13">
        <f>+E31+E32</f>
        <v>198956.16139999998</v>
      </c>
    </row>
    <row r="34" spans="2:5" ht="4.5" customHeight="1" x14ac:dyDescent="0.3">
      <c r="E34" s="15"/>
    </row>
    <row r="35" spans="2:5" ht="13.5" thickBot="1" x14ac:dyDescent="0.35">
      <c r="B35" s="12" t="s">
        <v>29</v>
      </c>
      <c r="C35" s="2" t="s">
        <v>7</v>
      </c>
      <c r="E35" s="16">
        <f>+E33+E18</f>
        <v>245860.69911999998</v>
      </c>
    </row>
    <row r="36" spans="2:5" ht="6" customHeight="1" thickTop="1" x14ac:dyDescent="0.3">
      <c r="E36" s="11"/>
    </row>
    <row r="37" spans="2:5" x14ac:dyDescent="0.3">
      <c r="B37" s="12" t="s">
        <v>30</v>
      </c>
      <c r="E37" s="11"/>
    </row>
    <row r="38" spans="2:5" ht="10.5" customHeight="1" x14ac:dyDescent="0.3">
      <c r="B38" s="12" t="s">
        <v>31</v>
      </c>
      <c r="E38" s="11"/>
    </row>
    <row r="39" spans="2:5" x14ac:dyDescent="0.3">
      <c r="B39" s="2" t="s">
        <v>32</v>
      </c>
      <c r="C39" s="2" t="s">
        <v>7</v>
      </c>
      <c r="E39" s="11">
        <v>9003.9489000000012</v>
      </c>
    </row>
    <row r="40" spans="2:5" x14ac:dyDescent="0.3">
      <c r="B40" s="2" t="s">
        <v>33</v>
      </c>
      <c r="E40" s="11">
        <v>83986.079920000004</v>
      </c>
    </row>
    <row r="41" spans="2:5" x14ac:dyDescent="0.3">
      <c r="B41" s="2" t="s">
        <v>34</v>
      </c>
      <c r="E41" s="11">
        <v>2414.3232699999999</v>
      </c>
    </row>
    <row r="42" spans="2:5" x14ac:dyDescent="0.3">
      <c r="B42" s="2" t="s">
        <v>35</v>
      </c>
      <c r="E42" s="11">
        <v>304.36990000000003</v>
      </c>
    </row>
    <row r="43" spans="2:5" x14ac:dyDescent="0.3">
      <c r="B43" s="2" t="s">
        <v>36</v>
      </c>
      <c r="E43" s="11">
        <v>1217.5021499999998</v>
      </c>
    </row>
    <row r="44" spans="2:5" x14ac:dyDescent="0.3">
      <c r="B44" s="2" t="s">
        <v>37</v>
      </c>
      <c r="E44" s="11">
        <v>403.44204999999999</v>
      </c>
    </row>
    <row r="45" spans="2:5" x14ac:dyDescent="0.3">
      <c r="B45" s="2" t="s">
        <v>38</v>
      </c>
      <c r="E45" s="11">
        <v>719.79424999999992</v>
      </c>
    </row>
    <row r="46" spans="2:5" hidden="1" x14ac:dyDescent="0.3">
      <c r="B46" s="2" t="s">
        <v>39</v>
      </c>
      <c r="E46" s="11">
        <v>1717.3091100000013</v>
      </c>
    </row>
    <row r="47" spans="2:5" x14ac:dyDescent="0.3">
      <c r="B47" s="2" t="s">
        <v>40</v>
      </c>
      <c r="E47" s="11">
        <v>3154.0057600000005</v>
      </c>
    </row>
    <row r="48" spans="2:5" x14ac:dyDescent="0.3">
      <c r="B48" s="2" t="s">
        <v>41</v>
      </c>
      <c r="E48" s="11">
        <v>4535.29241</v>
      </c>
    </row>
    <row r="49" spans="2:5" x14ac:dyDescent="0.3">
      <c r="B49" s="2" t="s">
        <v>42</v>
      </c>
      <c r="E49" s="11">
        <v>1126.3251299999999</v>
      </c>
    </row>
    <row r="50" spans="2:5" x14ac:dyDescent="0.3">
      <c r="B50" s="12" t="s">
        <v>43</v>
      </c>
      <c r="E50" s="13">
        <f>SUM(E39:E49)</f>
        <v>108582.39285</v>
      </c>
    </row>
    <row r="51" spans="2:5" ht="6" customHeight="1" x14ac:dyDescent="0.3">
      <c r="E51" s="11"/>
    </row>
    <row r="52" spans="2:5" ht="12" customHeight="1" x14ac:dyDescent="0.3">
      <c r="B52" s="17" t="s">
        <v>44</v>
      </c>
      <c r="E52" s="11">
        <v>225.54080999999999</v>
      </c>
    </row>
    <row r="53" spans="2:5" x14ac:dyDescent="0.3">
      <c r="B53" s="17" t="s">
        <v>45</v>
      </c>
      <c r="E53" s="11">
        <v>74158.563180000012</v>
      </c>
    </row>
    <row r="54" spans="2:5" x14ac:dyDescent="0.3">
      <c r="B54" s="17" t="s">
        <v>46</v>
      </c>
      <c r="E54" s="11">
        <v>14317.41273</v>
      </c>
    </row>
    <row r="55" spans="2:5" x14ac:dyDescent="0.3">
      <c r="B55" s="17" t="s">
        <v>47</v>
      </c>
      <c r="E55" s="11">
        <v>1222.10213</v>
      </c>
    </row>
    <row r="56" spans="2:5" x14ac:dyDescent="0.3">
      <c r="B56" s="17" t="s">
        <v>32</v>
      </c>
      <c r="E56" s="11">
        <v>500</v>
      </c>
    </row>
    <row r="57" spans="2:5" x14ac:dyDescent="0.3">
      <c r="B57" s="17" t="s">
        <v>48</v>
      </c>
      <c r="E57" s="11">
        <v>501.39283999999998</v>
      </c>
    </row>
    <row r="58" spans="2:5" ht="5.25" customHeight="1" x14ac:dyDescent="0.3">
      <c r="E58" s="11"/>
    </row>
    <row r="59" spans="2:5" ht="15" customHeight="1" x14ac:dyDescent="0.3">
      <c r="B59" s="12" t="s">
        <v>49</v>
      </c>
      <c r="E59" s="13">
        <f>SUM(E52:E57)</f>
        <v>90925.011690000014</v>
      </c>
    </row>
    <row r="60" spans="2:5" ht="4.5" customHeight="1" x14ac:dyDescent="0.3">
      <c r="E60" s="11"/>
    </row>
    <row r="61" spans="2:5" ht="16.5" customHeight="1" x14ac:dyDescent="0.3">
      <c r="B61" s="12" t="s">
        <v>50</v>
      </c>
      <c r="C61" s="2" t="s">
        <v>7</v>
      </c>
      <c r="E61" s="13">
        <f>+E50+SUM(E52:E57)</f>
        <v>199507.40454000002</v>
      </c>
    </row>
    <row r="62" spans="2:5" ht="6" customHeight="1" x14ac:dyDescent="0.3">
      <c r="E62" s="11"/>
    </row>
    <row r="63" spans="2:5" ht="13.5" customHeight="1" x14ac:dyDescent="0.3">
      <c r="B63" s="12" t="s">
        <v>51</v>
      </c>
      <c r="E63" s="11"/>
    </row>
    <row r="64" spans="2:5" ht="16.5" customHeight="1" x14ac:dyDescent="0.3">
      <c r="B64" s="2" t="s">
        <v>52</v>
      </c>
      <c r="C64" s="2" t="s">
        <v>7</v>
      </c>
      <c r="E64" s="11">
        <v>14700.1</v>
      </c>
    </row>
    <row r="65" spans="2:5" x14ac:dyDescent="0.3">
      <c r="B65" s="2" t="s">
        <v>53</v>
      </c>
      <c r="E65" s="11">
        <v>3346.5248900000001</v>
      </c>
    </row>
    <row r="66" spans="2:5" x14ac:dyDescent="0.3">
      <c r="B66" s="2" t="s">
        <v>54</v>
      </c>
      <c r="E66" s="11">
        <v>191.77048000000002</v>
      </c>
    </row>
    <row r="67" spans="2:5" hidden="1" x14ac:dyDescent="0.3">
      <c r="B67" s="2" t="s">
        <v>55</v>
      </c>
      <c r="E67" s="11">
        <v>0</v>
      </c>
    </row>
    <row r="68" spans="2:5" x14ac:dyDescent="0.3">
      <c r="B68" s="2" t="s">
        <v>56</v>
      </c>
      <c r="E68" s="11">
        <v>27533.625740000003</v>
      </c>
    </row>
    <row r="69" spans="2:5" x14ac:dyDescent="0.3">
      <c r="B69" s="2" t="s">
        <v>57</v>
      </c>
      <c r="E69" s="11">
        <v>581.27346999999975</v>
      </c>
    </row>
    <row r="70" spans="2:5" hidden="1" x14ac:dyDescent="0.3">
      <c r="E70" s="11">
        <f>IFERROR(VLOOKUP(B70,[1]BG!$B$11:$E$81,4,FALSE),0)/1000</f>
        <v>0</v>
      </c>
    </row>
    <row r="71" spans="2:5" x14ac:dyDescent="0.3">
      <c r="B71" s="12" t="s">
        <v>58</v>
      </c>
      <c r="E71" s="13">
        <f>SUM(E64:E70)</f>
        <v>46353.294580000002</v>
      </c>
    </row>
    <row r="72" spans="2:5" ht="6.75" customHeight="1" x14ac:dyDescent="0.3">
      <c r="E72" s="11"/>
    </row>
    <row r="73" spans="2:5" ht="13.5" thickBot="1" x14ac:dyDescent="0.35">
      <c r="B73" s="12" t="s">
        <v>59</v>
      </c>
      <c r="C73" s="2" t="s">
        <v>7</v>
      </c>
      <c r="E73" s="16">
        <f>+E71+E61</f>
        <v>245860.69912</v>
      </c>
    </row>
    <row r="74" spans="2:5" ht="13.5" thickTop="1" x14ac:dyDescent="0.3">
      <c r="E74" s="18">
        <f>+E71/E35</f>
        <v>0.1885347871616351</v>
      </c>
    </row>
    <row r="75" spans="2:5" x14ac:dyDescent="0.3">
      <c r="E75" s="18"/>
    </row>
    <row r="76" spans="2:5" ht="19.5" customHeight="1" x14ac:dyDescent="0.3"/>
    <row r="77" spans="2:5" ht="8.25" customHeight="1" x14ac:dyDescent="0.3"/>
    <row r="78" spans="2:5" ht="15" customHeight="1" x14ac:dyDescent="0.3">
      <c r="B78" s="19" t="s">
        <v>60</v>
      </c>
      <c r="C78" s="20" t="s">
        <v>61</v>
      </c>
      <c r="D78" s="20"/>
      <c r="E78" s="20"/>
    </row>
    <row r="79" spans="2:5" x14ac:dyDescent="0.3">
      <c r="B79" s="19" t="s">
        <v>62</v>
      </c>
      <c r="C79" s="20" t="s">
        <v>63</v>
      </c>
      <c r="D79" s="20"/>
      <c r="E79" s="20"/>
    </row>
  </sheetData>
  <mergeCells count="3">
    <mergeCell ref="B2:E2"/>
    <mergeCell ref="C78:E78"/>
    <mergeCell ref="C79:E79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C90B-5854-4823-8759-C7FC3BCF2D68}">
  <sheetPr>
    <tabColor theme="5" tint="0.39997558519241921"/>
  </sheetPr>
  <dimension ref="B1:E102"/>
  <sheetViews>
    <sheetView showGridLines="0" zoomScaleNormal="100" workbookViewId="0">
      <pane xSplit="5" ySplit="5" topLeftCell="F40" activePane="bottomRight" state="frozen"/>
      <selection activeCell="G79" sqref="G79"/>
      <selection pane="topRight" activeCell="G79" sqref="G79"/>
      <selection pane="bottomLeft" activeCell="G79" sqref="G79"/>
      <selection pane="bottomRight" activeCell="O60" sqref="O60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50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1" t="s">
        <v>1</v>
      </c>
      <c r="C2" s="4"/>
      <c r="D2" s="4"/>
      <c r="E2" s="22"/>
    </row>
    <row r="3" spans="2:5" x14ac:dyDescent="0.3">
      <c r="B3" s="23" t="s">
        <v>64</v>
      </c>
      <c r="C3" s="23"/>
      <c r="D3" s="23"/>
      <c r="E3" s="24"/>
    </row>
    <row r="4" spans="2:5" s="10" customFormat="1" ht="13.5" thickBot="1" x14ac:dyDescent="0.35">
      <c r="B4" s="25" t="str">
        <f>+'BG '!B5</f>
        <v>Al 31 de Enero 2024 y 2023</v>
      </c>
      <c r="C4" s="25"/>
      <c r="D4" s="25"/>
      <c r="E4" s="26"/>
    </row>
    <row r="5" spans="2:5" s="28" customFormat="1" x14ac:dyDescent="0.25">
      <c r="B5" s="27" t="str">
        <f>+'BG '!B6</f>
        <v>(Cifras expresadas en miles de dólares estadounidenses)</v>
      </c>
      <c r="C5" s="27"/>
      <c r="D5" s="27"/>
      <c r="E5" s="27"/>
    </row>
    <row r="6" spans="2:5" ht="14.25" customHeight="1" x14ac:dyDescent="0.3">
      <c r="B6" s="29" t="s">
        <v>65</v>
      </c>
      <c r="C6" s="29" t="s">
        <v>7</v>
      </c>
      <c r="D6" s="29"/>
      <c r="E6" s="30">
        <v>2436.1917699999995</v>
      </c>
    </row>
    <row r="7" spans="2:5" x14ac:dyDescent="0.3">
      <c r="B7" s="31" t="s">
        <v>66</v>
      </c>
      <c r="C7" s="32"/>
      <c r="D7" s="32"/>
      <c r="E7" s="30">
        <v>591.94833999999992</v>
      </c>
    </row>
    <row r="8" spans="2:5" x14ac:dyDescent="0.3">
      <c r="B8" s="31" t="s">
        <v>67</v>
      </c>
      <c r="C8" s="32"/>
      <c r="D8" s="32"/>
      <c r="E8" s="30">
        <v>16.014919999999996</v>
      </c>
    </row>
    <row r="9" spans="2:5" x14ac:dyDescent="0.3">
      <c r="B9" s="31" t="s">
        <v>68</v>
      </c>
      <c r="C9" s="31"/>
      <c r="D9" s="31"/>
      <c r="E9" s="30">
        <v>657.47955999999999</v>
      </c>
    </row>
    <row r="10" spans="2:5" x14ac:dyDescent="0.3">
      <c r="B10" s="29" t="s">
        <v>69</v>
      </c>
      <c r="C10" s="29"/>
      <c r="D10" s="29"/>
      <c r="E10" s="30">
        <v>110.88136</v>
      </c>
    </row>
    <row r="11" spans="2:5" x14ac:dyDescent="0.3">
      <c r="B11" s="29" t="s">
        <v>70</v>
      </c>
      <c r="C11" s="29"/>
      <c r="D11" s="29"/>
      <c r="E11" s="30">
        <v>333.53543999999994</v>
      </c>
    </row>
    <row r="12" spans="2:5" s="35" customFormat="1" x14ac:dyDescent="0.3">
      <c r="B12" s="33" t="s">
        <v>71</v>
      </c>
      <c r="C12" s="33" t="s">
        <v>7</v>
      </c>
      <c r="D12" s="33"/>
      <c r="E12" s="34">
        <f>SUM(D6:E11)</f>
        <v>4146.0513899999996</v>
      </c>
    </row>
    <row r="13" spans="2:5" ht="4.5" customHeight="1" x14ac:dyDescent="0.3">
      <c r="B13" s="29"/>
      <c r="C13" s="29"/>
      <c r="D13" s="29"/>
      <c r="E13" s="30"/>
    </row>
    <row r="14" spans="2:5" x14ac:dyDescent="0.3">
      <c r="B14" s="29" t="s">
        <v>72</v>
      </c>
      <c r="C14" s="29" t="s">
        <v>7</v>
      </c>
      <c r="D14" s="29"/>
      <c r="E14" s="30">
        <v>1188.4048599999999</v>
      </c>
    </row>
    <row r="15" spans="2:5" x14ac:dyDescent="0.3">
      <c r="B15" s="29" t="s">
        <v>73</v>
      </c>
      <c r="C15" s="29"/>
      <c r="D15" s="29"/>
      <c r="E15" s="30">
        <v>27.165299999999998</v>
      </c>
    </row>
    <row r="16" spans="2:5" s="35" customFormat="1" x14ac:dyDescent="0.3">
      <c r="B16" s="33" t="s">
        <v>74</v>
      </c>
      <c r="C16" s="33" t="s">
        <v>7</v>
      </c>
      <c r="D16" s="33"/>
      <c r="E16" s="34">
        <f>SUM(E14:E15)</f>
        <v>1215.5701599999998</v>
      </c>
    </row>
    <row r="17" spans="2:5" s="38" customFormat="1" ht="4.5" customHeight="1" x14ac:dyDescent="0.3">
      <c r="B17" s="36"/>
      <c r="C17" s="36"/>
      <c r="D17" s="36"/>
      <c r="E17" s="37"/>
    </row>
    <row r="18" spans="2:5" x14ac:dyDescent="0.3">
      <c r="B18" s="29" t="s">
        <v>75</v>
      </c>
      <c r="C18" s="29" t="s">
        <v>7</v>
      </c>
      <c r="D18" s="29"/>
      <c r="E18" s="30">
        <v>424.35872999999992</v>
      </c>
    </row>
    <row r="19" spans="2:5" x14ac:dyDescent="0.3">
      <c r="B19" s="29" t="s">
        <v>76</v>
      </c>
      <c r="C19" s="29"/>
      <c r="D19" s="29"/>
      <c r="E19" s="30">
        <v>78.80874</v>
      </c>
    </row>
    <row r="20" spans="2:5" x14ac:dyDescent="0.3">
      <c r="B20" s="29" t="s">
        <v>77</v>
      </c>
      <c r="C20" s="29"/>
      <c r="D20" s="29"/>
      <c r="E20" s="30">
        <v>23.466660000000001</v>
      </c>
    </row>
    <row r="21" spans="2:5" x14ac:dyDescent="0.3">
      <c r="B21" s="39" t="s">
        <v>78</v>
      </c>
      <c r="C21" s="39"/>
      <c r="D21" s="39"/>
      <c r="E21" s="30">
        <v>248.34985</v>
      </c>
    </row>
    <row r="22" spans="2:5" x14ac:dyDescent="0.3">
      <c r="B22" s="39" t="s">
        <v>79</v>
      </c>
      <c r="C22" s="39"/>
      <c r="D22" s="39"/>
      <c r="E22" s="30">
        <v>14.91541</v>
      </c>
    </row>
    <row r="23" spans="2:5" x14ac:dyDescent="0.3">
      <c r="B23" s="39" t="s">
        <v>80</v>
      </c>
      <c r="C23" s="39"/>
      <c r="D23" s="39"/>
      <c r="E23" s="30">
        <v>97.582059999999998</v>
      </c>
    </row>
    <row r="24" spans="2:5" x14ac:dyDescent="0.3">
      <c r="B24" s="39" t="s">
        <v>81</v>
      </c>
      <c r="C24" s="39"/>
      <c r="D24" s="39"/>
      <c r="E24" s="30">
        <v>27.246279999999999</v>
      </c>
    </row>
    <row r="25" spans="2:5" x14ac:dyDescent="0.3">
      <c r="B25" s="39" t="s">
        <v>82</v>
      </c>
      <c r="C25" s="39"/>
      <c r="D25" s="39"/>
      <c r="E25" s="30">
        <v>91.669920000000005</v>
      </c>
    </row>
    <row r="26" spans="2:5" hidden="1" x14ac:dyDescent="0.3">
      <c r="B26" s="39" t="s">
        <v>83</v>
      </c>
      <c r="C26" s="39"/>
      <c r="D26" s="39"/>
      <c r="E26" s="30">
        <v>0</v>
      </c>
    </row>
    <row r="27" spans="2:5" hidden="1" x14ac:dyDescent="0.3">
      <c r="B27" s="39" t="s">
        <v>84</v>
      </c>
      <c r="C27" s="39"/>
      <c r="D27" s="39"/>
      <c r="E27" s="30">
        <v>0</v>
      </c>
    </row>
    <row r="28" spans="2:5" hidden="1" x14ac:dyDescent="0.3">
      <c r="B28" s="39" t="s">
        <v>85</v>
      </c>
      <c r="C28" s="39"/>
      <c r="D28" s="39"/>
      <c r="E28" s="30">
        <v>0</v>
      </c>
    </row>
    <row r="29" spans="2:5" hidden="1" x14ac:dyDescent="0.3">
      <c r="B29" s="40" t="s">
        <v>86</v>
      </c>
      <c r="C29" s="40"/>
      <c r="D29" s="40"/>
      <c r="E29" s="30">
        <v>0</v>
      </c>
    </row>
    <row r="30" spans="2:5" x14ac:dyDescent="0.3">
      <c r="B30" s="40" t="s">
        <v>87</v>
      </c>
      <c r="C30" s="40"/>
      <c r="D30" s="40"/>
      <c r="E30" s="30">
        <v>337.92476999999997</v>
      </c>
    </row>
    <row r="31" spans="2:5" x14ac:dyDescent="0.3">
      <c r="B31" s="39" t="s">
        <v>88</v>
      </c>
      <c r="C31" s="39"/>
      <c r="D31" s="39"/>
      <c r="E31" s="30">
        <v>5.5289200000000003</v>
      </c>
    </row>
    <row r="32" spans="2:5" hidden="1" x14ac:dyDescent="0.3">
      <c r="B32" s="39" t="s">
        <v>89</v>
      </c>
      <c r="C32" s="39"/>
      <c r="D32" s="39"/>
      <c r="E32" s="30">
        <v>0</v>
      </c>
    </row>
    <row r="33" spans="2:5" x14ac:dyDescent="0.3">
      <c r="B33" s="41" t="s">
        <v>90</v>
      </c>
      <c r="C33" s="41"/>
      <c r="D33" s="41"/>
      <c r="E33" s="30">
        <v>144.35057</v>
      </c>
    </row>
    <row r="34" spans="2:5" hidden="1" x14ac:dyDescent="0.3">
      <c r="B34" s="41" t="s">
        <v>91</v>
      </c>
      <c r="C34" s="41"/>
      <c r="D34" s="41"/>
      <c r="E34" s="30">
        <v>0</v>
      </c>
    </row>
    <row r="35" spans="2:5" x14ac:dyDescent="0.3">
      <c r="B35" s="39" t="s">
        <v>92</v>
      </c>
      <c r="C35" s="41"/>
      <c r="D35" s="41"/>
      <c r="E35" s="30">
        <v>50.69809999999999</v>
      </c>
    </row>
    <row r="36" spans="2:5" x14ac:dyDescent="0.3">
      <c r="B36" s="41" t="s">
        <v>93</v>
      </c>
      <c r="C36" s="41"/>
      <c r="D36" s="41"/>
      <c r="E36" s="30">
        <v>13.537559999999999</v>
      </c>
    </row>
    <row r="37" spans="2:5" x14ac:dyDescent="0.3">
      <c r="B37" s="41" t="s">
        <v>66</v>
      </c>
      <c r="C37" s="41"/>
      <c r="D37" s="41"/>
      <c r="E37" s="30">
        <v>67.972459999999998</v>
      </c>
    </row>
    <row r="38" spans="2:5" x14ac:dyDescent="0.3">
      <c r="B38" s="41" t="s">
        <v>94</v>
      </c>
      <c r="C38" s="41"/>
      <c r="D38" s="41"/>
      <c r="E38" s="30">
        <v>302.28602000000001</v>
      </c>
    </row>
    <row r="39" spans="2:5" x14ac:dyDescent="0.3">
      <c r="B39" s="39" t="s">
        <v>95</v>
      </c>
      <c r="C39" s="39"/>
      <c r="D39" s="39"/>
      <c r="E39" s="30">
        <v>38.483580000000003</v>
      </c>
    </row>
    <row r="40" spans="2:5" s="35" customFormat="1" x14ac:dyDescent="0.3">
      <c r="B40" s="33" t="s">
        <v>96</v>
      </c>
      <c r="C40" s="33" t="s">
        <v>7</v>
      </c>
      <c r="D40" s="33"/>
      <c r="E40" s="34">
        <f>SUM(E18:E39)</f>
        <v>1967.1796300000001</v>
      </c>
    </row>
    <row r="41" spans="2:5" s="35" customFormat="1" x14ac:dyDescent="0.3">
      <c r="B41" s="33" t="s">
        <v>97</v>
      </c>
      <c r="C41" s="33"/>
      <c r="D41" s="33"/>
      <c r="E41" s="34">
        <f>+E12-E16-E40</f>
        <v>963.30159999999978</v>
      </c>
    </row>
    <row r="42" spans="2:5" x14ac:dyDescent="0.3">
      <c r="B42" s="39"/>
      <c r="C42" s="39"/>
      <c r="D42" s="39"/>
      <c r="E42" s="30"/>
    </row>
    <row r="43" spans="2:5" x14ac:dyDescent="0.3">
      <c r="B43" s="29" t="s">
        <v>98</v>
      </c>
      <c r="C43" s="29" t="s">
        <v>7</v>
      </c>
      <c r="D43" s="29"/>
      <c r="E43" s="30">
        <v>1.8601299999999998</v>
      </c>
    </row>
    <row r="44" spans="2:5" hidden="1" x14ac:dyDescent="0.3">
      <c r="B44" s="29" t="s">
        <v>99</v>
      </c>
      <c r="C44" s="29"/>
      <c r="D44" s="29"/>
      <c r="E44" s="30">
        <v>0</v>
      </c>
    </row>
    <row r="45" spans="2:5" s="35" customFormat="1" x14ac:dyDescent="0.3">
      <c r="B45" s="33" t="s">
        <v>100</v>
      </c>
      <c r="C45" s="33" t="s">
        <v>7</v>
      </c>
      <c r="D45" s="33"/>
      <c r="E45" s="42">
        <f>SUM(E43:E44)</f>
        <v>1.8601299999999998</v>
      </c>
    </row>
    <row r="46" spans="2:5" s="35" customFormat="1" hidden="1" x14ac:dyDescent="0.3">
      <c r="B46" s="29" t="s">
        <v>101</v>
      </c>
      <c r="C46" s="33"/>
      <c r="D46" s="33"/>
      <c r="E46" s="30">
        <v>0</v>
      </c>
    </row>
    <row r="47" spans="2:5" s="35" customFormat="1" x14ac:dyDescent="0.3">
      <c r="B47" s="29" t="s">
        <v>102</v>
      </c>
      <c r="C47" s="33"/>
      <c r="D47" s="33"/>
      <c r="E47" s="30">
        <v>-8.4137000000000004</v>
      </c>
    </row>
    <row r="48" spans="2:5" x14ac:dyDescent="0.3">
      <c r="B48" s="43" t="s">
        <v>103</v>
      </c>
      <c r="C48" s="29"/>
      <c r="D48" s="29"/>
      <c r="E48" s="42">
        <f>+E41+E45+E46+E47</f>
        <v>956.74802999999986</v>
      </c>
    </row>
    <row r="49" spans="2:5" x14ac:dyDescent="0.3">
      <c r="B49" s="29"/>
      <c r="C49" s="29"/>
      <c r="D49" s="29"/>
      <c r="E49" s="30"/>
    </row>
    <row r="50" spans="2:5" x14ac:dyDescent="0.3">
      <c r="B50" s="33" t="s">
        <v>104</v>
      </c>
      <c r="C50" s="33" t="s">
        <v>7</v>
      </c>
      <c r="D50" s="33"/>
      <c r="E50" s="30">
        <v>375.47455999999994</v>
      </c>
    </row>
    <row r="51" spans="2:5" hidden="1" x14ac:dyDescent="0.3">
      <c r="B51" s="29"/>
      <c r="C51" s="29"/>
      <c r="D51" s="29"/>
      <c r="E51" s="30"/>
    </row>
    <row r="52" spans="2:5" hidden="1" x14ac:dyDescent="0.3">
      <c r="B52" s="43" t="s">
        <v>105</v>
      </c>
      <c r="C52" s="29"/>
      <c r="D52" s="29"/>
      <c r="E52" s="30">
        <v>0</v>
      </c>
    </row>
    <row r="53" spans="2:5" x14ac:dyDescent="0.3">
      <c r="B53" s="29"/>
      <c r="C53" s="29"/>
      <c r="D53" s="29"/>
      <c r="E53" s="30"/>
    </row>
    <row r="54" spans="2:5" ht="13.5" thickBot="1" x14ac:dyDescent="0.35">
      <c r="B54" s="43" t="s">
        <v>106</v>
      </c>
      <c r="C54" s="29"/>
      <c r="D54" s="29"/>
      <c r="E54" s="44">
        <f>+E48-E50</f>
        <v>581.27346999999986</v>
      </c>
    </row>
    <row r="55" spans="2:5" ht="13.5" thickTop="1" x14ac:dyDescent="0.3">
      <c r="B55" s="29"/>
      <c r="C55" s="29"/>
      <c r="D55" s="29"/>
      <c r="E55" s="30"/>
    </row>
    <row r="56" spans="2:5" ht="10.5" customHeight="1" x14ac:dyDescent="0.3">
      <c r="B56" s="29"/>
      <c r="C56" s="29"/>
      <c r="D56" s="29"/>
      <c r="E56" s="30"/>
    </row>
    <row r="57" spans="2:5" x14ac:dyDescent="0.3">
      <c r="B57" s="29"/>
      <c r="C57" s="29"/>
      <c r="D57" s="29"/>
      <c r="E57" s="30"/>
    </row>
    <row r="58" spans="2:5" x14ac:dyDescent="0.3">
      <c r="B58" s="45"/>
      <c r="C58" s="45"/>
      <c r="D58" s="45"/>
      <c r="E58" s="30"/>
    </row>
    <row r="59" spans="2:5" x14ac:dyDescent="0.3">
      <c r="B59" s="46" t="s">
        <v>60</v>
      </c>
      <c r="C59" s="47" t="s">
        <v>61</v>
      </c>
      <c r="D59" s="47"/>
      <c r="E59" s="47"/>
    </row>
    <row r="60" spans="2:5" x14ac:dyDescent="0.3">
      <c r="B60" s="46" t="s">
        <v>62</v>
      </c>
      <c r="C60" s="47" t="s">
        <v>63</v>
      </c>
      <c r="D60" s="47"/>
      <c r="E60" s="47"/>
    </row>
    <row r="61" spans="2:5" x14ac:dyDescent="0.3">
      <c r="E61" s="15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E67" s="15"/>
    </row>
    <row r="68" spans="2:5" x14ac:dyDescent="0.3">
      <c r="E68" s="15"/>
    </row>
    <row r="69" spans="2:5" x14ac:dyDescent="0.3">
      <c r="E69" s="15"/>
    </row>
    <row r="70" spans="2:5" x14ac:dyDescent="0.3">
      <c r="B70" s="48"/>
      <c r="C70" s="48"/>
      <c r="D70" s="48"/>
      <c r="E70" s="15"/>
    </row>
    <row r="71" spans="2:5" x14ac:dyDescent="0.3">
      <c r="E71" s="15"/>
    </row>
    <row r="72" spans="2:5" x14ac:dyDescent="0.3">
      <c r="E72" s="15"/>
    </row>
    <row r="73" spans="2:5" x14ac:dyDescent="0.3">
      <c r="E73" s="49"/>
    </row>
    <row r="74" spans="2:5" x14ac:dyDescent="0.3">
      <c r="E74" s="49"/>
    </row>
    <row r="75" spans="2:5" x14ac:dyDescent="0.3">
      <c r="E75" s="49"/>
    </row>
    <row r="76" spans="2:5" x14ac:dyDescent="0.3">
      <c r="E76" s="49"/>
    </row>
    <row r="77" spans="2:5" x14ac:dyDescent="0.3">
      <c r="E77" s="49"/>
    </row>
    <row r="78" spans="2:5" x14ac:dyDescent="0.3">
      <c r="B78" s="48"/>
      <c r="C78" s="48"/>
      <c r="D78" s="48"/>
      <c r="E78" s="49"/>
    </row>
    <row r="79" spans="2:5" x14ac:dyDescent="0.3">
      <c r="E79" s="49"/>
    </row>
    <row r="80" spans="2:5" x14ac:dyDescent="0.3">
      <c r="E80" s="49"/>
    </row>
    <row r="81" spans="5:5" x14ac:dyDescent="0.3">
      <c r="E81" s="49"/>
    </row>
    <row r="82" spans="5:5" x14ac:dyDescent="0.3">
      <c r="E82" s="49"/>
    </row>
    <row r="83" spans="5:5" x14ac:dyDescent="0.3">
      <c r="E83" s="49"/>
    </row>
    <row r="84" spans="5:5" x14ac:dyDescent="0.3">
      <c r="E84" s="49"/>
    </row>
    <row r="85" spans="5:5" x14ac:dyDescent="0.3">
      <c r="E85" s="49"/>
    </row>
    <row r="86" spans="5:5" x14ac:dyDescent="0.3">
      <c r="E86" s="49"/>
    </row>
    <row r="87" spans="5:5" x14ac:dyDescent="0.3">
      <c r="E87" s="49"/>
    </row>
    <row r="88" spans="5:5" x14ac:dyDescent="0.3">
      <c r="E88" s="49"/>
    </row>
    <row r="89" spans="5:5" x14ac:dyDescent="0.3">
      <c r="E89" s="49"/>
    </row>
    <row r="90" spans="5:5" x14ac:dyDescent="0.3">
      <c r="E90" s="49"/>
    </row>
    <row r="91" spans="5:5" x14ac:dyDescent="0.3">
      <c r="E91" s="49"/>
    </row>
    <row r="92" spans="5:5" x14ac:dyDescent="0.3">
      <c r="E92" s="49"/>
    </row>
    <row r="93" spans="5:5" x14ac:dyDescent="0.3">
      <c r="E93" s="49"/>
    </row>
    <row r="94" spans="5:5" x14ac:dyDescent="0.3">
      <c r="E94" s="49"/>
    </row>
    <row r="95" spans="5:5" x14ac:dyDescent="0.3">
      <c r="E95" s="49"/>
    </row>
    <row r="96" spans="5:5" x14ac:dyDescent="0.3">
      <c r="E96" s="49"/>
    </row>
    <row r="97" spans="5:5" x14ac:dyDescent="0.3">
      <c r="E97" s="49"/>
    </row>
    <row r="98" spans="5:5" x14ac:dyDescent="0.3">
      <c r="E98" s="49"/>
    </row>
    <row r="99" spans="5:5" x14ac:dyDescent="0.3">
      <c r="E99" s="49"/>
    </row>
    <row r="100" spans="5:5" x14ac:dyDescent="0.3">
      <c r="E100" s="49"/>
    </row>
    <row r="101" spans="5:5" x14ac:dyDescent="0.3">
      <c r="E101" s="49"/>
    </row>
    <row r="102" spans="5:5" x14ac:dyDescent="0.3">
      <c r="E102" s="49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</vt:lpstr>
      <vt:lpstr>ER </vt:lpstr>
      <vt:lpstr>'BG '!Área_de_impresión</vt:lpstr>
      <vt:lpstr>'ER '!Área_de_impresión</vt:lpstr>
      <vt:lpstr>'ER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2024-02-26T16:30:50Z</cp:lastPrinted>
  <dcterms:created xsi:type="dcterms:W3CDTF">2024-02-26T16:26:17Z</dcterms:created>
  <dcterms:modified xsi:type="dcterms:W3CDTF">2024-02-26T16:31:16Z</dcterms:modified>
</cp:coreProperties>
</file>