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NOTAS Y PUBLICACIONES\DICIEMBRE 23\ESTADOS FINANCIEROS EN EXCEL\"/>
    </mc:Choice>
  </mc:AlternateContent>
  <xr:revisionPtr revIDLastSave="0" documentId="13_ncr:1_{37E9F464-2E76-42FF-9710-1A50ED0333B7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BAL " sheetId="6" r:id="rId1"/>
    <sheet name="ER " sheetId="7" r:id="rId2"/>
    <sheet name="EP" sheetId="3" r:id="rId3"/>
    <sheet name="FL" sheetId="5" r:id="rId4"/>
    <sheet name="Hoja2" sheetId="9" state="hidden" r:id="rId5"/>
    <sheet name="Hoja1" sheetId="8" state="hidden" r:id="rId6"/>
  </sheets>
  <definedNames>
    <definedName name="_xlnm._FilterDatabase" localSheetId="4" hidden="1">Hoja2!$A$7:$H$72</definedName>
    <definedName name="_xlnm.Print_Area" localSheetId="0">'BAL '!$A$1:$G$64</definedName>
    <definedName name="_xlnm.Print_Area" localSheetId="1">'ER '!$A$1:$H$58</definedName>
    <definedName name="_xlnm.Print_Area" localSheetId="3">FL!$A$1:$F$60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" l="1"/>
  <c r="F17" i="7"/>
  <c r="F26" i="7" s="1"/>
  <c r="E14" i="6"/>
  <c r="D39" i="5"/>
  <c r="F24" i="7"/>
  <c r="G12" i="3"/>
  <c r="E17" i="3"/>
  <c r="G17" i="3"/>
  <c r="G34" i="6"/>
  <c r="D22" i="5"/>
  <c r="E34" i="6"/>
  <c r="F39" i="5"/>
  <c r="F22" i="5"/>
  <c r="G29" i="6"/>
  <c r="D30" i="5"/>
  <c r="E29" i="6"/>
  <c r="F30" i="5"/>
  <c r="E24" i="8"/>
  <c r="G24" i="8" s="1"/>
  <c r="I20" i="8"/>
  <c r="E22" i="8"/>
  <c r="E21" i="8"/>
  <c r="E20" i="8"/>
  <c r="F20" i="8"/>
  <c r="C22" i="8"/>
  <c r="D22" i="8"/>
  <c r="J74" i="9"/>
  <c r="I66" i="9"/>
  <c r="I53" i="9"/>
  <c r="I43" i="9"/>
  <c r="I30" i="9"/>
  <c r="I21" i="9"/>
  <c r="I12" i="9"/>
  <c r="I74" i="9" s="1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8" i="9"/>
  <c r="E35" i="6" l="1"/>
  <c r="G35" i="6"/>
  <c r="F40" i="5"/>
  <c r="E23" i="8"/>
  <c r="D23" i="8"/>
  <c r="C23" i="8"/>
  <c r="B23" i="8"/>
  <c r="D26" i="8" l="1"/>
  <c r="H32" i="7"/>
  <c r="H24" i="7"/>
  <c r="H17" i="7"/>
  <c r="H26" i="7" s="1"/>
  <c r="H33" i="7" s="1"/>
  <c r="G39" i="6"/>
  <c r="G41" i="6" s="1"/>
  <c r="G14" i="6"/>
  <c r="H36" i="7" l="1"/>
  <c r="H38" i="7" s="1"/>
  <c r="E18" i="3"/>
  <c r="E21" i="3" s="1"/>
  <c r="H40" i="7"/>
  <c r="H39" i="7"/>
  <c r="F32" i="7"/>
  <c r="F33" i="7" s="1"/>
  <c r="E39" i="6"/>
  <c r="E41" i="6" s="1"/>
  <c r="E20" i="6"/>
  <c r="F36" i="7" l="1"/>
  <c r="F38" i="7" s="1"/>
  <c r="G20" i="6"/>
  <c r="D40" i="5" l="1"/>
  <c r="F42" i="5" l="1"/>
  <c r="M17" i="3"/>
  <c r="O17" i="3"/>
  <c r="I17" i="3"/>
  <c r="K16" i="3"/>
  <c r="Q16" i="3" s="1"/>
  <c r="D42" i="5" l="1"/>
  <c r="D18" i="3"/>
  <c r="D21" i="3" s="1"/>
  <c r="K15" i="3"/>
  <c r="K17" i="3" s="1"/>
  <c r="O12" i="3"/>
  <c r="O18" i="3" s="1"/>
  <c r="M12" i="3"/>
  <c r="M18" i="3" s="1"/>
  <c r="I12" i="3"/>
  <c r="I18" i="3" s="1"/>
  <c r="G18" i="3"/>
  <c r="K11" i="3"/>
  <c r="Q11" i="3" s="1"/>
  <c r="K10" i="3"/>
  <c r="K9" i="3"/>
  <c r="Q9" i="3" s="1"/>
  <c r="Q15" i="3" l="1"/>
  <c r="K12" i="3"/>
  <c r="K18" i="3" s="1"/>
  <c r="K21" i="3" s="1"/>
  <c r="Q10" i="3"/>
  <c r="Q12" i="3" l="1"/>
  <c r="Q17" i="3"/>
  <c r="Q18" i="3" l="1"/>
  <c r="Q20" i="3" s="1"/>
  <c r="Q21" i="3" l="1"/>
</calcChain>
</file>

<file path=xl/sharedStrings.xml><?xml version="1.0" encoding="utf-8"?>
<sst xmlns="http://schemas.openxmlformats.org/spreadsheetml/2006/main" count="302" uniqueCount="218">
  <si>
    <t>Balances Generales</t>
  </si>
  <si>
    <t>US$</t>
  </si>
  <si>
    <t>Diversos</t>
  </si>
  <si>
    <t>Cuentas por pagar</t>
  </si>
  <si>
    <t>Provisiones</t>
  </si>
  <si>
    <t>Capital social pagado</t>
  </si>
  <si>
    <t>Las notas que se acompañan son parte integral de los estados financieros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</si>
  <si>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</si>
  <si>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</si>
  <si>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</si>
  <si>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</si>
  <si>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</si>
  <si>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</si>
  <si>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Intereses y otros costos de depósitos</t>
  </si>
  <si>
    <t>De funcionarios y empleados</t>
  </si>
  <si>
    <t>Generales</t>
  </si>
  <si>
    <t>Depreciaciones y amortizaciones</t>
  </si>
  <si>
    <t xml:space="preserve">         Total gastos de operación</t>
  </si>
  <si>
    <t xml:space="preserve">Saldo al </t>
  </si>
  <si>
    <t>Conceptos</t>
  </si>
  <si>
    <t>Aumentos</t>
  </si>
  <si>
    <t>Disminuciones</t>
  </si>
  <si>
    <t>Reserva legal</t>
  </si>
  <si>
    <t>Utilidad no distribuible</t>
  </si>
  <si>
    <t>(en valores absolutos)</t>
  </si>
  <si>
    <t>Clases de acciones</t>
  </si>
  <si>
    <t>Comunes</t>
  </si>
  <si>
    <t>Cantidad de acciones</t>
  </si>
  <si>
    <t>Reservas de saneamiento de préstamos y productos por cobrar</t>
  </si>
  <si>
    <t>Intereses y comisiones por pagar</t>
  </si>
  <si>
    <t>Las notas que se acompañan son parte integral de los estados financieros.</t>
  </si>
  <si>
    <t>Firmados por:</t>
  </si>
  <si>
    <t>Flujos de efectivo provenientes de actividades de operación:</t>
  </si>
  <si>
    <t xml:space="preserve">     Total de los activos</t>
  </si>
  <si>
    <t xml:space="preserve">     Total de los pasivos</t>
  </si>
  <si>
    <t>Estados de Cambios en el Patrimonio</t>
  </si>
  <si>
    <t>Estados de Flujo de Efectivo</t>
  </si>
  <si>
    <t xml:space="preserve">Adquisición en bienes muebles </t>
  </si>
  <si>
    <t>Adquisición de bienes amortizables</t>
  </si>
  <si>
    <t>Efectivo en venta de bienes muebles</t>
  </si>
  <si>
    <t>Notas</t>
  </si>
  <si>
    <t xml:space="preserve">Depósitos de clientes </t>
  </si>
  <si>
    <t>Provisión riesgo país</t>
  </si>
  <si>
    <t>Valor contable de la acción</t>
  </si>
  <si>
    <t xml:space="preserve">   Comunes</t>
  </si>
  <si>
    <t>Flujos de efectivo provenientes de actividades de inversión:</t>
  </si>
  <si>
    <t>Efectivo al inicio del año</t>
  </si>
  <si>
    <t xml:space="preserve">Caja y bancos </t>
  </si>
  <si>
    <t>Otros activos:</t>
  </si>
  <si>
    <t>Activo fijo:</t>
  </si>
  <si>
    <t>Pasivos de intermediación:</t>
  </si>
  <si>
    <t>Patrimonio:</t>
  </si>
  <si>
    <t xml:space="preserve">          Total del patrimonio</t>
  </si>
  <si>
    <t>Operaciones en moneda extranjera</t>
  </si>
  <si>
    <t xml:space="preserve">Reservas de saneamiento </t>
  </si>
  <si>
    <t xml:space="preserve">       Impuesto sobre la renta</t>
  </si>
  <si>
    <t>BANCO ABANK, S.A.</t>
  </si>
  <si>
    <t xml:space="preserve">Estados de Resultados </t>
  </si>
  <si>
    <t>Utilidad distribuible</t>
  </si>
  <si>
    <t>Patrimonio restringido:</t>
  </si>
  <si>
    <t>Liberación de reservas de voluntarias de préstamos</t>
  </si>
  <si>
    <t xml:space="preserve">         Utilidad neta</t>
  </si>
  <si>
    <t>cargo</t>
  </si>
  <si>
    <t>abono</t>
  </si>
  <si>
    <t>nuevo 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</si>
  <si>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</si>
  <si>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</si>
  <si>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</si>
  <si>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</si>
  <si>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</si>
  <si>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</si>
  <si>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</si>
  <si>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</si>
  <si>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</si>
  <si>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</si>
  <si>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</si>
  <si>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</si>
  <si>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(Expresados en Miles de Dólares de los Estados Unidos de América)</t>
  </si>
  <si>
    <t>Cartera de préstamos - neta</t>
  </si>
  <si>
    <t>Activos de intermediación:</t>
  </si>
  <si>
    <t>Otros pasivos:</t>
  </si>
  <si>
    <t>Utilidad en venta de títulos valores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</si>
  <si>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</si>
  <si>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</si>
  <si>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</si>
  <si>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</si>
  <si>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</si>
  <si>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</si>
  <si>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</si>
  <si>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</si>
  <si>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</si>
  <si>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</si>
  <si>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</si>
  <si>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MONEDA LOCAL</t>
  </si>
  <si>
    <t>311001010101</t>
  </si>
  <si>
    <t>31100101010101</t>
  </si>
  <si>
    <t>3110010101010101</t>
  </si>
  <si>
    <t>311001010101010101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</si>
  <si>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</si>
  <si>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</si>
  <si>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</si>
  <si>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</si>
  <si>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</si>
  <si>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</si>
  <si>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</si>
  <si>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</si>
  <si>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313000010001</t>
  </si>
  <si>
    <t>31300001000101</t>
  </si>
  <si>
    <t>3130000100010101</t>
  </si>
  <si>
    <t>313000010001010101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</si>
  <si>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</si>
  <si>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</si>
  <si>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</si>
  <si>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</si>
  <si>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</si>
  <si>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</si>
  <si>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</si>
  <si>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</si>
  <si>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314001010101</t>
  </si>
  <si>
    <t>31400101010101</t>
  </si>
  <si>
    <t>3140010101010101</t>
  </si>
  <si>
    <t>314001010101010101</t>
  </si>
  <si>
    <t>31400102</t>
  </si>
  <si>
    <t>PÉRDIDAS</t>
  </si>
  <si>
    <t>3140010201</t>
  </si>
  <si>
    <t>314001020101</t>
  </si>
  <si>
    <t>PERDIDAS</t>
  </si>
  <si>
    <t>31400102010101</t>
  </si>
  <si>
    <t>3140010201010101</t>
  </si>
  <si>
    <t>314001020101010101</t>
  </si>
  <si>
    <t>314002</t>
  </si>
  <si>
    <t>RESULTADOS DEL PRESENTE EJERCICIO</t>
  </si>
  <si>
    <t>31400201</t>
  </si>
  <si>
    <t>3140020101</t>
  </si>
  <si>
    <t>314002010101</t>
  </si>
  <si>
    <t>31400201010101</t>
  </si>
  <si>
    <t>3140020101010101</t>
  </si>
  <si>
    <t>314002010101010101</t>
  </si>
  <si>
    <t>32</t>
  </si>
  <si>
    <t>PATRIMONIO RESTRINGIDO</t>
  </si>
  <si>
    <t>321</t>
  </si>
  <si>
    <t>UTILIDADES NO DISTRIBUIBLES</t>
  </si>
  <si>
    <t>3210</t>
  </si>
  <si>
    <t>321000</t>
  </si>
  <si>
    <t>32100001</t>
  </si>
  <si>
    <t>3210000101</t>
  </si>
  <si>
    <t>321000010101</t>
  </si>
  <si>
    <t>32100001010101</t>
  </si>
  <si>
    <t>3210000101010101</t>
  </si>
  <si>
    <t>321000010101010101</t>
  </si>
  <si>
    <t>325</t>
  </si>
  <si>
    <t>PROVISIONES</t>
  </si>
  <si>
    <t>3250</t>
  </si>
  <si>
    <t>325000010101</t>
  </si>
  <si>
    <t>RIESGO PAIS</t>
  </si>
  <si>
    <t>32500001010101</t>
  </si>
  <si>
    <t>3250000101010101</t>
  </si>
  <si>
    <t>325000010101010101</t>
  </si>
  <si>
    <t>325001</t>
  </si>
  <si>
    <t>POR RIESGOS GENERICOS DE LA ACTIVIDAD BANCARIO</t>
  </si>
  <si>
    <t>32500101</t>
  </si>
  <si>
    <t>RIESGO PAÍS</t>
  </si>
  <si>
    <t>3250010100</t>
  </si>
  <si>
    <t>325001010010</t>
  </si>
  <si>
    <t>32500101001001</t>
  </si>
  <si>
    <t>3250010100100101</t>
  </si>
  <si>
    <t>325001010010010101</t>
  </si>
  <si>
    <t>PROVISIÓN RIESGO PAÍS</t>
  </si>
  <si>
    <t xml:space="preserve">       Total de los pasivos y patrimonio</t>
  </si>
  <si>
    <t xml:space="preserve">       Ingresos de operación:</t>
  </si>
  <si>
    <t xml:space="preserve">       Gastos de operación:</t>
  </si>
  <si>
    <t>Préstamos de otros bancos</t>
  </si>
  <si>
    <t>Intereses sobre préstamos</t>
  </si>
  <si>
    <t>Préstamos obtenidos</t>
  </si>
  <si>
    <t>Aumento en otros activos</t>
  </si>
  <si>
    <t>6, 7 y 8</t>
  </si>
  <si>
    <t>Reportos y otras operaciones bursátiles</t>
  </si>
  <si>
    <t>Títulos de emisión propias</t>
  </si>
  <si>
    <t>Intereses sobre emisión de obligaciones</t>
  </si>
  <si>
    <t>Pérdida por venta de títulos valores</t>
  </si>
  <si>
    <t xml:space="preserve">        Utilidad antes de gastos de operación</t>
  </si>
  <si>
    <t>TOTAL DEL PATRIMONIO</t>
  </si>
  <si>
    <t>Intereses y comisiones por recibir</t>
  </si>
  <si>
    <t>Emisión de instrumentos financieros</t>
  </si>
  <si>
    <t>Bienes muebles, inmuebles y otros - neto</t>
  </si>
  <si>
    <t xml:space="preserve">     Costos de operación:</t>
  </si>
  <si>
    <t xml:space="preserve">       Otros Ingresos (gastos) - netos</t>
  </si>
  <si>
    <t>Utilidad neta</t>
  </si>
  <si>
    <t>Ajustes para conciliar la utilidad neta con el efectivo proveniente</t>
  </si>
  <si>
    <t xml:space="preserve"> de actividades de operación:</t>
  </si>
  <si>
    <t xml:space="preserve">    Efectivo al final del año</t>
  </si>
  <si>
    <t xml:space="preserve">Inversiones financieras </t>
  </si>
  <si>
    <t xml:space="preserve">                        -</t>
  </si>
  <si>
    <t xml:space="preserve">                       -</t>
  </si>
  <si>
    <t>Aumento en cartera de préstamos</t>
  </si>
  <si>
    <t>Pago de préstamos</t>
  </si>
  <si>
    <t>Efectivo neto provisto por actividades de financiamiento</t>
  </si>
  <si>
    <t>Al 31 de diciembre de 2023 y 2022</t>
  </si>
  <si>
    <t>Por los años terminados el 31 de diciembre de 2023 y 2022</t>
  </si>
  <si>
    <t>Por los años terminados al 31 de diciembre de 2023 y 2022</t>
  </si>
  <si>
    <t xml:space="preserve">         -</t>
  </si>
  <si>
    <t xml:space="preserve">                  -</t>
  </si>
  <si>
    <t xml:space="preserve">         (Pérdida) utilidad de operación</t>
  </si>
  <si>
    <t>(Disminución) aumento en otros pasivos</t>
  </si>
  <si>
    <t xml:space="preserve"> Aumento (disminución) neto en el efectivo</t>
  </si>
  <si>
    <r>
      <t xml:space="preserve">         </t>
    </r>
    <r>
      <rPr>
        <b/>
        <u/>
        <sz val="11"/>
        <color indexed="8"/>
        <rFont val="Calibri"/>
        <family val="2"/>
        <scheme val="minor"/>
      </rPr>
      <t>ACTIVOS</t>
    </r>
  </si>
  <si>
    <r>
      <t xml:space="preserve">         </t>
    </r>
    <r>
      <rPr>
        <b/>
        <u/>
        <sz val="11"/>
        <color indexed="8"/>
        <rFont val="Calibri"/>
        <family val="2"/>
        <scheme val="minor"/>
      </rPr>
      <t xml:space="preserve"> PASIVOS Y PATRIMONIO</t>
    </r>
  </si>
  <si>
    <t>Utilidad en venta de activo fijo</t>
  </si>
  <si>
    <t>Aumento en depósitos de clientes</t>
  </si>
  <si>
    <t>Efectivo neto usado en actividades de inversión</t>
  </si>
  <si>
    <t>Pago de instrumentos financieros</t>
  </si>
  <si>
    <t>Emisión de acciones por aumento de capital</t>
  </si>
  <si>
    <t>Reservas de capital, resultados acumulados y patrimonio no ganado</t>
  </si>
  <si>
    <t>Efectivo neto provisto por (usado en) actividades de operación</t>
  </si>
  <si>
    <t>Adquisición de inversiones e instrumentos financieros</t>
  </si>
  <si>
    <t>Flujos de efectivo provenientes de actividades de Ffinanciamiento:</t>
  </si>
  <si>
    <t>Reportos y operaciones bursatiles</t>
  </si>
  <si>
    <t>Utilidad antes de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</si>
</sst>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#,##0.0_ ;[Red]\-#,##0.0\ "/>
    <numFmt numFmtId="166" formatCode="_([$$-409]* #,##0.00_);_([$$-409]* \(#,##0.00\);_([$$-409]* &quot;-&quot;??_);_(@_)"/>
    <numFmt numFmtId="167" formatCode="_-* #,##0.00\ _P_t_s_-;\-* #,##0.00\ _P_t_s_-;_-* &quot;-&quot;??\ _P_t_s_-;_-@_-"/>
    <numFmt numFmtId="168" formatCode="#,##0.0;[Red]#,##0.0"/>
    <numFmt numFmtId="169" formatCode="#,##0.0_);[Red]\(#,##0.0\)"/>
    <numFmt numFmtId="170" formatCode="_(* #,##0.0_);_(* \(#,##0.0\);_(* &quot;-&quot;??_);_(@_)"/>
    <numFmt numFmtId="171" formatCode="_-* #,##0.0_-;\-* #,##0.0_-;_-* &quot;-&quot;??_-;_-@_-"/>
    <numFmt numFmtId="172" formatCode="_-* #,##0_-;\-* #,##0_-;_-* &quot;-&quot;??_-;_-@_-"/>
    <numFmt numFmtId="173" formatCode="#,##0.0"/>
    <numFmt numFmtId="174" formatCode="#,##0.0_);\(#,##0.0\)"/>
    <numFmt numFmtId="175" formatCode="_(* #,##0.0_);_(* \(#,##0.0\);_(* &quot;-&quot;?_);_(@_)"/>
    <numFmt numFmtId="176" formatCode="0.0"/>
    <numFmt numFmtId="177" formatCode="\(0.0%\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4.9989318521683403E-2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2" fillId="2" borderId="0" xfId="1" applyFont="1" applyFill="1" applyAlignment="1">
      <alignment vertical="top" wrapText="1"/>
    </xf>
    <xf numFmtId="165" fontId="5" fillId="2" borderId="0" xfId="1" applyNumberFormat="1" applyFont="1" applyFill="1"/>
    <xf numFmtId="0" fontId="3" fillId="2" borderId="0" xfId="1" applyFont="1" applyFill="1" applyAlignment="1">
      <alignment horizontal="right" vertical="top" wrapText="1"/>
    </xf>
    <xf numFmtId="0" fontId="2" fillId="2" borderId="0" xfId="1" applyFont="1" applyFill="1" applyAlignment="1">
      <alignment vertical="center" wrapText="1"/>
    </xf>
    <xf numFmtId="0" fontId="3" fillId="2" borderId="0" xfId="1" applyFont="1" applyFill="1" applyAlignment="1">
      <alignment vertical="top" wrapText="1"/>
    </xf>
    <xf numFmtId="0" fontId="1" fillId="0" borderId="0" xfId="1"/>
    <xf numFmtId="170" fontId="3" fillId="3" borderId="3" xfId="5" applyNumberFormat="1" applyFont="1" applyFill="1" applyBorder="1" applyAlignment="1">
      <alignment vertical="top" wrapText="1"/>
    </xf>
    <xf numFmtId="0" fontId="8" fillId="0" borderId="0" xfId="0" applyFont="1"/>
    <xf numFmtId="0" fontId="0" fillId="0" borderId="0" xfId="0" applyAlignment="1">
      <alignment horizontal="center"/>
    </xf>
    <xf numFmtId="43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70" fontId="11" fillId="0" borderId="0" xfId="5" applyNumberFormat="1" applyFont="1" applyBorder="1"/>
    <xf numFmtId="9" fontId="13" fillId="0" borderId="0" xfId="6" applyFont="1" applyBorder="1"/>
    <xf numFmtId="171" fontId="11" fillId="0" borderId="0" xfId="0" applyNumberFormat="1" applyFont="1"/>
    <xf numFmtId="0" fontId="9" fillId="0" borderId="0" xfId="0" applyFont="1"/>
    <xf numFmtId="173" fontId="0" fillId="0" borderId="0" xfId="0" applyNumberFormat="1"/>
    <xf numFmtId="170" fontId="0" fillId="0" borderId="0" xfId="0" applyNumberFormat="1"/>
    <xf numFmtId="174" fontId="0" fillId="0" borderId="0" xfId="5" applyNumberFormat="1" applyFont="1" applyFill="1"/>
    <xf numFmtId="174" fontId="0" fillId="0" borderId="0" xfId="5" applyNumberFormat="1" applyFont="1" applyFill="1" applyBorder="1"/>
    <xf numFmtId="174" fontId="0" fillId="0" borderId="1" xfId="5" applyNumberFormat="1" applyFont="1" applyFill="1" applyBorder="1"/>
    <xf numFmtId="0" fontId="14" fillId="2" borderId="0" xfId="1" applyFont="1" applyFill="1"/>
    <xf numFmtId="0" fontId="1" fillId="2" borderId="0" xfId="1" applyFill="1"/>
    <xf numFmtId="0" fontId="11" fillId="0" borderId="1" xfId="0" applyFont="1" applyBorder="1" applyAlignment="1">
      <alignment horizontal="center"/>
    </xf>
    <xf numFmtId="169" fontId="1" fillId="2" borderId="0" xfId="1" applyNumberFormat="1" applyFill="1"/>
    <xf numFmtId="169" fontId="1" fillId="2" borderId="3" xfId="1" applyNumberFormat="1" applyFill="1" applyBorder="1"/>
    <xf numFmtId="170" fontId="1" fillId="2" borderId="0" xfId="5" applyNumberFormat="1" applyFont="1" applyFill="1" applyBorder="1"/>
    <xf numFmtId="170" fontId="1" fillId="2" borderId="1" xfId="5" applyNumberFormat="1" applyFont="1" applyFill="1" applyBorder="1"/>
    <xf numFmtId="170" fontId="1" fillId="3" borderId="0" xfId="5" applyNumberFormat="1" applyFont="1" applyFill="1"/>
    <xf numFmtId="170" fontId="1" fillId="0" borderId="1" xfId="5" applyNumberFormat="1" applyFont="1" applyFill="1" applyBorder="1"/>
    <xf numFmtId="0" fontId="1" fillId="2" borderId="0" xfId="1" applyFill="1" applyAlignment="1">
      <alignment vertical="top"/>
    </xf>
    <xf numFmtId="0" fontId="1" fillId="2" borderId="0" xfId="1" applyFill="1" applyAlignment="1">
      <alignment vertical="center"/>
    </xf>
    <xf numFmtId="40" fontId="1" fillId="2" borderId="0" xfId="1" applyNumberFormat="1" applyFill="1"/>
    <xf numFmtId="0" fontId="12" fillId="0" borderId="0" xfId="0" applyFont="1"/>
    <xf numFmtId="175" fontId="0" fillId="0" borderId="1" xfId="5" applyNumberFormat="1" applyFont="1" applyFill="1" applyBorder="1"/>
    <xf numFmtId="176" fontId="0" fillId="0" borderId="0" xfId="0" applyNumberFormat="1"/>
    <xf numFmtId="0" fontId="6" fillId="2" borderId="0" xfId="1" applyFont="1" applyFill="1" applyAlignment="1">
      <alignment horizontal="center"/>
    </xf>
    <xf numFmtId="164" fontId="0" fillId="0" borderId="0" xfId="5" applyFont="1"/>
    <xf numFmtId="0" fontId="3" fillId="2" borderId="0" xfId="1" applyFont="1" applyFill="1" applyAlignment="1">
      <alignment horizontal="center" vertical="top" wrapText="1"/>
    </xf>
    <xf numFmtId="0" fontId="0" fillId="0" borderId="1" xfId="0" applyBorder="1" applyAlignment="1">
      <alignment horizontal="center"/>
    </xf>
    <xf numFmtId="175" fontId="0" fillId="0" borderId="0" xfId="5" applyNumberFormat="1" applyFont="1" applyFill="1"/>
    <xf numFmtId="170" fontId="0" fillId="0" borderId="2" xfId="5" applyNumberFormat="1" applyFont="1" applyFill="1" applyBorder="1"/>
    <xf numFmtId="0" fontId="11" fillId="0" borderId="0" xfId="0" applyFont="1" applyProtection="1">
      <protection locked="0"/>
    </xf>
    <xf numFmtId="172" fontId="11" fillId="0" borderId="0" xfId="5" applyNumberFormat="1" applyFont="1" applyAlignment="1" applyProtection="1">
      <alignment horizontal="right"/>
      <protection locked="0"/>
    </xf>
    <xf numFmtId="172" fontId="11" fillId="0" borderId="0" xfId="5" applyNumberFormat="1" applyFont="1" applyAlignment="1" applyProtection="1">
      <alignment horizontal="center" vertical="center"/>
      <protection locked="0"/>
    </xf>
    <xf numFmtId="170" fontId="0" fillId="0" borderId="3" xfId="5" applyNumberFormat="1" applyFont="1" applyFill="1" applyBorder="1"/>
    <xf numFmtId="0" fontId="2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wrapText="1"/>
    </xf>
    <xf numFmtId="177" fontId="0" fillId="0" borderId="0" xfId="0" applyNumberFormat="1"/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right" vertical="top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top" wrapText="1"/>
    </xf>
    <xf numFmtId="0" fontId="15" fillId="0" borderId="0" xfId="0" applyFont="1"/>
    <xf numFmtId="170" fontId="3" fillId="3" borderId="0" xfId="5" applyNumberFormat="1" applyFont="1" applyFill="1" applyBorder="1" applyAlignment="1">
      <alignment vertical="top" wrapText="1"/>
    </xf>
    <xf numFmtId="0" fontId="2" fillId="0" borderId="0" xfId="1" applyFont="1" applyAlignment="1">
      <alignment horizontal="center" vertical="top" wrapText="1"/>
    </xf>
    <xf numFmtId="170" fontId="3" fillId="0" borderId="1" xfId="5" applyNumberFormat="1" applyFont="1" applyFill="1" applyBorder="1" applyAlignment="1">
      <alignment wrapText="1"/>
    </xf>
    <xf numFmtId="169" fontId="5" fillId="0" borderId="0" xfId="1" applyNumberFormat="1" applyFont="1"/>
    <xf numFmtId="0" fontId="2" fillId="2" borderId="0" xfId="1" applyFont="1" applyFill="1" applyAlignment="1">
      <alignment horizontal="center" vertical="center" wrapText="1"/>
    </xf>
    <xf numFmtId="170" fontId="2" fillId="0" borderId="1" xfId="5" applyNumberFormat="1" applyFont="1" applyFill="1" applyBorder="1" applyAlignment="1">
      <alignment vertical="center" wrapText="1"/>
    </xf>
    <xf numFmtId="169" fontId="5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170" fontId="3" fillId="0" borderId="0" xfId="5" applyNumberFormat="1" applyFont="1" applyFill="1" applyBorder="1" applyAlignment="1">
      <alignment vertical="center" wrapText="1"/>
    </xf>
    <xf numFmtId="169" fontId="1" fillId="0" borderId="0" xfId="1" applyNumberFormat="1"/>
    <xf numFmtId="0" fontId="2" fillId="0" borderId="0" xfId="1" applyFont="1" applyAlignment="1">
      <alignment horizontal="left" vertical="center" wrapText="1"/>
    </xf>
    <xf numFmtId="0" fontId="5" fillId="0" borderId="0" xfId="1" applyFont="1"/>
    <xf numFmtId="170" fontId="5" fillId="0" borderId="4" xfId="5" applyNumberFormat="1" applyFont="1" applyFill="1" applyBorder="1" applyAlignment="1">
      <alignment vertical="center"/>
    </xf>
    <xf numFmtId="170" fontId="1" fillId="0" borderId="0" xfId="5" applyNumberFormat="1" applyFont="1" applyFill="1" applyBorder="1"/>
    <xf numFmtId="170" fontId="5" fillId="0" borderId="2" xfId="5" applyNumberFormat="1" applyFont="1" applyFill="1" applyBorder="1"/>
    <xf numFmtId="166" fontId="1" fillId="0" borderId="0" xfId="1" applyNumberFormat="1"/>
    <xf numFmtId="40" fontId="1" fillId="0" borderId="0" xfId="1" applyNumberFormat="1"/>
    <xf numFmtId="0" fontId="3" fillId="0" borderId="0" xfId="1" applyFont="1" applyAlignment="1">
      <alignment horizontal="center" vertical="top" wrapText="1"/>
    </xf>
    <xf numFmtId="0" fontId="0" fillId="0" borderId="0" xfId="0" applyAlignment="1">
      <alignment horizontal="left" indent="1"/>
    </xf>
    <xf numFmtId="43" fontId="0" fillId="0" borderId="0" xfId="5" applyNumberFormat="1" applyFont="1" applyBorder="1"/>
    <xf numFmtId="0" fontId="16" fillId="0" borderId="0" xfId="0" applyFont="1" applyAlignment="1">
      <alignment horizontal="center" vertical="center" readingOrder="1"/>
    </xf>
    <xf numFmtId="170" fontId="0" fillId="0" borderId="0" xfId="5" applyNumberFormat="1" applyFont="1" applyFill="1" applyBorder="1"/>
    <xf numFmtId="170" fontId="11" fillId="0" borderId="0" xfId="5" applyNumberFormat="1" applyFont="1" applyFill="1" applyBorder="1"/>
    <xf numFmtId="170" fontId="0" fillId="0" borderId="0" xfId="5" applyNumberFormat="1" applyFont="1" applyFill="1"/>
    <xf numFmtId="170" fontId="11" fillId="0" borderId="1" xfId="5" applyNumberFormat="1" applyFont="1" applyFill="1" applyBorder="1"/>
    <xf numFmtId="170" fontId="11" fillId="0" borderId="2" xfId="5" applyNumberFormat="1" applyFont="1" applyFill="1" applyBorder="1"/>
    <xf numFmtId="170" fontId="0" fillId="0" borderId="5" xfId="5" applyNumberFormat="1" applyFont="1" applyFill="1" applyBorder="1"/>
    <xf numFmtId="170" fontId="1" fillId="0" borderId="0" xfId="5" applyNumberFormat="1" applyFont="1" applyFill="1"/>
    <xf numFmtId="0" fontId="5" fillId="0" borderId="0" xfId="0" applyFont="1"/>
    <xf numFmtId="170" fontId="0" fillId="0" borderId="0" xfId="5" applyNumberFormat="1" applyFont="1"/>
    <xf numFmtId="171" fontId="0" fillId="0" borderId="0" xfId="0" applyNumberFormat="1"/>
    <xf numFmtId="170" fontId="0" fillId="4" borderId="0" xfId="5" applyNumberFormat="1" applyFont="1" applyFill="1"/>
    <xf numFmtId="164" fontId="0" fillId="0" borderId="0" xfId="0" applyNumberFormat="1"/>
    <xf numFmtId="0" fontId="11" fillId="0" borderId="0" xfId="0" applyFont="1" applyAlignment="1">
      <alignment horizontal="left" indent="2"/>
    </xf>
    <xf numFmtId="0" fontId="3" fillId="0" borderId="0" xfId="0" applyFont="1" applyAlignment="1">
      <alignment vertical="top" wrapText="1"/>
    </xf>
    <xf numFmtId="165" fontId="0" fillId="0" borderId="0" xfId="0" applyNumberFormat="1"/>
    <xf numFmtId="165" fontId="0" fillId="0" borderId="0" xfId="5" applyNumberFormat="1" applyFont="1" applyFill="1"/>
    <xf numFmtId="43" fontId="1" fillId="0" borderId="0" xfId="1" applyNumberFormat="1"/>
    <xf numFmtId="174" fontId="0" fillId="0" borderId="0" xfId="5" applyNumberFormat="1" applyFont="1" applyFill="1" applyAlignment="1">
      <alignment horizontal="right"/>
    </xf>
    <xf numFmtId="0" fontId="2" fillId="0" borderId="0" xfId="1" applyFont="1" applyAlignment="1">
      <alignment horizontal="right" vertical="top" wrapText="1"/>
    </xf>
    <xf numFmtId="174" fontId="0" fillId="0" borderId="0" xfId="5" applyNumberFormat="1" applyFont="1" applyFill="1" applyAlignment="1">
      <alignment horizontal="center"/>
    </xf>
    <xf numFmtId="175" fontId="0" fillId="0" borderId="3" xfId="5" applyNumberFormat="1" applyFont="1" applyFill="1" applyBorder="1"/>
    <xf numFmtId="174" fontId="0" fillId="0" borderId="0" xfId="0" applyNumberFormat="1"/>
    <xf numFmtId="171" fontId="11" fillId="0" borderId="0" xfId="0" applyNumberFormat="1" applyFont="1" applyAlignment="1">
      <alignment horizontal="right"/>
    </xf>
    <xf numFmtId="172" fontId="11" fillId="0" borderId="0" xfId="5" applyNumberFormat="1" applyFont="1" applyAlignment="1" applyProtection="1">
      <alignment horizontal="left"/>
      <protection locked="0"/>
    </xf>
    <xf numFmtId="174" fontId="0" fillId="0" borderId="0" xfId="5" applyNumberFormat="1" applyFont="1" applyFill="1" applyBorder="1" applyAlignment="1">
      <alignment horizontal="right"/>
    </xf>
    <xf numFmtId="174" fontId="0" fillId="0" borderId="1" xfId="5" applyNumberFormat="1" applyFont="1" applyFill="1" applyBorder="1" applyAlignment="1">
      <alignment horizontal="right"/>
    </xf>
    <xf numFmtId="170" fontId="0" fillId="0" borderId="1" xfId="5" applyNumberFormat="1" applyFont="1" applyBorder="1"/>
    <xf numFmtId="172" fontId="11" fillId="0" borderId="0" xfId="5" applyNumberFormat="1" applyFont="1" applyFill="1" applyAlignment="1" applyProtection="1">
      <alignment horizontal="right"/>
      <protection locked="0"/>
    </xf>
    <xf numFmtId="169" fontId="0" fillId="0" borderId="0" xfId="0" applyNumberFormat="1"/>
    <xf numFmtId="168" fontId="0" fillId="0" borderId="0" xfId="0" applyNumberFormat="1"/>
    <xf numFmtId="0" fontId="17" fillId="2" borderId="0" xfId="1" applyFont="1" applyFill="1" applyAlignment="1">
      <alignment horizontal="right" vertical="top" wrapText="1"/>
    </xf>
    <xf numFmtId="0" fontId="18" fillId="2" borderId="0" xfId="1" applyFont="1" applyFill="1" applyAlignment="1">
      <alignment horizontal="center" vertical="top" wrapText="1"/>
    </xf>
    <xf numFmtId="0" fontId="17" fillId="2" borderId="0" xfId="1" applyFont="1" applyFill="1" applyAlignment="1">
      <alignment horizontal="center" vertical="top" wrapText="1"/>
    </xf>
    <xf numFmtId="0" fontId="17" fillId="2" borderId="0" xfId="1" applyFont="1" applyFill="1" applyAlignment="1">
      <alignment vertical="top" wrapText="1"/>
    </xf>
    <xf numFmtId="0" fontId="19" fillId="0" borderId="0" xfId="1" applyFont="1"/>
    <xf numFmtId="1" fontId="20" fillId="2" borderId="0" xfId="1" applyNumberFormat="1" applyFont="1" applyFill="1" applyAlignment="1">
      <alignment horizontal="center"/>
    </xf>
    <xf numFmtId="0" fontId="18" fillId="2" borderId="0" xfId="1" applyFont="1" applyFill="1" applyAlignment="1">
      <alignment horizontal="left" vertical="top" wrapText="1"/>
    </xf>
    <xf numFmtId="165" fontId="22" fillId="2" borderId="0" xfId="1" applyNumberFormat="1" applyFont="1" applyFill="1"/>
    <xf numFmtId="165" fontId="18" fillId="2" borderId="0" xfId="1" applyNumberFormat="1" applyFont="1" applyFill="1" applyAlignment="1">
      <alignment horizontal="right" vertical="top" wrapText="1"/>
    </xf>
    <xf numFmtId="0" fontId="17" fillId="2" borderId="0" xfId="1" applyFont="1" applyFill="1" applyAlignment="1">
      <alignment horizontal="left" vertical="top" wrapText="1"/>
    </xf>
    <xf numFmtId="169" fontId="17" fillId="2" borderId="0" xfId="1" applyNumberFormat="1" applyFont="1" applyFill="1" applyAlignment="1">
      <alignment horizontal="center" vertical="top" wrapText="1"/>
    </xf>
    <xf numFmtId="169" fontId="19" fillId="2" borderId="0" xfId="1" applyNumberFormat="1" applyFont="1" applyFill="1"/>
    <xf numFmtId="0" fontId="17" fillId="2" borderId="0" xfId="7" applyFont="1" applyFill="1" applyAlignment="1">
      <alignment vertical="top" wrapText="1"/>
    </xf>
    <xf numFmtId="169" fontId="19" fillId="2" borderId="0" xfId="1" applyNumberFormat="1" applyFont="1" applyFill="1" applyAlignment="1">
      <alignment horizontal="center"/>
    </xf>
    <xf numFmtId="0" fontId="17" fillId="0" borderId="0" xfId="1" applyFont="1" applyAlignment="1">
      <alignment vertical="top" wrapText="1"/>
    </xf>
    <xf numFmtId="169" fontId="19" fillId="2" borderId="3" xfId="1" applyNumberFormat="1" applyFont="1" applyFill="1" applyBorder="1"/>
    <xf numFmtId="169" fontId="22" fillId="2" borderId="0" xfId="1" applyNumberFormat="1" applyFont="1" applyFill="1"/>
    <xf numFmtId="0" fontId="17" fillId="2" borderId="0" xfId="1" applyFont="1" applyFill="1" applyAlignment="1">
      <alignment wrapText="1"/>
    </xf>
    <xf numFmtId="0" fontId="17" fillId="2" borderId="0" xfId="1" applyFont="1" applyFill="1" applyAlignment="1">
      <alignment horizontal="center" wrapText="1"/>
    </xf>
    <xf numFmtId="169" fontId="19" fillId="2" borderId="1" xfId="1" applyNumberFormat="1" applyFont="1" applyFill="1" applyBorder="1"/>
    <xf numFmtId="0" fontId="18" fillId="0" borderId="0" xfId="1" applyFont="1" applyAlignment="1">
      <alignment wrapText="1"/>
    </xf>
    <xf numFmtId="169" fontId="22" fillId="0" borderId="5" xfId="1" applyNumberFormat="1" applyFont="1" applyBorder="1"/>
    <xf numFmtId="0" fontId="17" fillId="0" borderId="0" xfId="1" applyFont="1" applyAlignment="1">
      <alignment horizontal="right" vertical="top" wrapText="1"/>
    </xf>
    <xf numFmtId="0" fontId="18" fillId="3" borderId="0" xfId="1" applyFont="1" applyFill="1" applyAlignment="1">
      <alignment horizontal="left" wrapText="1" indent="7"/>
    </xf>
    <xf numFmtId="0" fontId="18" fillId="2" borderId="0" xfId="1" applyFont="1" applyFill="1" applyAlignment="1">
      <alignment vertical="top" wrapText="1"/>
    </xf>
    <xf numFmtId="169" fontId="18" fillId="2" borderId="0" xfId="1" applyNumberFormat="1" applyFont="1" applyFill="1" applyAlignment="1">
      <alignment vertical="top" wrapText="1"/>
    </xf>
    <xf numFmtId="169" fontId="17" fillId="2" borderId="0" xfId="1" applyNumberFormat="1" applyFont="1" applyFill="1" applyAlignment="1">
      <alignment horizontal="right" vertical="top" wrapText="1"/>
    </xf>
    <xf numFmtId="0" fontId="17" fillId="2" borderId="0" xfId="1" applyFont="1" applyFill="1" applyAlignment="1">
      <alignment horizontal="center" vertical="center" wrapText="1"/>
    </xf>
    <xf numFmtId="170" fontId="19" fillId="0" borderId="1" xfId="5" applyNumberFormat="1" applyFont="1" applyFill="1" applyBorder="1" applyAlignment="1">
      <alignment vertical="center"/>
    </xf>
    <xf numFmtId="169" fontId="19" fillId="2" borderId="0" xfId="1" applyNumberFormat="1" applyFont="1" applyFill="1" applyAlignment="1">
      <alignment vertical="top"/>
    </xf>
    <xf numFmtId="169" fontId="19" fillId="2" borderId="0" xfId="1" applyNumberFormat="1" applyFont="1" applyFill="1" applyAlignment="1">
      <alignment horizontal="right" vertical="center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vertical="top" wrapText="1"/>
    </xf>
    <xf numFmtId="0" fontId="19" fillId="2" borderId="0" xfId="1" applyFont="1" applyFill="1"/>
    <xf numFmtId="0" fontId="22" fillId="2" borderId="0" xfId="1" applyFont="1" applyFill="1"/>
    <xf numFmtId="0" fontId="18" fillId="2" borderId="0" xfId="7" applyFont="1" applyFill="1" applyAlignment="1">
      <alignment vertical="top" wrapText="1"/>
    </xf>
    <xf numFmtId="0" fontId="18" fillId="3" borderId="0" xfId="7" applyFont="1" applyFill="1" applyAlignment="1">
      <alignment horizontal="left" wrapText="1" indent="7"/>
    </xf>
    <xf numFmtId="0" fontId="18" fillId="2" borderId="0" xfId="7" applyFont="1" applyFill="1" applyAlignment="1">
      <alignment horizontal="left" vertical="top" wrapText="1"/>
    </xf>
    <xf numFmtId="0" fontId="17" fillId="2" borderId="0" xfId="7" applyFont="1" applyFill="1" applyAlignment="1">
      <alignment horizontal="right" vertical="top" wrapText="1"/>
    </xf>
    <xf numFmtId="0" fontId="18" fillId="3" borderId="0" xfId="7" applyFont="1" applyFill="1" applyAlignment="1">
      <alignment horizontal="left" vertical="center" wrapText="1"/>
    </xf>
    <xf numFmtId="0" fontId="18" fillId="2" borderId="0" xfId="7" applyFont="1" applyFill="1" applyAlignment="1">
      <alignment vertical="center" wrapText="1"/>
    </xf>
    <xf numFmtId="0" fontId="17" fillId="2" borderId="0" xfId="7" applyFont="1" applyFill="1" applyAlignment="1">
      <alignment vertical="center" wrapText="1"/>
    </xf>
    <xf numFmtId="0" fontId="18" fillId="3" borderId="0" xfId="7" applyFont="1" applyFill="1" applyAlignment="1">
      <alignment wrapText="1"/>
    </xf>
    <xf numFmtId="175" fontId="0" fillId="0" borderId="0" xfId="5" applyNumberFormat="1" applyFont="1" applyFill="1" applyBorder="1"/>
    <xf numFmtId="0" fontId="18" fillId="3" borderId="0" xfId="7" applyFont="1" applyFill="1" applyAlignment="1">
      <alignment horizontal="left" wrapText="1" indent="7"/>
    </xf>
    <xf numFmtId="0" fontId="18" fillId="2" borderId="0" xfId="1" applyFont="1" applyFill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8" fillId="2" borderId="0" xfId="1" applyFont="1" applyFill="1" applyAlignment="1">
      <alignment horizontal="left" wrapText="1"/>
    </xf>
    <xf numFmtId="0" fontId="18" fillId="0" borderId="0" xfId="1" applyFont="1" applyAlignment="1">
      <alignment wrapText="1"/>
    </xf>
    <xf numFmtId="0" fontId="18" fillId="2" borderId="0" xfId="1" applyFont="1" applyFill="1" applyAlignment="1">
      <alignment horizontal="center" vertical="top" wrapText="1"/>
    </xf>
    <xf numFmtId="0" fontId="17" fillId="2" borderId="0" xfId="1" applyFont="1" applyFill="1" applyAlignment="1">
      <alignment horizontal="center" vertical="top" wrapText="1"/>
    </xf>
    <xf numFmtId="0" fontId="12" fillId="0" borderId="0" xfId="0" applyFont="1"/>
    <xf numFmtId="0" fontId="3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8">
    <cellStyle name="Millares" xfId="5" builtinId="3"/>
    <cellStyle name="Millares 2" xfId="2" xr:uid="{00000000-0005-0000-0000-000001000000}"/>
    <cellStyle name="Millares 3" xfId="3" xr:uid="{00000000-0005-0000-0000-000002000000}"/>
    <cellStyle name="Millares 4" xfId="4" xr:uid="{00000000-0005-0000-0000-000003000000}"/>
    <cellStyle name="Normal" xfId="0" builtinId="0"/>
    <cellStyle name="Normal 2" xfId="1" xr:uid="{00000000-0005-0000-0000-000005000000}"/>
    <cellStyle name="Normal 23 2" xfId="7" xr:uid="{2301297C-DBFC-4A35-8C77-EAF9B3FA7204}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50</xdr:row>
      <xdr:rowOff>54546</xdr:rowOff>
    </xdr:from>
    <xdr:to>
      <xdr:col>6</xdr:col>
      <xdr:colOff>1314368</xdr:colOff>
      <xdr:row>59</xdr:row>
      <xdr:rowOff>109089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5B5C746-9818-F15C-157F-9F47AA2A5E15}"/>
            </a:ext>
          </a:extLst>
        </xdr:cNvPr>
        <xdr:cNvGrpSpPr/>
      </xdr:nvGrpSpPr>
      <xdr:grpSpPr>
        <a:xfrm>
          <a:off x="1" y="9335315"/>
          <a:ext cx="7192188" cy="1479223"/>
          <a:chOff x="1" y="9180636"/>
          <a:chExt cx="7192188" cy="1234991"/>
        </a:xfrm>
      </xdr:grpSpPr>
      <xdr:sp macro="" textlink="">
        <xdr:nvSpPr>
          <xdr:cNvPr id="2" name="5 CuadroText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1395371" y="9192047"/>
            <a:ext cx="1741366" cy="3954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Adolfo Miguel Salume Barake</a:t>
            </a:r>
          </a:p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Director Vicepresidente</a:t>
            </a:r>
          </a:p>
        </xdr:txBody>
      </xdr:sp>
      <xdr:sp macro="" textlink="">
        <xdr:nvSpPr>
          <xdr:cNvPr id="3" name="3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33671" y="9214420"/>
            <a:ext cx="1354341" cy="41576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Eric Wilfredo Larreynaga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Secretario</a:t>
            </a:r>
          </a:p>
        </xdr:txBody>
      </xdr:sp>
      <xdr:sp macro="" textlink="">
        <xdr:nvSpPr>
          <xdr:cNvPr id="5" name="10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2564" y="9200190"/>
            <a:ext cx="1489808" cy="4480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Francisco Orantes Flamenco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 Presidente</a:t>
            </a: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88012" y="9195941"/>
            <a:ext cx="1538654" cy="4157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Jaime Fernando García-Prieto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Propietario</a:t>
            </a:r>
          </a:p>
        </xdr:txBody>
      </xdr:sp>
      <xdr:sp macro="" textlink="">
        <xdr:nvSpPr>
          <xdr:cNvPr id="7" name="3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74971" y="9180636"/>
            <a:ext cx="1317218" cy="35543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Cristobal Alexis Gómez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 Suplente</a:t>
            </a: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" y="9949162"/>
            <a:ext cx="1407583" cy="41293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Julio Eduardo Payés</a:t>
            </a:r>
          </a:p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Director Suplente</a:t>
            </a:r>
          </a:p>
        </xdr:txBody>
      </xdr:sp>
      <xdr:sp macro="" textlink="">
        <xdr:nvSpPr>
          <xdr:cNvPr id="9" name="3 CuadroTex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86807" y="9987613"/>
            <a:ext cx="2054796" cy="3970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Marco Mendoza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de Finanzas y Administración</a:t>
            </a:r>
          </a:p>
          <a:p>
            <a:pPr algn="ctr" rtl="0"/>
            <a:endParaRPr lang="es-ES" sz="8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5153269" y="9971127"/>
            <a:ext cx="1888718" cy="4445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800">
                <a:latin typeface="Arial" pitchFamily="34" charset="0"/>
                <a:ea typeface="+mn-ea"/>
                <a:cs typeface="Arial" pitchFamily="34" charset="0"/>
              </a:rPr>
              <a:t>Walter</a:t>
            </a:r>
            <a:r>
              <a:rPr lang="es-MX" sz="8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MX" sz="800" baseline="0">
                <a:latin typeface="Arial" panose="020B0604020202020204" pitchFamily="34" charset="0"/>
                <a:cs typeface="Arial" panose="020B0604020202020204" pitchFamily="34" charset="0"/>
              </a:rPr>
              <a:t> Piche </a:t>
            </a:r>
          </a:p>
          <a:p>
            <a:pPr algn="ctr"/>
            <a:r>
              <a:rPr lang="es-MX" sz="800" baseline="0">
                <a:latin typeface="Arial" panose="020B0604020202020204" pitchFamily="34" charset="0"/>
                <a:cs typeface="Arial" panose="020B0604020202020204" pitchFamily="34" charset="0"/>
              </a:rPr>
              <a:t>Contador General</a:t>
            </a:r>
            <a:endParaRPr lang="es-MX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A2FF198D-CBF4-498F-92A9-737771F85B41}"/>
              </a:ext>
            </a:extLst>
          </xdr:cNvPr>
          <xdr:cNvSpPr txBox="1"/>
        </xdr:nvSpPr>
        <xdr:spPr>
          <a:xfrm>
            <a:off x="1307449" y="9971128"/>
            <a:ext cx="1843128" cy="338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SV" sz="800">
                <a:latin typeface="Arial" panose="020B0604020202020204" pitchFamily="34" charset="0"/>
                <a:cs typeface="Arial" panose="020B0604020202020204" pitchFamily="34" charset="0"/>
              </a:rPr>
              <a:t>        William Manuel Orellana</a:t>
            </a:r>
          </a:p>
          <a:p>
            <a:r>
              <a:rPr lang="es-SV" sz="800">
                <a:latin typeface="Arial" panose="020B0604020202020204" pitchFamily="34" charset="0"/>
                <a:cs typeface="Arial" panose="020B0604020202020204" pitchFamily="34" charset="0"/>
              </a:rPr>
              <a:t>               Director Suplente</a:t>
            </a:r>
          </a:p>
          <a:p>
            <a:endParaRPr lang="es-SV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45</xdr:row>
      <xdr:rowOff>25977</xdr:rowOff>
    </xdr:from>
    <xdr:to>
      <xdr:col>7</xdr:col>
      <xdr:colOff>736023</xdr:colOff>
      <xdr:row>54</xdr:row>
      <xdr:rowOff>117968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E064D22B-020A-46CE-98D9-E72ED29E4009}"/>
            </a:ext>
          </a:extLst>
        </xdr:cNvPr>
        <xdr:cNvGrpSpPr/>
      </xdr:nvGrpSpPr>
      <xdr:grpSpPr>
        <a:xfrm>
          <a:off x="329045" y="8373341"/>
          <a:ext cx="7342910" cy="1806491"/>
          <a:chOff x="1" y="9180636"/>
          <a:chExt cx="7342910" cy="1234991"/>
        </a:xfrm>
      </xdr:grpSpPr>
      <xdr:sp macro="" textlink="">
        <xdr:nvSpPr>
          <xdr:cNvPr id="21" name="5 CuadroTexto">
            <a:extLst>
              <a:ext uri="{FF2B5EF4-FFF2-40B4-BE49-F238E27FC236}">
                <a16:creationId xmlns:a16="http://schemas.microsoft.com/office/drawing/2014/main" id="{7426AF88-13F9-1682-D5A6-1A7F3D0B8415}"/>
              </a:ext>
            </a:extLst>
          </xdr:cNvPr>
          <xdr:cNvSpPr txBox="1"/>
        </xdr:nvSpPr>
        <xdr:spPr>
          <a:xfrm>
            <a:off x="1395371" y="9192047"/>
            <a:ext cx="1741366" cy="3954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Adolfo Miguel Salume Barake</a:t>
            </a:r>
          </a:p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Director Vicepresidente</a:t>
            </a:r>
          </a:p>
        </xdr:txBody>
      </xdr:sp>
      <xdr:sp macro="" textlink="">
        <xdr:nvSpPr>
          <xdr:cNvPr id="22" name="3 CuadroTexto">
            <a:extLst>
              <a:ext uri="{FF2B5EF4-FFF2-40B4-BE49-F238E27FC236}">
                <a16:creationId xmlns:a16="http://schemas.microsoft.com/office/drawing/2014/main" id="{65D64159-3B22-602A-3576-2FB4C7A991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33671" y="9214420"/>
            <a:ext cx="1354341" cy="41576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Eric Wilfredo Larreynaga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Secretario</a:t>
            </a:r>
          </a:p>
        </xdr:txBody>
      </xdr:sp>
      <xdr:sp macro="" textlink="">
        <xdr:nvSpPr>
          <xdr:cNvPr id="23" name="10 CuadroTexto">
            <a:extLst>
              <a:ext uri="{FF2B5EF4-FFF2-40B4-BE49-F238E27FC236}">
                <a16:creationId xmlns:a16="http://schemas.microsoft.com/office/drawing/2014/main" id="{52DB9DB1-F393-A395-8BC6-48965BC7F3D3}"/>
              </a:ext>
            </a:extLst>
          </xdr:cNvPr>
          <xdr:cNvSpPr txBox="1"/>
        </xdr:nvSpPr>
        <xdr:spPr>
          <a:xfrm>
            <a:off x="32564" y="9200190"/>
            <a:ext cx="1489808" cy="4480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Francisco Orantes Flamenco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 Presidente</a:t>
            </a:r>
          </a:p>
        </xdr:txBody>
      </xdr:sp>
      <xdr:sp macro="" textlink="">
        <xdr:nvSpPr>
          <xdr:cNvPr id="24" name="3 CuadroTexto">
            <a:extLst>
              <a:ext uri="{FF2B5EF4-FFF2-40B4-BE49-F238E27FC236}">
                <a16:creationId xmlns:a16="http://schemas.microsoft.com/office/drawing/2014/main" id="{38A1D24F-5872-EBEA-B874-678F9CBBF3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88012" y="9195941"/>
            <a:ext cx="1538654" cy="4157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Jaime Fernando García-Prieto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Propietario</a:t>
            </a:r>
          </a:p>
        </xdr:txBody>
      </xdr:sp>
      <xdr:sp macro="" textlink="">
        <xdr:nvSpPr>
          <xdr:cNvPr id="25" name="3 CuadroTexto">
            <a:extLst>
              <a:ext uri="{FF2B5EF4-FFF2-40B4-BE49-F238E27FC236}">
                <a16:creationId xmlns:a16="http://schemas.microsoft.com/office/drawing/2014/main" id="{805E0121-A0DF-E6E3-633F-288FC4111C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74971" y="9180636"/>
            <a:ext cx="1317218" cy="35543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Cristobal Alexis Gómez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 Suplente</a:t>
            </a:r>
          </a:p>
        </xdr:txBody>
      </xdr:sp>
      <xdr:sp macro="" textlink="">
        <xdr:nvSpPr>
          <xdr:cNvPr id="26" name="5 CuadroTexto">
            <a:extLst>
              <a:ext uri="{FF2B5EF4-FFF2-40B4-BE49-F238E27FC236}">
                <a16:creationId xmlns:a16="http://schemas.microsoft.com/office/drawing/2014/main" id="{878F8158-4FF6-2334-3006-9C8AD600DBC9}"/>
              </a:ext>
            </a:extLst>
          </xdr:cNvPr>
          <xdr:cNvSpPr txBox="1"/>
        </xdr:nvSpPr>
        <xdr:spPr>
          <a:xfrm>
            <a:off x="1" y="9949162"/>
            <a:ext cx="1407583" cy="41293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Julio Eduardo Payés</a:t>
            </a:r>
          </a:p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Director Suplente</a:t>
            </a:r>
          </a:p>
        </xdr:txBody>
      </xdr:sp>
      <xdr:sp macro="" textlink="">
        <xdr:nvSpPr>
          <xdr:cNvPr id="27" name="3 CuadroTexto">
            <a:extLst>
              <a:ext uri="{FF2B5EF4-FFF2-40B4-BE49-F238E27FC236}">
                <a16:creationId xmlns:a16="http://schemas.microsoft.com/office/drawing/2014/main" id="{30CC5DBC-1212-F83C-9AE8-6A8BA122FA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86807" y="9987613"/>
            <a:ext cx="2611717" cy="3970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Marco Mendoza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de Finanzas y Administración</a:t>
            </a:r>
          </a:p>
          <a:p>
            <a:pPr algn="ctr" rtl="0"/>
            <a:endParaRPr lang="es-ES" sz="8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8" name="CuadroTexto 27">
            <a:extLst>
              <a:ext uri="{FF2B5EF4-FFF2-40B4-BE49-F238E27FC236}">
                <a16:creationId xmlns:a16="http://schemas.microsoft.com/office/drawing/2014/main" id="{2E34BFC5-ABF4-2AE1-A683-0CAFD2D9E339}"/>
              </a:ext>
            </a:extLst>
          </xdr:cNvPr>
          <xdr:cNvSpPr txBox="1"/>
        </xdr:nvSpPr>
        <xdr:spPr>
          <a:xfrm>
            <a:off x="5567797" y="9971127"/>
            <a:ext cx="1775114" cy="4445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800">
                <a:latin typeface="Arial" pitchFamily="34" charset="0"/>
                <a:ea typeface="+mn-ea"/>
                <a:cs typeface="Arial" pitchFamily="34" charset="0"/>
              </a:rPr>
              <a:t>Walter</a:t>
            </a:r>
            <a:r>
              <a:rPr lang="es-MX" sz="8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MX" sz="800" baseline="0">
                <a:latin typeface="Arial" panose="020B0604020202020204" pitchFamily="34" charset="0"/>
                <a:cs typeface="Arial" panose="020B0604020202020204" pitchFamily="34" charset="0"/>
              </a:rPr>
              <a:t> Piche </a:t>
            </a:r>
          </a:p>
          <a:p>
            <a:pPr algn="ctr"/>
            <a:r>
              <a:rPr lang="es-MX" sz="800" baseline="0">
                <a:latin typeface="Arial" panose="020B0604020202020204" pitchFamily="34" charset="0"/>
                <a:cs typeface="Arial" panose="020B0604020202020204" pitchFamily="34" charset="0"/>
              </a:rPr>
              <a:t>Contador General</a:t>
            </a:r>
            <a:endParaRPr lang="es-MX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" name="CuadroTexto 28">
            <a:extLst>
              <a:ext uri="{FF2B5EF4-FFF2-40B4-BE49-F238E27FC236}">
                <a16:creationId xmlns:a16="http://schemas.microsoft.com/office/drawing/2014/main" id="{F27A4970-5C03-111F-C7F9-61E13D1667A7}"/>
              </a:ext>
            </a:extLst>
          </xdr:cNvPr>
          <xdr:cNvSpPr txBox="1"/>
        </xdr:nvSpPr>
        <xdr:spPr>
          <a:xfrm>
            <a:off x="1307449" y="9971128"/>
            <a:ext cx="1843128" cy="338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SV" sz="800">
                <a:latin typeface="Arial" panose="020B0604020202020204" pitchFamily="34" charset="0"/>
                <a:cs typeface="Arial" panose="020B0604020202020204" pitchFamily="34" charset="0"/>
              </a:rPr>
              <a:t>        William Manuel Orellana</a:t>
            </a:r>
          </a:p>
          <a:p>
            <a:r>
              <a:rPr lang="es-SV" sz="800">
                <a:latin typeface="Arial" panose="020B0604020202020204" pitchFamily="34" charset="0"/>
                <a:cs typeface="Arial" panose="020B0604020202020204" pitchFamily="34" charset="0"/>
              </a:rPr>
              <a:t>               Director Suplente</a:t>
            </a:r>
          </a:p>
          <a:p>
            <a:endParaRPr lang="es-SV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198091</xdr:colOff>
      <xdr:row>32</xdr:row>
      <xdr:rowOff>34635</xdr:rowOff>
    </xdr:from>
    <xdr:to>
      <xdr:col>16</xdr:col>
      <xdr:colOff>560972</xdr:colOff>
      <xdr:row>40</xdr:row>
      <xdr:rowOff>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8656291" y="5673435"/>
          <a:ext cx="2001181" cy="5140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1143000</xdr:colOff>
      <xdr:row>30</xdr:row>
      <xdr:rowOff>17111</xdr:rowOff>
    </xdr:from>
    <xdr:to>
      <xdr:col>2</xdr:col>
      <xdr:colOff>2679700</xdr:colOff>
      <xdr:row>32</xdr:row>
      <xdr:rowOff>38100</xdr:rowOff>
    </xdr:to>
    <xdr:sp macro="" textlink="">
      <xdr:nvSpPr>
        <xdr:cNvPr id="19" name="5 CuadroText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485900" y="7743791"/>
          <a:ext cx="1536700" cy="386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800">
              <a:latin typeface="Arial" pitchFamily="34" charset="0"/>
              <a:cs typeface="Arial" pitchFamily="34" charset="0"/>
            </a:rPr>
            <a:t>Adolfo Miguel</a:t>
          </a:r>
          <a:r>
            <a:rPr lang="es-ES" sz="800" baseline="0">
              <a:latin typeface="Arial" pitchFamily="34" charset="0"/>
              <a:cs typeface="Arial" pitchFamily="34" charset="0"/>
            </a:rPr>
            <a:t> Salume Barake</a:t>
          </a:r>
          <a:endParaRPr lang="es-ES" sz="800">
            <a:latin typeface="Arial" pitchFamily="34" charset="0"/>
            <a:cs typeface="Arial" pitchFamily="34" charset="0"/>
          </a:endParaRPr>
        </a:p>
        <a:p>
          <a:pPr algn="ctr"/>
          <a:r>
            <a:rPr lang="es-SV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</a:t>
          </a:r>
          <a:r>
            <a:rPr lang="es-SV" sz="8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Vicepresidente</a:t>
          </a:r>
          <a:endParaRPr lang="es-SV" sz="8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2641600</xdr:colOff>
      <xdr:row>30</xdr:row>
      <xdr:rowOff>47625</xdr:rowOff>
    </xdr:from>
    <xdr:to>
      <xdr:col>2</xdr:col>
      <xdr:colOff>4451350</xdr:colOff>
      <xdr:row>32</xdr:row>
      <xdr:rowOff>88900</xdr:rowOff>
    </xdr:to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984500" y="7774305"/>
          <a:ext cx="1809750" cy="4070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Secretario</a:t>
          </a:r>
        </a:p>
      </xdr:txBody>
    </xdr:sp>
    <xdr:clientData/>
  </xdr:twoCellAnchor>
  <xdr:twoCellAnchor>
    <xdr:from>
      <xdr:col>2</xdr:col>
      <xdr:colOff>1263650</xdr:colOff>
      <xdr:row>40</xdr:row>
      <xdr:rowOff>41275</xdr:rowOff>
    </xdr:from>
    <xdr:to>
      <xdr:col>2</xdr:col>
      <xdr:colOff>3175000</xdr:colOff>
      <xdr:row>41</xdr:row>
      <xdr:rowOff>171450</xdr:rowOff>
    </xdr:to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606550" y="8682355"/>
          <a:ext cx="1911350" cy="3130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Francisco Alejandro Batlle Gardiner</a:t>
          </a: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twoCellAnchor>
    <xdr:from>
      <xdr:col>2</xdr:col>
      <xdr:colOff>3016250</xdr:colOff>
      <xdr:row>40</xdr:row>
      <xdr:rowOff>57151</xdr:rowOff>
    </xdr:from>
    <xdr:to>
      <xdr:col>2</xdr:col>
      <xdr:colOff>4470400</xdr:colOff>
      <xdr:row>45</xdr:row>
      <xdr:rowOff>114300</xdr:rowOff>
    </xdr:to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3359150" y="8698231"/>
          <a:ext cx="1454150" cy="4229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Christian</a:t>
          </a:r>
          <a:r>
            <a:rPr lang="es-ES" sz="800" baseline="0">
              <a:latin typeface="Arial" pitchFamily="34" charset="0"/>
              <a:cs typeface="Arial" pitchFamily="34" charset="0"/>
            </a:rPr>
            <a:t> Tomasino</a:t>
          </a:r>
          <a:endParaRPr lang="es-ES" sz="8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twoCellAnchor>
    <xdr:from>
      <xdr:col>1</xdr:col>
      <xdr:colOff>180975</xdr:colOff>
      <xdr:row>30</xdr:row>
      <xdr:rowOff>57150</xdr:rowOff>
    </xdr:from>
    <xdr:to>
      <xdr:col>16</xdr:col>
      <xdr:colOff>714375</xdr:colOff>
      <xdr:row>41</xdr:row>
      <xdr:rowOff>44366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0E1A003-0DD0-4B25-B6A8-C230431F3A0D}"/>
            </a:ext>
          </a:extLst>
        </xdr:cNvPr>
        <xdr:cNvGrpSpPr/>
      </xdr:nvGrpSpPr>
      <xdr:grpSpPr>
        <a:xfrm>
          <a:off x="333375" y="5915025"/>
          <a:ext cx="10391775" cy="1854116"/>
          <a:chOff x="1" y="9180636"/>
          <a:chExt cx="7192188" cy="1234991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ECE6DA64-91A5-12C9-F24E-92F24B1C7898}"/>
              </a:ext>
            </a:extLst>
          </xdr:cNvPr>
          <xdr:cNvSpPr txBox="1"/>
        </xdr:nvSpPr>
        <xdr:spPr>
          <a:xfrm>
            <a:off x="1395371" y="9192047"/>
            <a:ext cx="1741366" cy="3954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Adolfo Miguel Salume Barake</a:t>
            </a:r>
          </a:p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Director Vicepresidente</a:t>
            </a:r>
          </a:p>
        </xdr:txBody>
      </xdr:sp>
      <xdr:sp macro="" textlink="">
        <xdr:nvSpPr>
          <xdr:cNvPr id="5" name="3 CuadroTexto">
            <a:extLst>
              <a:ext uri="{FF2B5EF4-FFF2-40B4-BE49-F238E27FC236}">
                <a16:creationId xmlns:a16="http://schemas.microsoft.com/office/drawing/2014/main" id="{7D84E262-C4CE-799B-9635-527C3D58C0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33671" y="9214420"/>
            <a:ext cx="1354341" cy="41576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Eric Wilfredo Larreynaga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Secretario</a:t>
            </a:r>
          </a:p>
        </xdr:txBody>
      </xdr:sp>
      <xdr:sp macro="" textlink="">
        <xdr:nvSpPr>
          <xdr:cNvPr id="7" name="10 CuadroTexto">
            <a:extLst>
              <a:ext uri="{FF2B5EF4-FFF2-40B4-BE49-F238E27FC236}">
                <a16:creationId xmlns:a16="http://schemas.microsoft.com/office/drawing/2014/main" id="{6BCBDFCA-A0D3-F1D0-5425-FA7DE338301B}"/>
              </a:ext>
            </a:extLst>
          </xdr:cNvPr>
          <xdr:cNvSpPr txBox="1"/>
        </xdr:nvSpPr>
        <xdr:spPr>
          <a:xfrm>
            <a:off x="32564" y="9200190"/>
            <a:ext cx="1489808" cy="4480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Francisco Orantes Flamenco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 Presidente</a:t>
            </a:r>
          </a:p>
        </xdr:txBody>
      </xdr:sp>
      <xdr:sp macro="" textlink="">
        <xdr:nvSpPr>
          <xdr:cNvPr id="8" name="3 CuadroTexto">
            <a:extLst>
              <a:ext uri="{FF2B5EF4-FFF2-40B4-BE49-F238E27FC236}">
                <a16:creationId xmlns:a16="http://schemas.microsoft.com/office/drawing/2014/main" id="{C7E94DFE-D3BD-AA64-49C1-A02A98D866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88012" y="9195941"/>
            <a:ext cx="1538654" cy="4157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Jaime Fernando García-Prieto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Propietario</a:t>
            </a:r>
          </a:p>
        </xdr:txBody>
      </xdr:sp>
      <xdr:sp macro="" textlink="">
        <xdr:nvSpPr>
          <xdr:cNvPr id="9" name="3 CuadroTexto">
            <a:extLst>
              <a:ext uri="{FF2B5EF4-FFF2-40B4-BE49-F238E27FC236}">
                <a16:creationId xmlns:a16="http://schemas.microsoft.com/office/drawing/2014/main" id="{B702535A-D8AA-7476-6949-8F55487FAD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74971" y="9180636"/>
            <a:ext cx="1317218" cy="35543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Cristobal Alexis Gómez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 Suplente</a:t>
            </a:r>
          </a:p>
        </xdr:txBody>
      </xdr:sp>
      <xdr:sp macro="" textlink="">
        <xdr:nvSpPr>
          <xdr:cNvPr id="10" name="5 CuadroTexto">
            <a:extLst>
              <a:ext uri="{FF2B5EF4-FFF2-40B4-BE49-F238E27FC236}">
                <a16:creationId xmlns:a16="http://schemas.microsoft.com/office/drawing/2014/main" id="{8057E187-2127-D806-05BC-85DD7337162B}"/>
              </a:ext>
            </a:extLst>
          </xdr:cNvPr>
          <xdr:cNvSpPr txBox="1"/>
        </xdr:nvSpPr>
        <xdr:spPr>
          <a:xfrm>
            <a:off x="1" y="9949162"/>
            <a:ext cx="1407583" cy="41293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Julio Eduardo Payés</a:t>
            </a:r>
          </a:p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Director Suplente</a:t>
            </a:r>
          </a:p>
        </xdr:txBody>
      </xdr:sp>
      <xdr:sp macro="" textlink="">
        <xdr:nvSpPr>
          <xdr:cNvPr id="11" name="3 CuadroTexto">
            <a:extLst>
              <a:ext uri="{FF2B5EF4-FFF2-40B4-BE49-F238E27FC236}">
                <a16:creationId xmlns:a16="http://schemas.microsoft.com/office/drawing/2014/main" id="{D404F0B3-47B9-46AD-6F24-5713A6B235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36815" y="9987613"/>
            <a:ext cx="2201825" cy="3970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Marco Mendoza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de Finanzas y Administración</a:t>
            </a:r>
          </a:p>
          <a:p>
            <a:pPr algn="ctr" rtl="0"/>
            <a:endParaRPr lang="es-ES" sz="8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F240E7A7-D224-88D6-3FCD-9533D9F61E89}"/>
              </a:ext>
            </a:extLst>
          </xdr:cNvPr>
          <xdr:cNvSpPr txBox="1"/>
        </xdr:nvSpPr>
        <xdr:spPr>
          <a:xfrm>
            <a:off x="5728701" y="9971127"/>
            <a:ext cx="1325050" cy="4445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800">
                <a:latin typeface="Arial" pitchFamily="34" charset="0"/>
                <a:ea typeface="+mn-ea"/>
                <a:cs typeface="Arial" pitchFamily="34" charset="0"/>
              </a:rPr>
              <a:t>Walter</a:t>
            </a:r>
            <a:r>
              <a:rPr lang="es-MX" sz="8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MX" sz="800" baseline="0">
                <a:latin typeface="Arial" panose="020B0604020202020204" pitchFamily="34" charset="0"/>
                <a:cs typeface="Arial" panose="020B0604020202020204" pitchFamily="34" charset="0"/>
              </a:rPr>
              <a:t> Piche </a:t>
            </a:r>
          </a:p>
          <a:p>
            <a:pPr algn="ctr"/>
            <a:r>
              <a:rPr lang="es-MX" sz="800" baseline="0">
                <a:latin typeface="Arial" panose="020B0604020202020204" pitchFamily="34" charset="0"/>
                <a:cs typeface="Arial" panose="020B0604020202020204" pitchFamily="34" charset="0"/>
              </a:rPr>
              <a:t>Contador General</a:t>
            </a:r>
            <a:endParaRPr lang="es-MX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CuadroTexto 12">
            <a:extLst>
              <a:ext uri="{FF2B5EF4-FFF2-40B4-BE49-F238E27FC236}">
                <a16:creationId xmlns:a16="http://schemas.microsoft.com/office/drawing/2014/main" id="{367585C5-503F-56D6-E097-4943770E8153}"/>
              </a:ext>
            </a:extLst>
          </xdr:cNvPr>
          <xdr:cNvSpPr txBox="1"/>
        </xdr:nvSpPr>
        <xdr:spPr>
          <a:xfrm>
            <a:off x="1681034" y="9971128"/>
            <a:ext cx="1681034" cy="338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SV" sz="800">
                <a:latin typeface="Arial" panose="020B0604020202020204" pitchFamily="34" charset="0"/>
                <a:cs typeface="Arial" panose="020B0604020202020204" pitchFamily="34" charset="0"/>
              </a:rPr>
              <a:t>        William Manuel Orellana</a:t>
            </a:r>
          </a:p>
          <a:p>
            <a:r>
              <a:rPr lang="es-SV" sz="800">
                <a:latin typeface="Arial" panose="020B0604020202020204" pitchFamily="34" charset="0"/>
                <a:cs typeface="Arial" panose="020B0604020202020204" pitchFamily="34" charset="0"/>
              </a:rPr>
              <a:t>               Director Suplente</a:t>
            </a:r>
          </a:p>
          <a:p>
            <a:endParaRPr lang="es-SV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112059</xdr:colOff>
      <xdr:row>48</xdr:row>
      <xdr:rowOff>56029</xdr:rowOff>
    </xdr:from>
    <xdr:to>
      <xdr:col>5</xdr:col>
      <xdr:colOff>963586</xdr:colOff>
      <xdr:row>57</xdr:row>
      <xdr:rowOff>170432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BD22E72-D70C-4AE5-9A5F-55BFE2F35662}"/>
            </a:ext>
          </a:extLst>
        </xdr:cNvPr>
        <xdr:cNvGrpSpPr/>
      </xdr:nvGrpSpPr>
      <xdr:grpSpPr>
        <a:xfrm>
          <a:off x="254934" y="9209554"/>
          <a:ext cx="7195177" cy="1828903"/>
          <a:chOff x="1" y="9180636"/>
          <a:chExt cx="7192188" cy="1234991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324EC4CD-8248-F104-CD4D-0825B95D76A5}"/>
              </a:ext>
            </a:extLst>
          </xdr:cNvPr>
          <xdr:cNvSpPr txBox="1"/>
        </xdr:nvSpPr>
        <xdr:spPr>
          <a:xfrm>
            <a:off x="1395371" y="9192047"/>
            <a:ext cx="1741366" cy="3954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Adolfo Miguel Salume Barake</a:t>
            </a:r>
          </a:p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Director Vicepresidente</a:t>
            </a:r>
          </a:p>
        </xdr:txBody>
      </xdr:sp>
      <xdr:sp macro="" textlink="">
        <xdr:nvSpPr>
          <xdr:cNvPr id="5" name="3 CuadroTexto">
            <a:extLst>
              <a:ext uri="{FF2B5EF4-FFF2-40B4-BE49-F238E27FC236}">
                <a16:creationId xmlns:a16="http://schemas.microsoft.com/office/drawing/2014/main" id="{34155AF0-9E0B-AADC-1C82-295C1F3014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33671" y="9214420"/>
            <a:ext cx="1354341" cy="41576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Eric Wilfredo Larreynaga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Secretario</a:t>
            </a:r>
          </a:p>
        </xdr:txBody>
      </xdr:sp>
      <xdr:sp macro="" textlink="">
        <xdr:nvSpPr>
          <xdr:cNvPr id="6" name="10 CuadroTexto">
            <a:extLst>
              <a:ext uri="{FF2B5EF4-FFF2-40B4-BE49-F238E27FC236}">
                <a16:creationId xmlns:a16="http://schemas.microsoft.com/office/drawing/2014/main" id="{B0495994-597C-361C-0DCD-CC484BE9EB2F}"/>
              </a:ext>
            </a:extLst>
          </xdr:cNvPr>
          <xdr:cNvSpPr txBox="1"/>
        </xdr:nvSpPr>
        <xdr:spPr>
          <a:xfrm>
            <a:off x="32564" y="9200190"/>
            <a:ext cx="1489808" cy="4480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Francisco Orantes Flamenco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 Presidente</a:t>
            </a:r>
          </a:p>
        </xdr:txBody>
      </xdr:sp>
      <xdr:sp macro="" textlink="">
        <xdr:nvSpPr>
          <xdr:cNvPr id="7" name="3 CuadroTexto">
            <a:extLst>
              <a:ext uri="{FF2B5EF4-FFF2-40B4-BE49-F238E27FC236}">
                <a16:creationId xmlns:a16="http://schemas.microsoft.com/office/drawing/2014/main" id="{8DC7B7BD-811C-C99B-8118-2C99CE2D60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88012" y="9195941"/>
            <a:ext cx="1538654" cy="4157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Jaime Fernando García-Prieto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Propietario</a:t>
            </a:r>
          </a:p>
        </xdr:txBody>
      </xdr:sp>
      <xdr:sp macro="" textlink="">
        <xdr:nvSpPr>
          <xdr:cNvPr id="8" name="3 CuadroTexto">
            <a:extLst>
              <a:ext uri="{FF2B5EF4-FFF2-40B4-BE49-F238E27FC236}">
                <a16:creationId xmlns:a16="http://schemas.microsoft.com/office/drawing/2014/main" id="{5E75FCBE-A239-D8AA-620B-38ECEA6CAC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74971" y="9180636"/>
            <a:ext cx="1317218" cy="35543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Cristobal Alexis Gómez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 Suplente</a:t>
            </a:r>
          </a:p>
        </xdr:txBody>
      </xdr:sp>
      <xdr:sp macro="" textlink="">
        <xdr:nvSpPr>
          <xdr:cNvPr id="9" name="5 CuadroTexto">
            <a:extLst>
              <a:ext uri="{FF2B5EF4-FFF2-40B4-BE49-F238E27FC236}">
                <a16:creationId xmlns:a16="http://schemas.microsoft.com/office/drawing/2014/main" id="{F2D08868-1399-D051-2218-E0814FD38F1B}"/>
              </a:ext>
            </a:extLst>
          </xdr:cNvPr>
          <xdr:cNvSpPr txBox="1"/>
        </xdr:nvSpPr>
        <xdr:spPr>
          <a:xfrm>
            <a:off x="1" y="9949162"/>
            <a:ext cx="1407583" cy="41293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Julio Eduardo Payés</a:t>
            </a:r>
          </a:p>
          <a:p>
            <a:pPr algn="ctr"/>
            <a:r>
              <a:rPr lang="es-ES" sz="800">
                <a:latin typeface="Arial" pitchFamily="34" charset="0"/>
                <a:cs typeface="Arial" pitchFamily="34" charset="0"/>
              </a:rPr>
              <a:t>Director Suplente</a:t>
            </a:r>
          </a:p>
        </xdr:txBody>
      </xdr:sp>
      <xdr:sp macro="" textlink="">
        <xdr:nvSpPr>
          <xdr:cNvPr id="10" name="3 CuadroTexto">
            <a:extLst>
              <a:ext uri="{FF2B5EF4-FFF2-40B4-BE49-F238E27FC236}">
                <a16:creationId xmlns:a16="http://schemas.microsoft.com/office/drawing/2014/main" id="{8EF708D3-DA9C-766D-2020-BED2EE8FF2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86806" y="9987613"/>
            <a:ext cx="2323445" cy="3970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Marco Mendoza</a:t>
            </a:r>
          </a:p>
          <a:p>
            <a:pPr algn="ctr" rtl="0"/>
            <a:r>
              <a:rPr lang="es-ES" sz="800">
                <a:latin typeface="Arial" pitchFamily="34" charset="0"/>
                <a:cs typeface="Arial" pitchFamily="34" charset="0"/>
              </a:rPr>
              <a:t>Director de Finanzas y Administración</a:t>
            </a:r>
          </a:p>
          <a:p>
            <a:pPr algn="ctr" rtl="0"/>
            <a:endParaRPr lang="es-ES" sz="8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635687BC-73C1-56C2-F107-5B11C082DFFB}"/>
              </a:ext>
            </a:extLst>
          </xdr:cNvPr>
          <xdr:cNvSpPr txBox="1"/>
        </xdr:nvSpPr>
        <xdr:spPr>
          <a:xfrm>
            <a:off x="5219773" y="9971127"/>
            <a:ext cx="1799477" cy="4445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800">
                <a:latin typeface="Arial" pitchFamily="34" charset="0"/>
                <a:ea typeface="+mn-ea"/>
                <a:cs typeface="Arial" pitchFamily="34" charset="0"/>
              </a:rPr>
              <a:t>Walter</a:t>
            </a:r>
            <a:r>
              <a:rPr lang="es-MX" sz="8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MX" sz="800" baseline="0">
                <a:latin typeface="Arial" panose="020B0604020202020204" pitchFamily="34" charset="0"/>
                <a:cs typeface="Arial" panose="020B0604020202020204" pitchFamily="34" charset="0"/>
              </a:rPr>
              <a:t> Piche </a:t>
            </a:r>
          </a:p>
          <a:p>
            <a:pPr algn="ctr"/>
            <a:r>
              <a:rPr lang="es-MX" sz="800" baseline="0">
                <a:latin typeface="Arial" panose="020B0604020202020204" pitchFamily="34" charset="0"/>
                <a:cs typeface="Arial" panose="020B0604020202020204" pitchFamily="34" charset="0"/>
              </a:rPr>
              <a:t>Contador General</a:t>
            </a:r>
            <a:endParaRPr lang="es-MX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49C15451-685F-1862-2F85-F5E59185BAD0}"/>
              </a:ext>
            </a:extLst>
          </xdr:cNvPr>
          <xdr:cNvSpPr txBox="1"/>
        </xdr:nvSpPr>
        <xdr:spPr>
          <a:xfrm>
            <a:off x="1307449" y="9971128"/>
            <a:ext cx="1843128" cy="338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SV" sz="800">
                <a:latin typeface="Arial" panose="020B0604020202020204" pitchFamily="34" charset="0"/>
                <a:cs typeface="Arial" panose="020B0604020202020204" pitchFamily="34" charset="0"/>
              </a:rPr>
              <a:t>        William Manuel Orellana</a:t>
            </a:r>
          </a:p>
          <a:p>
            <a:r>
              <a:rPr lang="es-SV" sz="800">
                <a:latin typeface="Arial" panose="020B0604020202020204" pitchFamily="34" charset="0"/>
                <a:cs typeface="Arial" panose="020B0604020202020204" pitchFamily="34" charset="0"/>
              </a:rPr>
              <a:t>               Director Suplente</a:t>
            </a:r>
          </a:p>
          <a:p>
            <a:endParaRPr lang="es-SV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2:J100"/>
  <sheetViews>
    <sheetView showGridLines="0" view="pageBreakPreview" topLeftCell="A34" zoomScale="117" zoomScaleNormal="85" zoomScaleSheetLayoutView="117" workbookViewId="0">
      <selection activeCell="B49" sqref="B49"/>
    </sheetView>
  </sheetViews>
  <sheetFormatPr baseColWidth="10" defaultColWidth="11.42578125" defaultRowHeight="15" x14ac:dyDescent="0.25"/>
  <cols>
    <col min="1" max="1" width="1.5703125" customWidth="1"/>
    <col min="2" max="2" width="43.28515625" customWidth="1"/>
    <col min="3" max="3" width="19.28515625" customWidth="1"/>
    <col min="4" max="4" width="5.140625" customWidth="1"/>
    <col min="5" max="5" width="14.28515625" customWidth="1"/>
    <col min="6" max="6" width="4.5703125" bestFit="1" customWidth="1"/>
    <col min="7" max="7" width="20" customWidth="1"/>
    <col min="8" max="8" width="11.42578125" customWidth="1"/>
    <col min="9" max="9" width="13.7109375" customWidth="1"/>
  </cols>
  <sheetData>
    <row r="2" spans="1:9" x14ac:dyDescent="0.25">
      <c r="A2" s="110"/>
      <c r="B2" s="159" t="s">
        <v>56</v>
      </c>
      <c r="C2" s="159"/>
      <c r="D2" s="159"/>
      <c r="E2" s="159"/>
      <c r="F2" s="159"/>
      <c r="G2" s="159"/>
    </row>
    <row r="3" spans="1:9" x14ac:dyDescent="0.25">
      <c r="A3" s="110"/>
      <c r="B3" s="159" t="s">
        <v>0</v>
      </c>
      <c r="C3" s="159"/>
      <c r="D3" s="159"/>
      <c r="E3" s="159"/>
      <c r="F3" s="159"/>
      <c r="G3" s="159"/>
    </row>
    <row r="4" spans="1:9" x14ac:dyDescent="0.25">
      <c r="A4" s="110"/>
      <c r="B4" s="159" t="s">
        <v>197</v>
      </c>
      <c r="C4" s="159"/>
      <c r="D4" s="159"/>
      <c r="E4" s="159"/>
      <c r="F4" s="159"/>
      <c r="G4" s="159"/>
    </row>
    <row r="5" spans="1:9" ht="15" customHeight="1" x14ac:dyDescent="0.25">
      <c r="A5" s="110"/>
      <c r="B5" s="160" t="s">
        <v>77</v>
      </c>
      <c r="C5" s="160"/>
      <c r="D5" s="160"/>
      <c r="E5" s="160"/>
      <c r="F5" s="160"/>
      <c r="G5" s="160"/>
    </row>
    <row r="6" spans="1:9" ht="3.75" customHeight="1" x14ac:dyDescent="0.25">
      <c r="A6" s="110"/>
      <c r="B6" s="111"/>
      <c r="C6" s="111"/>
      <c r="D6" s="113"/>
      <c r="E6" s="114"/>
      <c r="F6" s="114"/>
      <c r="G6" s="114"/>
    </row>
    <row r="7" spans="1:9" x14ac:dyDescent="0.25">
      <c r="A7" s="110"/>
      <c r="B7" s="111"/>
      <c r="C7" s="111"/>
      <c r="D7" s="113"/>
      <c r="E7" s="115">
        <v>2023</v>
      </c>
      <c r="F7" s="115"/>
      <c r="G7" s="115">
        <v>2022</v>
      </c>
    </row>
    <row r="8" spans="1:9" ht="15" customHeight="1" x14ac:dyDescent="0.25">
      <c r="A8" s="155" t="s">
        <v>205</v>
      </c>
      <c r="B8" s="155"/>
      <c r="C8" s="111" t="s">
        <v>40</v>
      </c>
      <c r="D8" s="114"/>
      <c r="E8" s="114"/>
      <c r="F8" s="114"/>
      <c r="G8" s="114"/>
    </row>
    <row r="9" spans="1:9" ht="15" customHeight="1" x14ac:dyDescent="0.25">
      <c r="A9" s="155" t="s">
        <v>79</v>
      </c>
      <c r="B9" s="155"/>
      <c r="C9" s="111"/>
      <c r="D9" s="114"/>
      <c r="E9" s="117"/>
      <c r="F9" s="117"/>
      <c r="G9" s="118"/>
      <c r="I9" s="40"/>
    </row>
    <row r="10" spans="1:9" x14ac:dyDescent="0.25">
      <c r="A10" s="110"/>
      <c r="B10" s="119" t="s">
        <v>47</v>
      </c>
      <c r="C10" s="112">
        <v>3</v>
      </c>
      <c r="D10" s="113" t="s">
        <v>1</v>
      </c>
      <c r="E10" s="88">
        <v>22287.1</v>
      </c>
      <c r="F10" s="120"/>
      <c r="G10" s="121">
        <v>15891.1</v>
      </c>
      <c r="H10" s="51"/>
    </row>
    <row r="11" spans="1:9" x14ac:dyDescent="0.25">
      <c r="A11" s="110"/>
      <c r="B11" s="122" t="s">
        <v>176</v>
      </c>
      <c r="C11" s="112">
        <v>4</v>
      </c>
      <c r="D11" s="113"/>
      <c r="E11" s="88">
        <v>1000</v>
      </c>
      <c r="F11" s="120"/>
      <c r="G11" s="123" t="s">
        <v>201</v>
      </c>
      <c r="H11" s="51"/>
    </row>
    <row r="12" spans="1:9" x14ac:dyDescent="0.25">
      <c r="A12" s="110"/>
      <c r="B12" s="124" t="s">
        <v>191</v>
      </c>
      <c r="C12" s="112">
        <v>5</v>
      </c>
      <c r="D12" s="114"/>
      <c r="E12" s="88">
        <v>14780.4</v>
      </c>
      <c r="F12" s="121"/>
      <c r="G12" s="121">
        <v>13239</v>
      </c>
    </row>
    <row r="13" spans="1:9" x14ac:dyDescent="0.25">
      <c r="A13" s="110"/>
      <c r="B13" s="113" t="s">
        <v>78</v>
      </c>
      <c r="C13" s="112" t="s">
        <v>175</v>
      </c>
      <c r="D13" s="114"/>
      <c r="E13" s="88">
        <v>126241.7</v>
      </c>
      <c r="F13" s="121"/>
      <c r="G13" s="121">
        <v>113750.7</v>
      </c>
      <c r="H13" s="51"/>
    </row>
    <row r="14" spans="1:9" ht="15" customHeight="1" x14ac:dyDescent="0.25">
      <c r="A14" s="110"/>
      <c r="B14" s="113"/>
      <c r="C14" s="112"/>
      <c r="D14" s="114"/>
      <c r="E14" s="125">
        <f>SUM(E10:E13)</f>
        <v>164309.20000000001</v>
      </c>
      <c r="F14" s="121"/>
      <c r="G14" s="125">
        <f>SUM(G10:G13)</f>
        <v>142880.79999999999</v>
      </c>
      <c r="H14" s="51"/>
    </row>
    <row r="15" spans="1:9" ht="15" customHeight="1" x14ac:dyDescent="0.25">
      <c r="A15" s="155" t="s">
        <v>48</v>
      </c>
      <c r="B15" s="155"/>
      <c r="C15" s="111"/>
      <c r="D15" s="114"/>
      <c r="E15" s="126"/>
      <c r="F15" s="126"/>
      <c r="G15" s="121"/>
    </row>
    <row r="16" spans="1:9" ht="16.899999999999999" customHeight="1" x14ac:dyDescent="0.25">
      <c r="A16" s="110"/>
      <c r="B16" s="127" t="s">
        <v>2</v>
      </c>
      <c r="C16" s="128"/>
      <c r="D16" s="114"/>
      <c r="E16" s="106">
        <v>10924</v>
      </c>
      <c r="F16" s="121"/>
      <c r="G16" s="129">
        <v>8678.5</v>
      </c>
    </row>
    <row r="17" spans="1:8" ht="24" customHeight="1" x14ac:dyDescent="0.25">
      <c r="A17" s="157" t="s">
        <v>49</v>
      </c>
      <c r="B17" s="157"/>
      <c r="C17" s="111"/>
      <c r="D17" s="114"/>
      <c r="E17" s="126"/>
      <c r="F17" s="126"/>
      <c r="G17" s="126"/>
    </row>
    <row r="18" spans="1:8" ht="12.6" customHeight="1" x14ac:dyDescent="0.25">
      <c r="A18" s="110"/>
      <c r="B18" s="124" t="s">
        <v>184</v>
      </c>
      <c r="C18" s="112">
        <v>11</v>
      </c>
      <c r="D18" s="114"/>
      <c r="E18" s="129">
        <v>1790.3</v>
      </c>
      <c r="F18" s="121"/>
      <c r="G18" s="129">
        <v>2350.5</v>
      </c>
    </row>
    <row r="19" spans="1:8" x14ac:dyDescent="0.25">
      <c r="A19" s="110"/>
      <c r="B19" s="113"/>
      <c r="C19" s="113"/>
      <c r="D19" s="114"/>
      <c r="E19" s="121"/>
      <c r="F19" s="121"/>
      <c r="G19" s="121"/>
    </row>
    <row r="20" spans="1:8" ht="14.25" customHeight="1" thickBot="1" x14ac:dyDescent="0.3">
      <c r="A20" s="110"/>
      <c r="B20" s="158" t="s">
        <v>33</v>
      </c>
      <c r="C20" s="158"/>
      <c r="D20" s="124" t="s">
        <v>1</v>
      </c>
      <c r="E20" s="131">
        <f>SUM(E14+E16+E18)</f>
        <v>177023.5</v>
      </c>
      <c r="F20" s="132"/>
      <c r="G20" s="131">
        <f>SUM(G14+G16+G18)</f>
        <v>153909.79999999999</v>
      </c>
    </row>
    <row r="21" spans="1:8" ht="14.25" customHeight="1" thickTop="1" x14ac:dyDescent="0.25">
      <c r="A21" s="110"/>
      <c r="B21" s="133"/>
      <c r="C21" s="133"/>
      <c r="D21" s="134"/>
      <c r="E21" s="126"/>
      <c r="F21" s="135"/>
      <c r="G21" s="121"/>
    </row>
    <row r="22" spans="1:8" ht="15" customHeight="1" x14ac:dyDescent="0.25">
      <c r="A22" s="155" t="s">
        <v>206</v>
      </c>
      <c r="B22" s="155"/>
      <c r="C22" s="116"/>
      <c r="D22" s="114"/>
      <c r="E22" s="121"/>
      <c r="F22" s="121"/>
      <c r="G22" s="121"/>
    </row>
    <row r="23" spans="1:8" ht="15" customHeight="1" x14ac:dyDescent="0.25">
      <c r="A23" s="155" t="s">
        <v>50</v>
      </c>
      <c r="B23" s="155"/>
      <c r="C23" s="134"/>
      <c r="D23" s="114"/>
      <c r="E23" s="126"/>
      <c r="F23" s="126"/>
      <c r="G23" s="121"/>
    </row>
    <row r="24" spans="1:8" x14ac:dyDescent="0.25">
      <c r="A24" s="110"/>
      <c r="B24" s="113" t="s">
        <v>41</v>
      </c>
      <c r="C24" s="112">
        <v>12</v>
      </c>
      <c r="D24" s="113" t="s">
        <v>1</v>
      </c>
      <c r="E24" s="121">
        <v>125604.1</v>
      </c>
      <c r="F24" s="136"/>
      <c r="G24" s="121">
        <v>105895.6</v>
      </c>
    </row>
    <row r="25" spans="1:8" x14ac:dyDescent="0.25">
      <c r="A25" s="110"/>
      <c r="B25" s="113" t="s">
        <v>171</v>
      </c>
      <c r="C25" s="112">
        <v>15</v>
      </c>
      <c r="D25" s="113"/>
      <c r="E25" s="121">
        <v>9845.2000000000007</v>
      </c>
      <c r="F25" s="136"/>
      <c r="G25" s="121">
        <v>4068.1</v>
      </c>
    </row>
    <row r="26" spans="1:8" x14ac:dyDescent="0.25">
      <c r="A26" s="110"/>
      <c r="B26" s="113" t="s">
        <v>176</v>
      </c>
      <c r="C26" s="112">
        <v>16</v>
      </c>
      <c r="D26" s="113"/>
      <c r="E26" s="123" t="s">
        <v>200</v>
      </c>
      <c r="F26" s="136"/>
      <c r="G26" s="121">
        <v>2500</v>
      </c>
    </row>
    <row r="27" spans="1:8" x14ac:dyDescent="0.25">
      <c r="A27" s="110"/>
      <c r="B27" s="113" t="s">
        <v>177</v>
      </c>
      <c r="C27" s="112">
        <v>17</v>
      </c>
      <c r="D27" s="113"/>
      <c r="E27" s="121">
        <v>5563</v>
      </c>
      <c r="F27" s="136"/>
      <c r="G27" s="121">
        <v>7572</v>
      </c>
    </row>
    <row r="28" spans="1:8" x14ac:dyDescent="0.25">
      <c r="A28" s="110"/>
      <c r="B28" s="113" t="s">
        <v>2</v>
      </c>
      <c r="C28" s="113"/>
      <c r="D28" s="114"/>
      <c r="E28" s="121">
        <v>366.9</v>
      </c>
      <c r="F28" s="121"/>
      <c r="G28" s="121">
        <v>418.9</v>
      </c>
      <c r="H28" s="51"/>
    </row>
    <row r="29" spans="1:8" ht="15" customHeight="1" x14ac:dyDescent="0.25">
      <c r="A29" s="110"/>
      <c r="B29" s="110"/>
      <c r="C29" s="110"/>
      <c r="D29" s="114"/>
      <c r="E29" s="125">
        <f>SUM(E24:E28)</f>
        <v>141379.20000000001</v>
      </c>
      <c r="F29" s="121"/>
      <c r="G29" s="125">
        <f>SUM(G24:G28)</f>
        <v>120454.6</v>
      </c>
      <c r="H29" s="51"/>
    </row>
    <row r="30" spans="1:8" ht="15" customHeight="1" x14ac:dyDescent="0.25">
      <c r="A30" s="155" t="s">
        <v>80</v>
      </c>
      <c r="B30" s="155"/>
      <c r="C30" s="134"/>
      <c r="D30" s="114"/>
      <c r="E30" s="126"/>
      <c r="F30" s="126"/>
      <c r="G30" s="126"/>
    </row>
    <row r="31" spans="1:8" x14ac:dyDescent="0.25">
      <c r="A31" s="110"/>
      <c r="B31" s="113" t="s">
        <v>3</v>
      </c>
      <c r="C31" s="113"/>
      <c r="D31" s="114"/>
      <c r="E31" s="121">
        <v>883.5</v>
      </c>
      <c r="F31" s="121"/>
      <c r="G31" s="121">
        <v>1262</v>
      </c>
      <c r="H31" s="51"/>
    </row>
    <row r="32" spans="1:8" x14ac:dyDescent="0.25">
      <c r="A32" s="110"/>
      <c r="B32" s="113" t="s">
        <v>4</v>
      </c>
      <c r="C32" s="113"/>
      <c r="D32" s="114"/>
      <c r="E32" s="121">
        <v>805.8</v>
      </c>
      <c r="F32" s="121"/>
      <c r="G32" s="121">
        <v>1251</v>
      </c>
    </row>
    <row r="33" spans="1:9" x14ac:dyDescent="0.25">
      <c r="A33" s="110"/>
      <c r="B33" s="113" t="s">
        <v>2</v>
      </c>
      <c r="C33" s="113"/>
      <c r="D33" s="114"/>
      <c r="E33" s="129">
        <v>509.1</v>
      </c>
      <c r="F33" s="121"/>
      <c r="G33" s="121">
        <v>179.8</v>
      </c>
    </row>
    <row r="34" spans="1:9" x14ac:dyDescent="0.25">
      <c r="A34" s="110"/>
      <c r="B34" s="113"/>
      <c r="C34" s="113"/>
      <c r="D34" s="114"/>
      <c r="E34" s="125">
        <f>+E31+E32+E33</f>
        <v>2198.4</v>
      </c>
      <c r="F34" s="121"/>
      <c r="G34" s="125">
        <f>+G31+G32+G33</f>
        <v>2692.8</v>
      </c>
      <c r="H34" s="51"/>
    </row>
    <row r="35" spans="1:9" ht="15" customHeight="1" x14ac:dyDescent="0.25">
      <c r="A35" s="110"/>
      <c r="B35" s="130" t="s">
        <v>34</v>
      </c>
      <c r="C35" s="134"/>
      <c r="D35" s="114"/>
      <c r="E35" s="125">
        <f>+E29+E34</f>
        <v>143577.60000000001</v>
      </c>
      <c r="F35" s="121"/>
      <c r="G35" s="125">
        <f>+G29+G34</f>
        <v>123147.40000000001</v>
      </c>
      <c r="H35" s="51"/>
    </row>
    <row r="36" spans="1:9" ht="15" customHeight="1" x14ac:dyDescent="0.25">
      <c r="A36" s="155" t="s">
        <v>51</v>
      </c>
      <c r="B36" s="155"/>
      <c r="C36" s="134"/>
      <c r="D36" s="114"/>
      <c r="E36" s="126"/>
      <c r="F36" s="126"/>
      <c r="G36" s="126"/>
    </row>
    <row r="37" spans="1:9" x14ac:dyDescent="0.25">
      <c r="A37" s="110"/>
      <c r="B37" s="113" t="s">
        <v>5</v>
      </c>
      <c r="C37" s="137">
        <v>32</v>
      </c>
      <c r="D37" s="114"/>
      <c r="E37" s="121">
        <v>20643.7</v>
      </c>
      <c r="F37" s="121"/>
      <c r="G37" s="121">
        <v>20333.7</v>
      </c>
      <c r="I37" s="10"/>
    </row>
    <row r="38" spans="1:9" ht="28.15" customHeight="1" x14ac:dyDescent="0.25">
      <c r="A38" s="110"/>
      <c r="B38" s="124" t="s">
        <v>212</v>
      </c>
      <c r="C38" s="137">
        <v>24</v>
      </c>
      <c r="D38" s="114"/>
      <c r="E38" s="138">
        <v>12802.2</v>
      </c>
      <c r="F38" s="139"/>
      <c r="G38" s="140">
        <v>10428.700000000001</v>
      </c>
    </row>
    <row r="39" spans="1:9" ht="15" customHeight="1" x14ac:dyDescent="0.25">
      <c r="A39" s="156" t="s">
        <v>52</v>
      </c>
      <c r="B39" s="156"/>
      <c r="C39" s="113"/>
      <c r="D39" s="114"/>
      <c r="E39" s="125">
        <f>+E37+E38</f>
        <v>33445.9</v>
      </c>
      <c r="F39" s="121"/>
      <c r="G39" s="125">
        <f>+G37+G38</f>
        <v>30762.400000000001</v>
      </c>
    </row>
    <row r="40" spans="1:9" ht="9.6" customHeight="1" x14ac:dyDescent="0.25">
      <c r="A40" s="110"/>
      <c r="B40" s="134"/>
      <c r="C40" s="113"/>
      <c r="D40" s="114"/>
      <c r="E40" s="121"/>
      <c r="F40" s="121"/>
      <c r="G40" s="121"/>
    </row>
    <row r="41" spans="1:9" ht="21.75" customHeight="1" thickBot="1" x14ac:dyDescent="0.3">
      <c r="A41" s="110"/>
      <c r="B41" s="141" t="s">
        <v>168</v>
      </c>
      <c r="C41" s="142"/>
      <c r="D41" s="124" t="s">
        <v>1</v>
      </c>
      <c r="E41" s="131">
        <f>SUM(E35+E39)</f>
        <v>177023.5</v>
      </c>
      <c r="F41" s="132"/>
      <c r="G41" s="131">
        <f>SUM(G35+G39)</f>
        <v>153909.80000000002</v>
      </c>
    </row>
    <row r="42" spans="1:9" ht="12" customHeight="1" thickTop="1" x14ac:dyDescent="0.25">
      <c r="A42" s="110"/>
      <c r="B42" s="110"/>
      <c r="C42" s="110"/>
      <c r="D42" s="114"/>
      <c r="E42" s="114"/>
      <c r="F42" s="114"/>
      <c r="G42" s="114"/>
    </row>
    <row r="43" spans="1:9" x14ac:dyDescent="0.25">
      <c r="A43" s="110"/>
      <c r="B43" s="110"/>
      <c r="C43" s="110"/>
      <c r="D43" s="114"/>
      <c r="E43" s="114"/>
      <c r="F43" s="114"/>
      <c r="G43" s="114"/>
    </row>
    <row r="44" spans="1:9" ht="14.25" customHeight="1" x14ac:dyDescent="0.25">
      <c r="A44" s="110"/>
      <c r="B44" s="114" t="s">
        <v>30</v>
      </c>
      <c r="C44" s="110"/>
      <c r="D44" s="114"/>
      <c r="E44" s="114"/>
      <c r="F44" s="114"/>
      <c r="G44" s="114"/>
    </row>
    <row r="45" spans="1:9" ht="12" customHeight="1" x14ac:dyDescent="0.25">
      <c r="A45" s="114"/>
      <c r="B45" s="144"/>
      <c r="C45" s="114"/>
      <c r="D45" s="114"/>
      <c r="E45" s="114"/>
      <c r="F45" s="114"/>
      <c r="G45" s="114"/>
    </row>
    <row r="46" spans="1:9" ht="12" customHeight="1" x14ac:dyDescent="0.25">
      <c r="A46" s="114"/>
      <c r="B46" s="143" t="s">
        <v>31</v>
      </c>
      <c r="C46" s="114"/>
      <c r="D46" s="114"/>
      <c r="E46" s="114"/>
      <c r="F46" s="114"/>
      <c r="G46" s="114"/>
    </row>
    <row r="47" spans="1:9" ht="12" customHeight="1" x14ac:dyDescent="0.25">
      <c r="A47" s="114"/>
      <c r="B47" s="144"/>
      <c r="C47" s="114"/>
      <c r="D47" s="114"/>
      <c r="E47" s="114"/>
      <c r="F47" s="114"/>
      <c r="G47" s="114"/>
    </row>
    <row r="48" spans="1:9" ht="12" customHeight="1" x14ac:dyDescent="0.25">
      <c r="A48" s="114"/>
      <c r="B48" s="144"/>
      <c r="C48" s="114"/>
      <c r="D48" s="114"/>
      <c r="E48" s="114"/>
      <c r="F48" s="114"/>
      <c r="G48" s="114"/>
    </row>
    <row r="49" spans="1:7" ht="12" customHeight="1" x14ac:dyDescent="0.25">
      <c r="A49" s="114"/>
      <c r="B49" s="144"/>
      <c r="C49" s="114"/>
      <c r="D49" s="114"/>
      <c r="E49" s="114"/>
      <c r="F49" s="114"/>
      <c r="G49" s="114"/>
    </row>
    <row r="50" spans="1:7" ht="14.25" customHeight="1" x14ac:dyDescent="0.25">
      <c r="A50" s="114"/>
      <c r="B50" s="114"/>
      <c r="C50" s="114"/>
      <c r="D50" s="114"/>
      <c r="E50" s="114"/>
      <c r="F50" s="114"/>
      <c r="G50" s="114"/>
    </row>
    <row r="51" spans="1:7" x14ac:dyDescent="0.25">
      <c r="A51" s="114"/>
      <c r="B51" s="114"/>
      <c r="C51" s="114"/>
      <c r="D51" s="114"/>
      <c r="E51" s="114"/>
      <c r="F51" s="114"/>
      <c r="G51" s="114"/>
    </row>
    <row r="52" spans="1:7" x14ac:dyDescent="0.25">
      <c r="A52" s="114"/>
      <c r="B52" s="114"/>
      <c r="C52" s="114"/>
      <c r="D52" s="114"/>
      <c r="E52" s="114"/>
      <c r="F52" s="114"/>
      <c r="G52" s="114"/>
    </row>
    <row r="53" spans="1:7" ht="9.75" customHeight="1" x14ac:dyDescent="0.25">
      <c r="A53" s="114"/>
      <c r="B53" s="114"/>
      <c r="C53" s="114"/>
      <c r="D53" s="114"/>
      <c r="E53" s="114"/>
      <c r="F53" s="114"/>
      <c r="G53" s="114"/>
    </row>
    <row r="54" spans="1:7" ht="9.75" customHeight="1" x14ac:dyDescent="0.25">
      <c r="A54" s="114"/>
      <c r="B54" s="114"/>
      <c r="C54" s="114"/>
      <c r="D54" s="114"/>
      <c r="E54" s="114"/>
      <c r="F54" s="114"/>
      <c r="G54" s="114"/>
    </row>
    <row r="55" spans="1:7" ht="9.75" customHeight="1" x14ac:dyDescent="0.25">
      <c r="A55" s="114"/>
      <c r="B55" s="114"/>
      <c r="C55" s="114"/>
      <c r="D55" s="114"/>
      <c r="E55" s="114"/>
      <c r="F55" s="114"/>
      <c r="G55" s="114"/>
    </row>
    <row r="56" spans="1:7" ht="9.75" customHeight="1" x14ac:dyDescent="0.25">
      <c r="A56" s="114"/>
      <c r="B56" s="114"/>
      <c r="C56" s="114"/>
      <c r="D56" s="114"/>
      <c r="E56" s="114"/>
      <c r="F56" s="114"/>
      <c r="G56" s="114"/>
    </row>
    <row r="57" spans="1:7" x14ac:dyDescent="0.25">
      <c r="A57" s="114"/>
      <c r="B57" s="114"/>
      <c r="C57" s="114"/>
      <c r="D57" s="114"/>
      <c r="E57" s="114"/>
      <c r="F57" s="114"/>
      <c r="G57" s="114"/>
    </row>
    <row r="58" spans="1:7" x14ac:dyDescent="0.25">
      <c r="A58" s="114"/>
      <c r="B58" s="114"/>
      <c r="C58" s="114"/>
      <c r="D58" s="114"/>
      <c r="E58" s="114"/>
      <c r="F58" s="114"/>
      <c r="G58" s="114"/>
    </row>
    <row r="59" spans="1:7" x14ac:dyDescent="0.25">
      <c r="A59" s="114"/>
      <c r="B59" s="114"/>
      <c r="C59" s="114"/>
      <c r="D59" s="114"/>
      <c r="E59" s="114"/>
      <c r="F59" s="114"/>
      <c r="G59" s="114"/>
    </row>
    <row r="60" spans="1:7" x14ac:dyDescent="0.25">
      <c r="A60" s="114"/>
      <c r="B60" s="114"/>
      <c r="C60" s="114"/>
      <c r="D60" s="114"/>
      <c r="E60" s="114"/>
      <c r="F60" s="114"/>
      <c r="G60" s="114"/>
    </row>
    <row r="61" spans="1:7" ht="12.75" customHeight="1" x14ac:dyDescent="0.25">
      <c r="A61" s="114"/>
      <c r="B61" s="114"/>
      <c r="C61" s="114"/>
      <c r="D61" s="114"/>
      <c r="E61" s="114"/>
      <c r="F61" s="114"/>
      <c r="G61" s="114"/>
    </row>
    <row r="62" spans="1:7" ht="12.6" customHeight="1" x14ac:dyDescent="0.25"/>
    <row r="66" spans="5:10" x14ac:dyDescent="0.25">
      <c r="E66" s="108"/>
      <c r="G66" s="108"/>
    </row>
    <row r="67" spans="5:10" x14ac:dyDescent="0.25">
      <c r="G67" s="8"/>
    </row>
    <row r="68" spans="5:10" x14ac:dyDescent="0.25">
      <c r="H68" s="88"/>
      <c r="I68" s="122"/>
      <c r="J68" s="122"/>
    </row>
    <row r="69" spans="5:10" x14ac:dyDescent="0.25">
      <c r="H69" s="88"/>
      <c r="I69" s="122"/>
      <c r="J69" s="122"/>
    </row>
    <row r="70" spans="5:10" x14ac:dyDescent="0.25">
      <c r="H70" s="88"/>
      <c r="I70" s="122"/>
      <c r="J70" s="122"/>
    </row>
    <row r="71" spans="5:10" x14ac:dyDescent="0.25">
      <c r="E71" s="109"/>
      <c r="G71" s="109"/>
      <c r="H71" s="88"/>
      <c r="I71" s="122"/>
      <c r="J71" s="122"/>
    </row>
    <row r="72" spans="5:10" x14ac:dyDescent="0.25">
      <c r="H72" s="88"/>
      <c r="I72" s="122"/>
      <c r="J72" s="122"/>
    </row>
    <row r="73" spans="5:10" x14ac:dyDescent="0.25">
      <c r="H73" s="88"/>
      <c r="I73" s="145"/>
      <c r="J73" s="145"/>
    </row>
    <row r="74" spans="5:10" x14ac:dyDescent="0.25">
      <c r="H74" s="88"/>
      <c r="I74" s="122"/>
      <c r="J74" s="122"/>
    </row>
    <row r="75" spans="5:10" x14ac:dyDescent="0.25">
      <c r="H75" s="88"/>
      <c r="I75" s="145"/>
      <c r="J75" s="145"/>
    </row>
    <row r="76" spans="5:10" x14ac:dyDescent="0.25">
      <c r="H76" s="88"/>
      <c r="I76" s="122"/>
      <c r="J76" s="122"/>
    </row>
    <row r="77" spans="5:10" x14ac:dyDescent="0.25">
      <c r="H77" s="88"/>
      <c r="I77" s="122"/>
      <c r="J77" s="122"/>
    </row>
    <row r="78" spans="5:10" x14ac:dyDescent="0.25">
      <c r="H78" s="88"/>
      <c r="I78" s="154"/>
      <c r="J78" s="154"/>
    </row>
    <row r="79" spans="5:10" x14ac:dyDescent="0.25">
      <c r="H79" s="88"/>
      <c r="I79" s="146"/>
      <c r="J79" s="146"/>
    </row>
    <row r="80" spans="5:10" x14ac:dyDescent="0.25">
      <c r="H80" s="88"/>
      <c r="I80" s="147"/>
      <c r="J80" s="147"/>
    </row>
    <row r="81" spans="8:10" x14ac:dyDescent="0.25">
      <c r="H81" s="88"/>
      <c r="I81" s="145"/>
      <c r="J81" s="145"/>
    </row>
    <row r="82" spans="8:10" x14ac:dyDescent="0.25">
      <c r="H82" s="88"/>
      <c r="I82" s="122"/>
      <c r="J82" s="122"/>
    </row>
    <row r="83" spans="8:10" x14ac:dyDescent="0.25">
      <c r="H83" s="88"/>
      <c r="I83" s="122"/>
      <c r="J83" s="122"/>
    </row>
    <row r="84" spans="8:10" x14ac:dyDescent="0.25">
      <c r="H84" s="88"/>
      <c r="I84" s="122"/>
      <c r="J84" s="122"/>
    </row>
    <row r="85" spans="8:10" x14ac:dyDescent="0.25">
      <c r="H85" s="88"/>
      <c r="I85" s="122"/>
      <c r="J85" s="122"/>
    </row>
    <row r="86" spans="8:10" x14ac:dyDescent="0.25">
      <c r="H86" s="88"/>
      <c r="I86" s="122"/>
      <c r="J86" s="122"/>
    </row>
    <row r="87" spans="8:10" x14ac:dyDescent="0.25">
      <c r="H87" s="88"/>
      <c r="I87" s="148"/>
      <c r="J87" s="148"/>
    </row>
    <row r="88" spans="8:10" x14ac:dyDescent="0.25">
      <c r="H88" s="88"/>
      <c r="I88" s="145"/>
      <c r="J88" s="145"/>
    </row>
    <row r="89" spans="8:10" x14ac:dyDescent="0.25">
      <c r="H89" s="88"/>
      <c r="I89" s="122"/>
      <c r="J89" s="122"/>
    </row>
    <row r="90" spans="8:10" x14ac:dyDescent="0.25">
      <c r="H90" s="88"/>
      <c r="I90" s="122"/>
      <c r="J90" s="122"/>
    </row>
    <row r="91" spans="8:10" x14ac:dyDescent="0.25">
      <c r="H91" s="88"/>
      <c r="I91" s="122"/>
      <c r="J91" s="122"/>
    </row>
    <row r="92" spans="8:10" x14ac:dyDescent="0.25">
      <c r="H92" s="88"/>
      <c r="I92" s="122"/>
      <c r="J92" s="122"/>
    </row>
    <row r="93" spans="8:10" x14ac:dyDescent="0.25">
      <c r="H93" s="88"/>
      <c r="I93" s="122"/>
      <c r="J93" s="122"/>
    </row>
    <row r="94" spans="8:10" x14ac:dyDescent="0.25">
      <c r="H94" s="88"/>
      <c r="I94" s="149"/>
      <c r="J94" s="150"/>
    </row>
    <row r="95" spans="8:10" x14ac:dyDescent="0.25">
      <c r="H95" s="88"/>
      <c r="I95" s="150"/>
      <c r="J95" s="150"/>
    </row>
    <row r="96" spans="8:10" x14ac:dyDescent="0.25">
      <c r="H96" s="88"/>
      <c r="I96" s="151"/>
      <c r="J96" s="151"/>
    </row>
    <row r="97" spans="8:10" x14ac:dyDescent="0.25">
      <c r="H97" s="88"/>
      <c r="I97" s="151"/>
      <c r="J97" s="150"/>
    </row>
    <row r="98" spans="8:10" x14ac:dyDescent="0.25">
      <c r="H98" s="88"/>
      <c r="I98" s="122"/>
      <c r="J98" s="122"/>
    </row>
    <row r="99" spans="8:10" x14ac:dyDescent="0.25">
      <c r="H99" s="88"/>
      <c r="I99" s="152"/>
      <c r="J99" s="145"/>
    </row>
    <row r="100" spans="8:10" x14ac:dyDescent="0.25">
      <c r="H100" s="88"/>
    </row>
  </sheetData>
  <mergeCells count="15">
    <mergeCell ref="A9:B9"/>
    <mergeCell ref="B2:G2"/>
    <mergeCell ref="B3:G3"/>
    <mergeCell ref="B4:G4"/>
    <mergeCell ref="B5:G5"/>
    <mergeCell ref="A8:B8"/>
    <mergeCell ref="I78:J78"/>
    <mergeCell ref="A36:B36"/>
    <mergeCell ref="A39:B39"/>
    <mergeCell ref="A15:B15"/>
    <mergeCell ref="A17:B17"/>
    <mergeCell ref="B20:C20"/>
    <mergeCell ref="A22:B22"/>
    <mergeCell ref="A23:B23"/>
    <mergeCell ref="A30:B30"/>
  </mergeCells>
  <printOptions horizontalCentered="1" verticalCentered="1"/>
  <pageMargins left="0.59055118110236227" right="0.39370078740157483" top="0.74803149606299213" bottom="0.74803149606299213" header="0.31496062992125984" footer="0.31496062992125984"/>
  <pageSetup scale="76" orientation="portrait" r:id="rId1"/>
  <customProperties>
    <customPr name="OrphanNamesChecke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2:J78"/>
  <sheetViews>
    <sheetView showGridLines="0" tabSelected="1" view="pageBreakPreview" topLeftCell="A31" zoomScale="110" zoomScaleNormal="85" zoomScaleSheetLayoutView="110" workbookViewId="0">
      <selection activeCell="F36" sqref="F36"/>
    </sheetView>
  </sheetViews>
  <sheetFormatPr baseColWidth="10" defaultColWidth="11.42578125" defaultRowHeight="15" x14ac:dyDescent="0.25"/>
  <cols>
    <col min="1" max="1" width="4.85546875" customWidth="1"/>
    <col min="2" max="2" width="0.140625" customWidth="1"/>
    <col min="3" max="3" width="66.7109375" customWidth="1"/>
    <col min="4" max="4" width="9" customWidth="1"/>
    <col min="5" max="5" width="5.28515625" customWidth="1"/>
    <col min="6" max="6" width="12.28515625" customWidth="1"/>
    <col min="7" max="7" width="5.7109375" customWidth="1"/>
    <col min="8" max="8" width="16" customWidth="1"/>
    <col min="9" max="9" width="13.7109375" bestFit="1" customWidth="1"/>
  </cols>
  <sheetData>
    <row r="2" spans="1:10" x14ac:dyDescent="0.25">
      <c r="B2" s="6"/>
      <c r="C2" s="163" t="s">
        <v>56</v>
      </c>
      <c r="D2" s="163"/>
      <c r="E2" s="163"/>
      <c r="F2" s="163"/>
      <c r="G2" s="163"/>
      <c r="H2" s="163"/>
    </row>
    <row r="3" spans="1:10" x14ac:dyDescent="0.25">
      <c r="B3" s="6"/>
      <c r="C3" s="163" t="s">
        <v>57</v>
      </c>
      <c r="D3" s="163"/>
      <c r="E3" s="163"/>
      <c r="F3" s="163"/>
      <c r="G3" s="163"/>
      <c r="H3" s="163"/>
    </row>
    <row r="4" spans="1:10" ht="15" customHeight="1" x14ac:dyDescent="0.25">
      <c r="B4" s="6" t="s">
        <v>197</v>
      </c>
      <c r="C4" s="164" t="s">
        <v>198</v>
      </c>
      <c r="D4" s="164"/>
      <c r="E4" s="164"/>
      <c r="F4" s="164"/>
      <c r="G4" s="164"/>
      <c r="H4" s="164"/>
    </row>
    <row r="5" spans="1:10" ht="15" customHeight="1" x14ac:dyDescent="0.25">
      <c r="B5" s="6"/>
      <c r="C5" s="165" t="s">
        <v>77</v>
      </c>
      <c r="D5" s="165"/>
      <c r="E5" s="165"/>
      <c r="F5" s="165"/>
      <c r="G5" s="165"/>
      <c r="H5" s="165"/>
    </row>
    <row r="6" spans="1:10" x14ac:dyDescent="0.25">
      <c r="B6" s="6"/>
      <c r="C6" s="41"/>
      <c r="D6" s="41"/>
      <c r="E6" s="41"/>
      <c r="F6" s="41"/>
      <c r="G6" s="41"/>
      <c r="H6" s="41"/>
    </row>
    <row r="7" spans="1:10" x14ac:dyDescent="0.25">
      <c r="B7" s="6"/>
      <c r="C7" s="49"/>
      <c r="D7" s="49"/>
      <c r="E7" s="6"/>
      <c r="F7" s="39">
        <v>2023</v>
      </c>
      <c r="G7" s="6"/>
      <c r="H7" s="39">
        <v>2022</v>
      </c>
    </row>
    <row r="8" spans="1:10" ht="15" customHeight="1" x14ac:dyDescent="0.25">
      <c r="A8" s="166" t="s">
        <v>169</v>
      </c>
      <c r="B8" s="166"/>
      <c r="C8" s="166"/>
      <c r="D8" s="49" t="s">
        <v>40</v>
      </c>
      <c r="E8" s="6"/>
      <c r="F8" s="2"/>
      <c r="G8" s="6"/>
      <c r="H8" s="2"/>
    </row>
    <row r="9" spans="1:10" x14ac:dyDescent="0.25">
      <c r="B9" s="6"/>
      <c r="C9" s="5" t="s">
        <v>7</v>
      </c>
      <c r="D9" s="41"/>
      <c r="E9" s="25" t="s">
        <v>1</v>
      </c>
      <c r="F9" s="29">
        <v>40748.300000000003</v>
      </c>
      <c r="G9" s="27"/>
      <c r="H9" s="29">
        <v>40001.5</v>
      </c>
      <c r="I9" s="29"/>
      <c r="J9" s="38"/>
    </row>
    <row r="10" spans="1:10" x14ac:dyDescent="0.25">
      <c r="B10" s="6"/>
      <c r="C10" s="5" t="s">
        <v>8</v>
      </c>
      <c r="D10" s="41"/>
      <c r="E10" s="6"/>
      <c r="F10" s="29">
        <v>341.1</v>
      </c>
      <c r="G10" s="27"/>
      <c r="H10" s="29">
        <v>117.9</v>
      </c>
    </row>
    <row r="11" spans="1:10" x14ac:dyDescent="0.25">
      <c r="B11" s="6"/>
      <c r="C11" s="5" t="s">
        <v>9</v>
      </c>
      <c r="D11" s="41"/>
      <c r="E11" s="6"/>
      <c r="F11" s="29">
        <v>1118</v>
      </c>
      <c r="G11" s="27"/>
      <c r="H11" s="29">
        <v>757.8</v>
      </c>
    </row>
    <row r="12" spans="1:10" x14ac:dyDescent="0.25">
      <c r="B12" s="6"/>
      <c r="C12" s="5" t="s">
        <v>81</v>
      </c>
      <c r="D12" s="41"/>
      <c r="E12" s="6"/>
      <c r="F12" s="29">
        <v>4209.7</v>
      </c>
      <c r="G12" s="27"/>
      <c r="H12" s="29" t="s">
        <v>193</v>
      </c>
    </row>
    <row r="13" spans="1:10" x14ac:dyDescent="0.25">
      <c r="B13" s="6"/>
      <c r="C13" s="5" t="s">
        <v>10</v>
      </c>
      <c r="D13" s="41"/>
      <c r="E13" s="6"/>
      <c r="F13" s="29">
        <v>58.5</v>
      </c>
      <c r="G13" s="27"/>
      <c r="H13" s="29">
        <v>14</v>
      </c>
    </row>
    <row r="14" spans="1:10" x14ac:dyDescent="0.25">
      <c r="B14" s="6"/>
      <c r="C14" s="5" t="s">
        <v>11</v>
      </c>
      <c r="D14" s="41"/>
      <c r="E14" s="6"/>
      <c r="F14" s="29">
        <v>241.8</v>
      </c>
      <c r="G14" s="27"/>
      <c r="H14" s="29">
        <v>100.5</v>
      </c>
    </row>
    <row r="15" spans="1:10" hidden="1" x14ac:dyDescent="0.25">
      <c r="B15" s="6" t="s">
        <v>2</v>
      </c>
      <c r="C15" s="5" t="s">
        <v>53</v>
      </c>
      <c r="D15" s="41"/>
      <c r="E15" s="6"/>
      <c r="F15" s="29"/>
      <c r="G15" s="27"/>
      <c r="H15" s="29"/>
    </row>
    <row r="16" spans="1:10" x14ac:dyDescent="0.25">
      <c r="B16" s="6"/>
      <c r="C16" s="5" t="s">
        <v>12</v>
      </c>
      <c r="D16" s="41"/>
      <c r="E16" s="6"/>
      <c r="F16" s="29">
        <v>1463.8</v>
      </c>
      <c r="G16" s="27"/>
      <c r="H16" s="29">
        <v>1957.4</v>
      </c>
    </row>
    <row r="17" spans="1:10" x14ac:dyDescent="0.25">
      <c r="B17" s="6"/>
      <c r="C17" s="53"/>
      <c r="D17" s="41"/>
      <c r="E17" s="6"/>
      <c r="F17" s="28">
        <f>SUM(F9:F16)</f>
        <v>48181.200000000004</v>
      </c>
      <c r="G17" s="27"/>
      <c r="H17" s="7">
        <f>SUM(H9:H16)</f>
        <v>42949.100000000006</v>
      </c>
    </row>
    <row r="18" spans="1:10" x14ac:dyDescent="0.25">
      <c r="A18" s="57" t="s">
        <v>185</v>
      </c>
      <c r="B18" s="6"/>
      <c r="C18" s="98"/>
      <c r="D18" s="41"/>
      <c r="E18" s="6"/>
      <c r="F18" s="58"/>
      <c r="G18" s="27"/>
      <c r="H18" s="58"/>
    </row>
    <row r="19" spans="1:10" x14ac:dyDescent="0.25">
      <c r="B19" s="6"/>
      <c r="C19" s="5" t="s">
        <v>13</v>
      </c>
      <c r="D19" s="41"/>
      <c r="E19" s="6"/>
      <c r="F19" s="29">
        <v>6038.9</v>
      </c>
      <c r="G19" s="27"/>
      <c r="H19" s="29">
        <v>4501.7</v>
      </c>
      <c r="J19" s="51"/>
    </row>
    <row r="20" spans="1:10" x14ac:dyDescent="0.25">
      <c r="B20" s="6"/>
      <c r="C20" s="5" t="s">
        <v>172</v>
      </c>
      <c r="D20" s="41"/>
      <c r="E20" s="6"/>
      <c r="F20" s="29">
        <v>630.29999999999995</v>
      </c>
      <c r="G20" s="27"/>
      <c r="H20" s="29">
        <v>322.39999999999998</v>
      </c>
      <c r="J20" s="51"/>
    </row>
    <row r="21" spans="1:10" x14ac:dyDescent="0.25">
      <c r="B21" s="6"/>
      <c r="C21" s="93" t="s">
        <v>178</v>
      </c>
      <c r="D21" s="41"/>
      <c r="E21" s="6"/>
      <c r="F21" s="29">
        <v>415.2</v>
      </c>
      <c r="G21" s="27"/>
      <c r="H21" s="27">
        <v>270.7</v>
      </c>
      <c r="J21" s="51"/>
    </row>
    <row r="22" spans="1:10" x14ac:dyDescent="0.25">
      <c r="B22" s="6"/>
      <c r="C22" s="93" t="s">
        <v>179</v>
      </c>
      <c r="D22" s="41"/>
      <c r="E22" s="6"/>
      <c r="F22" s="29">
        <v>6.1</v>
      </c>
      <c r="G22" s="27"/>
      <c r="H22" s="27">
        <v>14.1</v>
      </c>
      <c r="J22" s="51"/>
    </row>
    <row r="23" spans="1:10" x14ac:dyDescent="0.25">
      <c r="B23" s="6"/>
      <c r="C23" s="5" t="s">
        <v>12</v>
      </c>
      <c r="D23" s="41"/>
      <c r="E23" s="6"/>
      <c r="F23" s="30">
        <v>1520.3</v>
      </c>
      <c r="G23" s="27"/>
      <c r="H23" s="30">
        <v>1145.5999999999999</v>
      </c>
    </row>
    <row r="24" spans="1:10" ht="15" customHeight="1" x14ac:dyDescent="0.25">
      <c r="B24" s="6"/>
      <c r="C24" s="3"/>
      <c r="D24" s="41"/>
      <c r="E24" s="6"/>
      <c r="F24" s="31">
        <f>SUM(F19:F23)</f>
        <v>8610.7999999999993</v>
      </c>
      <c r="G24" s="27"/>
      <c r="H24" s="86">
        <f>SUM(H19:H23)</f>
        <v>6254.5</v>
      </c>
    </row>
    <row r="25" spans="1:10" ht="19.899999999999999" customHeight="1" x14ac:dyDescent="0.25">
      <c r="B25" s="162" t="s">
        <v>54</v>
      </c>
      <c r="C25" s="162"/>
      <c r="D25" s="50">
        <v>7</v>
      </c>
      <c r="E25" s="6"/>
      <c r="F25" s="30">
        <v>25698.1</v>
      </c>
      <c r="G25" s="27"/>
      <c r="H25" s="60">
        <v>12560.6</v>
      </c>
    </row>
    <row r="26" spans="1:10" ht="20.45" customHeight="1" x14ac:dyDescent="0.25">
      <c r="B26" s="6"/>
      <c r="C26" s="54" t="s">
        <v>180</v>
      </c>
      <c r="D26" s="59"/>
      <c r="E26" s="6"/>
      <c r="F26" s="60">
        <f>+F17-F24-F25</f>
        <v>13872.30000000001</v>
      </c>
      <c r="G26" s="27"/>
      <c r="H26" s="60">
        <f>+H17-H24-H25</f>
        <v>24134.000000000007</v>
      </c>
    </row>
    <row r="27" spans="1:10" x14ac:dyDescent="0.25">
      <c r="B27" s="6"/>
      <c r="C27" s="3"/>
      <c r="D27" s="41"/>
      <c r="E27" s="6"/>
      <c r="F27" s="29"/>
      <c r="G27" s="27"/>
      <c r="H27" s="29"/>
    </row>
    <row r="28" spans="1:10" x14ac:dyDescent="0.25">
      <c r="A28" s="87" t="s">
        <v>170</v>
      </c>
      <c r="B28" s="6"/>
      <c r="C28" s="3"/>
      <c r="D28" s="41">
        <v>26</v>
      </c>
      <c r="E28" s="6"/>
      <c r="F28" s="29"/>
      <c r="G28" s="27"/>
      <c r="H28" s="29"/>
    </row>
    <row r="29" spans="1:10" x14ac:dyDescent="0.25">
      <c r="B29" s="6"/>
      <c r="C29" s="5" t="s">
        <v>14</v>
      </c>
      <c r="D29" s="41"/>
      <c r="E29" s="6"/>
      <c r="F29" s="29">
        <v>9672.7000000000007</v>
      </c>
      <c r="G29" s="27"/>
      <c r="H29" s="29">
        <v>10539</v>
      </c>
    </row>
    <row r="30" spans="1:10" x14ac:dyDescent="0.25">
      <c r="B30" s="6"/>
      <c r="C30" s="5" t="s">
        <v>15</v>
      </c>
      <c r="D30" s="41"/>
      <c r="E30" s="6"/>
      <c r="F30" s="29">
        <v>9661.6</v>
      </c>
      <c r="G30" s="27"/>
      <c r="H30" s="29">
        <v>9591.1</v>
      </c>
    </row>
    <row r="31" spans="1:10" ht="15" customHeight="1" x14ac:dyDescent="0.25">
      <c r="B31" s="6"/>
      <c r="C31" s="5" t="s">
        <v>16</v>
      </c>
      <c r="D31" s="41"/>
      <c r="E31" s="6"/>
      <c r="F31" s="29">
        <v>1766.5</v>
      </c>
      <c r="G31" s="27"/>
      <c r="H31" s="30">
        <v>1661.7</v>
      </c>
    </row>
    <row r="32" spans="1:10" ht="19.149999999999999" customHeight="1" x14ac:dyDescent="0.25">
      <c r="B32" s="6"/>
      <c r="C32" s="1" t="s">
        <v>17</v>
      </c>
      <c r="D32" s="41"/>
      <c r="E32" s="33"/>
      <c r="F32" s="7">
        <f>SUM(F29:F31)</f>
        <v>21100.800000000003</v>
      </c>
      <c r="G32" s="27"/>
      <c r="H32" s="7">
        <f>SUM(H29:H31)</f>
        <v>21791.8</v>
      </c>
    </row>
    <row r="33" spans="1:8" x14ac:dyDescent="0.25">
      <c r="B33" s="6"/>
      <c r="C33" s="4" t="s">
        <v>202</v>
      </c>
      <c r="D33" s="62"/>
      <c r="E33" s="34"/>
      <c r="F33" s="63">
        <f>SUM(F26-F32)</f>
        <v>-7228.4999999999927</v>
      </c>
      <c r="G33" s="64"/>
      <c r="H33" s="63">
        <f>SUM(H26-H32)</f>
        <v>2342.200000000008</v>
      </c>
    </row>
    <row r="34" spans="1:8" x14ac:dyDescent="0.25">
      <c r="B34" s="6"/>
      <c r="C34" s="55"/>
      <c r="D34" s="65"/>
      <c r="E34" s="66"/>
      <c r="F34" s="67"/>
      <c r="G34" s="64"/>
      <c r="H34" s="67"/>
    </row>
    <row r="35" spans="1:8" ht="13.5" customHeight="1" x14ac:dyDescent="0.25">
      <c r="A35" s="36" t="s">
        <v>186</v>
      </c>
      <c r="B35" s="6"/>
      <c r="C35" s="52"/>
      <c r="D35" s="59"/>
      <c r="E35" s="6"/>
      <c r="F35" s="29">
        <v>9602</v>
      </c>
      <c r="G35" s="68"/>
      <c r="H35" s="32">
        <v>2097.4</v>
      </c>
    </row>
    <row r="36" spans="1:8" ht="27.75" customHeight="1" x14ac:dyDescent="0.25">
      <c r="A36" s="36"/>
      <c r="B36" s="6"/>
      <c r="C36" s="69" t="s">
        <v>217</v>
      </c>
      <c r="D36" s="59"/>
      <c r="E36" s="70"/>
      <c r="F36" s="71">
        <f>SUM(F33+F35)</f>
        <v>2373.5000000000073</v>
      </c>
      <c r="G36" s="61"/>
      <c r="H36" s="71">
        <f>SUM(H33+H35)</f>
        <v>4439.6000000000076</v>
      </c>
    </row>
    <row r="37" spans="1:8" x14ac:dyDescent="0.25">
      <c r="A37" s="161" t="s">
        <v>55</v>
      </c>
      <c r="B37" s="161"/>
      <c r="C37" s="161"/>
      <c r="D37" s="76">
        <v>25</v>
      </c>
      <c r="E37" s="6"/>
      <c r="F37" s="72">
        <v>0</v>
      </c>
      <c r="G37" s="61"/>
      <c r="H37" s="72">
        <v>1287.7</v>
      </c>
    </row>
    <row r="38" spans="1:8" ht="15.75" thickBot="1" x14ac:dyDescent="0.3">
      <c r="B38" s="6"/>
      <c r="C38" s="56" t="s">
        <v>61</v>
      </c>
      <c r="D38" s="59"/>
      <c r="E38" s="6" t="s">
        <v>1</v>
      </c>
      <c r="F38" s="73">
        <f>SUM(F36-F37)</f>
        <v>2373.5000000000073</v>
      </c>
      <c r="G38" s="68"/>
      <c r="H38" s="73">
        <f>SUM(H36-H37)</f>
        <v>3151.9000000000078</v>
      </c>
    </row>
    <row r="39" spans="1:8" ht="15" hidden="1" customHeight="1" x14ac:dyDescent="0.25">
      <c r="C39" s="53"/>
      <c r="D39" s="53"/>
      <c r="E39" s="6"/>
      <c r="F39" s="74"/>
      <c r="G39" s="74"/>
      <c r="H39" s="29">
        <f t="shared" ref="H39:H40" si="0">+F39</f>
        <v>0</v>
      </c>
    </row>
    <row r="40" spans="1:8" ht="15" hidden="1" customHeight="1" x14ac:dyDescent="0.25">
      <c r="C40" s="70"/>
      <c r="D40" s="6"/>
      <c r="E40" s="6"/>
      <c r="F40" s="75"/>
      <c r="G40" s="75"/>
      <c r="H40" s="29">
        <f t="shared" si="0"/>
        <v>0</v>
      </c>
    </row>
    <row r="41" spans="1:8" ht="15.75" thickTop="1" x14ac:dyDescent="0.25">
      <c r="C41" s="6"/>
      <c r="D41" s="6"/>
      <c r="E41" s="6"/>
      <c r="F41" s="75"/>
      <c r="G41" s="75"/>
      <c r="H41" s="6"/>
    </row>
    <row r="42" spans="1:8" x14ac:dyDescent="0.25">
      <c r="C42" s="6" t="s">
        <v>30</v>
      </c>
      <c r="D42" s="6"/>
      <c r="E42" s="6"/>
      <c r="F42" s="35"/>
      <c r="G42" s="35"/>
      <c r="H42" s="6"/>
    </row>
    <row r="43" spans="1:8" x14ac:dyDescent="0.25">
      <c r="C43" s="25" t="s">
        <v>31</v>
      </c>
      <c r="D43" s="6"/>
      <c r="E43" s="6"/>
      <c r="F43" s="35"/>
      <c r="G43" s="35"/>
      <c r="H43" s="6"/>
    </row>
    <row r="44" spans="1:8" x14ac:dyDescent="0.25">
      <c r="C44" s="25"/>
      <c r="D44" s="6"/>
      <c r="E44" s="6"/>
      <c r="F44" s="35"/>
      <c r="G44" s="35"/>
      <c r="H44" s="6"/>
    </row>
    <row r="45" spans="1:8" x14ac:dyDescent="0.25">
      <c r="C45" s="6"/>
      <c r="D45" s="6"/>
      <c r="E45" s="6"/>
      <c r="F45" s="6"/>
      <c r="G45" s="6"/>
      <c r="H45" s="6"/>
    </row>
    <row r="46" spans="1:8" x14ac:dyDescent="0.25">
      <c r="C46" s="6"/>
      <c r="D46" s="6"/>
      <c r="E46" s="6"/>
      <c r="F46" s="6"/>
      <c r="G46" s="6"/>
      <c r="H46" s="6"/>
    </row>
    <row r="47" spans="1:8" x14ac:dyDescent="0.25">
      <c r="C47" s="6"/>
      <c r="D47" s="6"/>
      <c r="E47" s="6"/>
      <c r="F47" s="6"/>
      <c r="G47" s="6"/>
      <c r="H47" s="6"/>
    </row>
    <row r="48" spans="1:8" x14ac:dyDescent="0.25">
      <c r="C48" s="6"/>
      <c r="D48" s="6"/>
      <c r="E48" s="6"/>
      <c r="F48" s="6"/>
      <c r="G48" s="6"/>
      <c r="H48" s="6"/>
    </row>
    <row r="49" spans="1:8" x14ac:dyDescent="0.25">
      <c r="C49" s="6"/>
      <c r="D49" s="6"/>
      <c r="E49" s="6"/>
      <c r="F49" s="6"/>
      <c r="G49" s="6"/>
      <c r="H49" s="6"/>
    </row>
    <row r="50" spans="1:8" x14ac:dyDescent="0.25">
      <c r="C50" s="6"/>
      <c r="D50" s="6"/>
      <c r="E50" s="6"/>
      <c r="F50" s="6"/>
      <c r="G50" s="6"/>
      <c r="H50" s="6"/>
    </row>
    <row r="51" spans="1:8" x14ac:dyDescent="0.25">
      <c r="C51" s="6"/>
      <c r="D51" s="6"/>
      <c r="E51" s="6"/>
      <c r="F51" s="6"/>
      <c r="G51" s="6"/>
      <c r="H51" s="6"/>
    </row>
    <row r="52" spans="1:8" x14ac:dyDescent="0.25">
      <c r="C52" s="6"/>
      <c r="D52" s="6"/>
      <c r="E52" s="6"/>
      <c r="F52" s="6"/>
      <c r="G52" s="6"/>
      <c r="H52" s="6"/>
    </row>
    <row r="53" spans="1:8" x14ac:dyDescent="0.25">
      <c r="C53" s="6"/>
      <c r="D53" s="6"/>
      <c r="E53" s="6"/>
      <c r="F53" s="6"/>
      <c r="G53" s="6"/>
      <c r="H53" s="6"/>
    </row>
    <row r="54" spans="1:8" x14ac:dyDescent="0.25">
      <c r="C54" s="6"/>
      <c r="D54" s="6"/>
      <c r="E54" s="6"/>
      <c r="F54" s="6"/>
      <c r="G54" s="6"/>
      <c r="H54" s="6"/>
    </row>
    <row r="55" spans="1:8" x14ac:dyDescent="0.25">
      <c r="C55" s="6"/>
      <c r="D55" s="6"/>
      <c r="E55" s="6"/>
      <c r="F55" s="6"/>
      <c r="G55" s="6"/>
      <c r="H55" s="6"/>
    </row>
    <row r="56" spans="1:8" x14ac:dyDescent="0.25">
      <c r="C56" s="6"/>
      <c r="D56" s="6"/>
      <c r="E56" s="6"/>
      <c r="F56" s="6"/>
      <c r="G56" s="6"/>
      <c r="H56" s="6"/>
    </row>
    <row r="57" spans="1:8" x14ac:dyDescent="0.25">
      <c r="C57" s="6"/>
      <c r="D57" s="6"/>
      <c r="E57" s="6"/>
      <c r="F57" s="6"/>
      <c r="G57" s="6"/>
      <c r="H57" s="6"/>
    </row>
    <row r="58" spans="1:8" ht="11.25" customHeight="1" x14ac:dyDescent="0.25">
      <c r="C58" s="25"/>
      <c r="D58" s="6"/>
      <c r="E58" s="6"/>
      <c r="F58" s="35"/>
      <c r="G58" s="35"/>
      <c r="H58" s="6"/>
    </row>
    <row r="59" spans="1:8" ht="9.75" customHeight="1" x14ac:dyDescent="0.25">
      <c r="A59" s="6"/>
      <c r="B59" s="6"/>
      <c r="C59" s="6"/>
      <c r="D59" s="6"/>
      <c r="E59" s="6"/>
      <c r="F59" s="6"/>
      <c r="G59" s="6"/>
    </row>
    <row r="61" spans="1:8" x14ac:dyDescent="0.25">
      <c r="F61" s="20"/>
    </row>
    <row r="65" spans="6:6" x14ac:dyDescent="0.25">
      <c r="F65" s="40"/>
    </row>
    <row r="66" spans="6:6" x14ac:dyDescent="0.25">
      <c r="F66" s="40"/>
    </row>
    <row r="67" spans="6:6" x14ac:dyDescent="0.25">
      <c r="F67" s="40"/>
    </row>
    <row r="68" spans="6:6" x14ac:dyDescent="0.25">
      <c r="F68" s="40"/>
    </row>
    <row r="69" spans="6:6" x14ac:dyDescent="0.25">
      <c r="F69" s="40"/>
    </row>
    <row r="70" spans="6:6" x14ac:dyDescent="0.25">
      <c r="F70" s="40"/>
    </row>
    <row r="71" spans="6:6" x14ac:dyDescent="0.25">
      <c r="F71" s="40"/>
    </row>
    <row r="72" spans="6:6" x14ac:dyDescent="0.25">
      <c r="F72" s="40"/>
    </row>
    <row r="73" spans="6:6" x14ac:dyDescent="0.25">
      <c r="F73" s="40"/>
    </row>
    <row r="74" spans="6:6" x14ac:dyDescent="0.25">
      <c r="F74" s="40"/>
    </row>
    <row r="75" spans="6:6" x14ac:dyDescent="0.25">
      <c r="F75" s="40"/>
    </row>
    <row r="76" spans="6:6" x14ac:dyDescent="0.25">
      <c r="F76" s="40"/>
    </row>
    <row r="77" spans="6:6" x14ac:dyDescent="0.25">
      <c r="F77" s="40"/>
    </row>
    <row r="78" spans="6:6" x14ac:dyDescent="0.25">
      <c r="F78" s="40"/>
    </row>
  </sheetData>
  <mergeCells count="7">
    <mergeCell ref="A37:C37"/>
    <mergeCell ref="B25:C25"/>
    <mergeCell ref="C2:H2"/>
    <mergeCell ref="C3:H3"/>
    <mergeCell ref="C4:H4"/>
    <mergeCell ref="C5:H5"/>
    <mergeCell ref="A8:C8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scale="77" orientation="portrait" r:id="rId1"/>
  <customProperties>
    <customPr name="OrphanNamesChecke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U53"/>
  <sheetViews>
    <sheetView showGridLines="0" view="pageBreakPreview" topLeftCell="A21" zoomScaleNormal="55" zoomScaleSheetLayoutView="100" workbookViewId="0">
      <selection activeCell="E36" sqref="E36"/>
    </sheetView>
  </sheetViews>
  <sheetFormatPr baseColWidth="10" defaultColWidth="11.5703125" defaultRowHeight="15" x14ac:dyDescent="0.25"/>
  <cols>
    <col min="1" max="1" width="2.28515625" customWidth="1"/>
    <col min="2" max="2" width="24.85546875" bestFit="1" customWidth="1"/>
    <col min="3" max="3" width="0" hidden="1" customWidth="1"/>
    <col min="4" max="4" width="4.85546875" customWidth="1"/>
    <col min="5" max="5" width="16.28515625" bestFit="1" customWidth="1"/>
    <col min="6" max="6" width="4.85546875" customWidth="1"/>
    <col min="7" max="7" width="16.28515625" bestFit="1" customWidth="1"/>
    <col min="8" max="8" width="4.85546875" customWidth="1"/>
    <col min="9" max="9" width="15.140625" bestFit="1" customWidth="1"/>
    <col min="10" max="10" width="4.85546875" customWidth="1"/>
    <col min="11" max="11" width="14.85546875" bestFit="1" customWidth="1"/>
    <col min="12" max="12" width="4.85546875" customWidth="1"/>
    <col min="13" max="13" width="12.28515625" bestFit="1" customWidth="1"/>
    <col min="14" max="14" width="4.85546875" customWidth="1"/>
    <col min="15" max="15" width="14.140625" bestFit="1" customWidth="1"/>
    <col min="16" max="16" width="4.85546875" customWidth="1"/>
    <col min="17" max="17" width="12.7109375" customWidth="1"/>
  </cols>
  <sheetData>
    <row r="1" spans="1:21" x14ac:dyDescent="0.25">
      <c r="A1" s="12"/>
      <c r="B1" s="12"/>
      <c r="C1" s="167" t="s">
        <v>56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2"/>
      <c r="P1" s="12"/>
      <c r="Q1" s="12"/>
    </row>
    <row r="2" spans="1:21" x14ac:dyDescent="0.25">
      <c r="A2" s="12"/>
      <c r="B2" s="12"/>
      <c r="C2" s="168" t="s">
        <v>35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2"/>
      <c r="P2" s="12"/>
      <c r="Q2" s="12"/>
    </row>
    <row r="3" spans="1:21" x14ac:dyDescent="0.25">
      <c r="A3" s="12"/>
      <c r="B3" s="12"/>
      <c r="C3" s="168" t="s">
        <v>198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2"/>
      <c r="P3" s="12"/>
      <c r="Q3" s="12"/>
    </row>
    <row r="4" spans="1:21" x14ac:dyDescent="0.25">
      <c r="A4" s="12"/>
      <c r="B4" s="12"/>
      <c r="C4" s="168" t="s">
        <v>77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2"/>
      <c r="P4" s="12"/>
      <c r="Q4" s="12"/>
    </row>
    <row r="5" spans="1:21" x14ac:dyDescent="0.25">
      <c r="A5" s="12"/>
      <c r="B5" s="12"/>
      <c r="C5" s="13"/>
      <c r="D5" s="13"/>
      <c r="E5" s="13"/>
      <c r="F5" s="13"/>
      <c r="G5" s="13"/>
      <c r="H5" s="13"/>
      <c r="I5" s="13"/>
      <c r="J5" s="13"/>
      <c r="K5" s="13"/>
      <c r="L5" s="12"/>
      <c r="M5" s="12"/>
      <c r="N5" s="12"/>
      <c r="O5" s="12"/>
      <c r="P5" s="12"/>
      <c r="Q5" s="12"/>
    </row>
    <row r="6" spans="1:21" x14ac:dyDescent="0.25">
      <c r="A6" s="12"/>
      <c r="B6" s="12"/>
      <c r="C6" s="12"/>
      <c r="D6" s="12"/>
      <c r="E6" s="13" t="s">
        <v>18</v>
      </c>
      <c r="F6" s="12"/>
      <c r="G6" s="12"/>
      <c r="H6" s="12"/>
      <c r="I6" s="12"/>
      <c r="J6" s="12"/>
      <c r="K6" s="13" t="s">
        <v>18</v>
      </c>
      <c r="L6" s="12"/>
      <c r="M6" s="12"/>
      <c r="N6" s="12"/>
      <c r="O6" s="12"/>
      <c r="P6" s="12"/>
      <c r="Q6" s="13" t="s">
        <v>18</v>
      </c>
    </row>
    <row r="7" spans="1:21" s="9" customFormat="1" x14ac:dyDescent="0.25">
      <c r="A7" s="169" t="s">
        <v>19</v>
      </c>
      <c r="B7" s="169"/>
      <c r="C7" s="169"/>
      <c r="D7" s="13"/>
      <c r="E7" s="14">
        <v>44561</v>
      </c>
      <c r="F7" s="13"/>
      <c r="G7" s="26" t="s">
        <v>20</v>
      </c>
      <c r="H7" s="13"/>
      <c r="I7" s="26" t="s">
        <v>21</v>
      </c>
      <c r="J7" s="13"/>
      <c r="K7" s="14">
        <v>44926</v>
      </c>
      <c r="L7" s="13"/>
      <c r="M7" s="26" t="s">
        <v>20</v>
      </c>
      <c r="N7" s="13"/>
      <c r="O7" s="26" t="s">
        <v>21</v>
      </c>
      <c r="P7" s="13"/>
      <c r="Q7" s="14">
        <v>45291</v>
      </c>
    </row>
    <row r="8" spans="1:21" x14ac:dyDescent="0.25">
      <c r="A8" s="36"/>
      <c r="B8" s="36" t="s">
        <v>51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21" x14ac:dyDescent="0.25">
      <c r="A9" s="12"/>
      <c r="B9" s="12" t="s">
        <v>5</v>
      </c>
      <c r="C9" s="12"/>
      <c r="D9" s="12" t="s">
        <v>1</v>
      </c>
      <c r="E9" s="81">
        <v>20333.7</v>
      </c>
      <c r="F9" s="81"/>
      <c r="G9" s="81">
        <v>0</v>
      </c>
      <c r="H9" s="81"/>
      <c r="I9" s="81">
        <v>0</v>
      </c>
      <c r="J9" s="81"/>
      <c r="K9" s="81">
        <f>+E9+G9-I9</f>
        <v>20333.7</v>
      </c>
      <c r="L9" s="81"/>
      <c r="M9" s="81">
        <v>310</v>
      </c>
      <c r="N9" s="81"/>
      <c r="O9" s="81">
        <v>0</v>
      </c>
      <c r="P9" s="81"/>
      <c r="Q9" s="81">
        <f>+K9+M9-O9</f>
        <v>20643.7</v>
      </c>
      <c r="S9" s="88"/>
      <c r="U9" s="20"/>
    </row>
    <row r="10" spans="1:21" x14ac:dyDescent="0.25">
      <c r="A10" s="12"/>
      <c r="B10" s="12" t="s">
        <v>22</v>
      </c>
      <c r="C10" s="12"/>
      <c r="D10" s="12"/>
      <c r="E10" s="81">
        <v>3260.8</v>
      </c>
      <c r="F10" s="81"/>
      <c r="G10" s="81">
        <v>444</v>
      </c>
      <c r="H10" s="81"/>
      <c r="I10" s="81">
        <v>0</v>
      </c>
      <c r="J10" s="81"/>
      <c r="K10" s="81">
        <f>+E10+G10-I10</f>
        <v>3704.8</v>
      </c>
      <c r="L10" s="81"/>
      <c r="M10" s="81">
        <v>237.3</v>
      </c>
      <c r="N10" s="81"/>
      <c r="O10" s="81">
        <v>0</v>
      </c>
      <c r="P10" s="81"/>
      <c r="Q10" s="81">
        <f>+K10+M10-O10</f>
        <v>3942.1000000000004</v>
      </c>
      <c r="R10" s="82"/>
      <c r="S10" s="88"/>
      <c r="U10" s="20"/>
    </row>
    <row r="11" spans="1:21" x14ac:dyDescent="0.25">
      <c r="A11" s="12"/>
      <c r="B11" s="12" t="s">
        <v>58</v>
      </c>
      <c r="C11" s="12"/>
      <c r="D11" s="12"/>
      <c r="E11" s="83">
        <v>0.2</v>
      </c>
      <c r="F11" s="81"/>
      <c r="G11" s="83">
        <v>0.2</v>
      </c>
      <c r="H11" s="81"/>
      <c r="I11" s="81">
        <v>0</v>
      </c>
      <c r="J11" s="81"/>
      <c r="K11" s="83">
        <f>+E11+G11-I11</f>
        <v>0.4</v>
      </c>
      <c r="L11" s="81"/>
      <c r="M11" s="83">
        <v>5672</v>
      </c>
      <c r="N11" s="81"/>
      <c r="O11" s="83">
        <v>0</v>
      </c>
      <c r="P11" s="81"/>
      <c r="Q11" s="83">
        <f>+K11+M11-O11</f>
        <v>5672.4</v>
      </c>
      <c r="R11" s="82"/>
      <c r="S11" s="88"/>
      <c r="T11" s="20"/>
      <c r="U11" s="10"/>
    </row>
    <row r="12" spans="1:21" x14ac:dyDescent="0.25">
      <c r="A12" s="12"/>
      <c r="B12" s="12"/>
      <c r="C12" s="12"/>
      <c r="D12" s="12"/>
      <c r="E12" s="81">
        <f>+E9+E10+E11</f>
        <v>23594.7</v>
      </c>
      <c r="F12" s="81"/>
      <c r="G12" s="81">
        <f>+G9+G10+G11</f>
        <v>444.2</v>
      </c>
      <c r="H12" s="81"/>
      <c r="I12" s="81">
        <f>SUM(I9:I11)</f>
        <v>0</v>
      </c>
      <c r="J12" s="81"/>
      <c r="K12" s="81">
        <f>SUM(K9:K11)</f>
        <v>24038.9</v>
      </c>
      <c r="L12" s="81"/>
      <c r="M12" s="81">
        <f>SUM(M9:M11)</f>
        <v>6219.3</v>
      </c>
      <c r="N12" s="81"/>
      <c r="O12" s="81">
        <f>SUM(O9:O11)</f>
        <v>0</v>
      </c>
      <c r="P12" s="81"/>
      <c r="Q12" s="81">
        <f>SUM(Q9:Q11)</f>
        <v>30258.200000000004</v>
      </c>
      <c r="R12" s="82"/>
      <c r="S12" s="88"/>
      <c r="U12" s="20"/>
    </row>
    <row r="13" spans="1:21" x14ac:dyDescent="0.25">
      <c r="A13" s="12"/>
      <c r="B13" s="12"/>
      <c r="C13" s="12"/>
      <c r="D13" s="12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U13" s="20"/>
    </row>
    <row r="14" spans="1:21" x14ac:dyDescent="0.25">
      <c r="A14" s="12"/>
      <c r="B14" s="36" t="s">
        <v>59</v>
      </c>
      <c r="C14" s="12"/>
      <c r="D14" s="12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21" x14ac:dyDescent="0.25">
      <c r="A15" s="12"/>
      <c r="B15" s="12" t="s">
        <v>23</v>
      </c>
      <c r="C15" s="12"/>
      <c r="D15" s="12"/>
      <c r="E15" s="81">
        <v>4015</v>
      </c>
      <c r="F15" s="81"/>
      <c r="G15" s="81">
        <v>2707.9</v>
      </c>
      <c r="H15" s="81"/>
      <c r="I15" s="81">
        <v>0</v>
      </c>
      <c r="J15" s="81"/>
      <c r="K15" s="81">
        <f>+E15+G15-I15</f>
        <v>6722.9</v>
      </c>
      <c r="L15" s="81"/>
      <c r="M15" s="81">
        <v>0</v>
      </c>
      <c r="N15" s="81"/>
      <c r="O15" s="81">
        <v>3535.8</v>
      </c>
      <c r="P15" s="81"/>
      <c r="Q15" s="81">
        <f>+K15+M15-O15</f>
        <v>3187.0999999999995</v>
      </c>
      <c r="S15" s="88"/>
      <c r="T15" s="20"/>
    </row>
    <row r="16" spans="1:21" x14ac:dyDescent="0.25">
      <c r="A16" s="12"/>
      <c r="B16" s="12" t="s">
        <v>42</v>
      </c>
      <c r="C16" s="12"/>
      <c r="D16" s="12"/>
      <c r="E16" s="83">
        <v>0.8</v>
      </c>
      <c r="F16" s="81"/>
      <c r="G16" s="83">
        <v>0</v>
      </c>
      <c r="H16" s="81"/>
      <c r="I16" s="83">
        <v>0.2</v>
      </c>
      <c r="J16" s="81"/>
      <c r="K16" s="83">
        <f>+E16+G16-I16</f>
        <v>0.60000000000000009</v>
      </c>
      <c r="L16" s="81"/>
      <c r="M16" s="83">
        <v>0</v>
      </c>
      <c r="N16" s="81"/>
      <c r="O16" s="83">
        <v>0</v>
      </c>
      <c r="P16" s="81"/>
      <c r="Q16" s="83">
        <f>+K16+M16-O16</f>
        <v>0.60000000000000009</v>
      </c>
      <c r="R16" s="38"/>
      <c r="S16" s="88"/>
    </row>
    <row r="17" spans="1:21" ht="20.45" customHeight="1" x14ac:dyDescent="0.25">
      <c r="A17" s="12"/>
      <c r="B17" s="12"/>
      <c r="C17" s="12"/>
      <c r="D17" s="12"/>
      <c r="E17" s="81">
        <f>+E15+E16</f>
        <v>4015.8</v>
      </c>
      <c r="F17" s="81"/>
      <c r="G17" s="81">
        <f>+G15+G16</f>
        <v>2707.9</v>
      </c>
      <c r="H17" s="81"/>
      <c r="I17" s="81">
        <f>+I15+I16</f>
        <v>0.2</v>
      </c>
      <c r="J17" s="81"/>
      <c r="K17" s="81">
        <f>+K15+K16</f>
        <v>6723.5</v>
      </c>
      <c r="L17" s="81"/>
      <c r="M17" s="81">
        <f>+M15+M16</f>
        <v>0</v>
      </c>
      <c r="N17" s="81"/>
      <c r="O17" s="81">
        <f>+O15+O16</f>
        <v>3535.8</v>
      </c>
      <c r="P17" s="81"/>
      <c r="Q17" s="81">
        <f>+Q15+Q16</f>
        <v>3187.6999999999994</v>
      </c>
      <c r="R17" s="38"/>
      <c r="S17" s="88"/>
      <c r="T17" s="88"/>
    </row>
    <row r="18" spans="1:21" ht="15.75" thickBot="1" x14ac:dyDescent="0.3">
      <c r="A18" s="12"/>
      <c r="B18" s="36" t="s">
        <v>181</v>
      </c>
      <c r="C18" s="12"/>
      <c r="D18" s="12" t="str">
        <f>+D9</f>
        <v>US$</v>
      </c>
      <c r="E18" s="84">
        <f>+E12+E17</f>
        <v>27610.5</v>
      </c>
      <c r="F18" s="81"/>
      <c r="G18" s="84">
        <f>+G12+G17</f>
        <v>3152.1</v>
      </c>
      <c r="H18" s="81"/>
      <c r="I18" s="84">
        <f>SUM(I12:I16)</f>
        <v>0.2</v>
      </c>
      <c r="J18" s="81"/>
      <c r="K18" s="84">
        <f>+K12+K17</f>
        <v>30762.400000000001</v>
      </c>
      <c r="L18" s="81"/>
      <c r="M18" s="84">
        <f>+M12+M17</f>
        <v>6219.3</v>
      </c>
      <c r="N18" s="81"/>
      <c r="O18" s="84">
        <f>+O12+O17</f>
        <v>3535.8</v>
      </c>
      <c r="P18" s="81"/>
      <c r="Q18" s="84">
        <f>+Q12+Q17</f>
        <v>33445.9</v>
      </c>
      <c r="S18" s="88"/>
      <c r="T18" s="38"/>
      <c r="U18" s="38"/>
    </row>
    <row r="19" spans="1:21" ht="15.75" thickTop="1" x14ac:dyDescent="0.25">
      <c r="A19" s="12"/>
      <c r="B19" s="12"/>
      <c r="C19" s="12"/>
      <c r="D19" s="12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>
        <v>33445.9</v>
      </c>
      <c r="S19" s="88"/>
    </row>
    <row r="20" spans="1:21" x14ac:dyDescent="0.25">
      <c r="A20" s="12"/>
      <c r="B20" s="12" t="s">
        <v>43</v>
      </c>
      <c r="C20" s="12"/>
      <c r="D20" s="12"/>
      <c r="E20" s="15"/>
      <c r="F20" s="15"/>
      <c r="G20" s="15"/>
      <c r="H20" s="15"/>
      <c r="I20" s="15"/>
      <c r="J20" s="15"/>
      <c r="K20" s="16"/>
      <c r="L20" s="15"/>
      <c r="M20" s="15"/>
      <c r="N20" s="15"/>
      <c r="O20" s="15"/>
      <c r="P20" s="15"/>
      <c r="Q20" s="15">
        <f>+Q18-Q19</f>
        <v>0</v>
      </c>
      <c r="S20" s="88"/>
    </row>
    <row r="21" spans="1:21" x14ac:dyDescent="0.25">
      <c r="A21" s="12"/>
      <c r="B21" s="12" t="s">
        <v>24</v>
      </c>
      <c r="C21" s="12"/>
      <c r="D21" s="12" t="str">
        <f>+D18</f>
        <v>US$</v>
      </c>
      <c r="E21" s="17">
        <f>+E18/E24*1000</f>
        <v>42.0939894042764</v>
      </c>
      <c r="F21" s="12"/>
      <c r="G21" s="12"/>
      <c r="H21" s="12"/>
      <c r="I21" s="12"/>
      <c r="J21" s="12"/>
      <c r="K21" s="17">
        <f>+K18/K24*1000</f>
        <v>46.899264397606437</v>
      </c>
      <c r="L21" s="12"/>
      <c r="M21" s="12"/>
      <c r="N21" s="12"/>
      <c r="O21" s="12"/>
      <c r="P21" s="12"/>
      <c r="Q21" s="17">
        <f>+Q18/Q24*1000</f>
        <v>50.224725006569813</v>
      </c>
    </row>
    <row r="22" spans="1:21" ht="10.9" customHeight="1" x14ac:dyDescent="0.25">
      <c r="A22" s="12"/>
      <c r="B22" s="12"/>
      <c r="C22" s="12"/>
      <c r="D22" s="12"/>
      <c r="E22" s="17"/>
      <c r="F22" s="12"/>
      <c r="G22" s="12"/>
      <c r="H22" s="12"/>
      <c r="I22" s="12"/>
      <c r="J22" s="12"/>
      <c r="K22" s="17"/>
      <c r="L22" s="12"/>
      <c r="M22" s="12"/>
      <c r="N22" s="12"/>
      <c r="O22" s="12"/>
      <c r="P22" s="12"/>
      <c r="Q22" s="17"/>
    </row>
    <row r="23" spans="1:21" ht="18.600000000000001" customHeight="1" x14ac:dyDescent="0.25">
      <c r="A23" s="11"/>
      <c r="B23" s="12" t="s">
        <v>25</v>
      </c>
      <c r="C23" s="12"/>
      <c r="D23" s="12"/>
      <c r="E23" s="102" t="s">
        <v>26</v>
      </c>
      <c r="F23" s="12"/>
      <c r="G23" s="17"/>
      <c r="H23" s="12"/>
      <c r="I23" s="12"/>
      <c r="J23" s="12"/>
      <c r="K23" s="13" t="s">
        <v>26</v>
      </c>
      <c r="L23" s="12"/>
      <c r="M23" s="12"/>
      <c r="N23" s="12"/>
      <c r="O23" s="12"/>
      <c r="P23" s="12"/>
      <c r="Q23" s="13" t="s">
        <v>44</v>
      </c>
    </row>
    <row r="24" spans="1:21" ht="18.600000000000001" customHeight="1" x14ac:dyDescent="0.25">
      <c r="A24" s="11"/>
      <c r="B24" s="12" t="s">
        <v>27</v>
      </c>
      <c r="C24" s="12"/>
      <c r="D24" s="12"/>
      <c r="E24" s="103">
        <v>655925</v>
      </c>
      <c r="F24" s="45"/>
      <c r="G24" s="17"/>
      <c r="H24" s="45"/>
      <c r="I24" s="45"/>
      <c r="J24" s="45"/>
      <c r="K24" s="46">
        <v>655925</v>
      </c>
      <c r="L24" s="45"/>
      <c r="M24" s="45"/>
      <c r="N24" s="45"/>
      <c r="O24" s="45"/>
      <c r="P24" s="45"/>
      <c r="Q24" s="107">
        <v>665925</v>
      </c>
    </row>
    <row r="25" spans="1:21" ht="18.600000000000001" customHeight="1" x14ac:dyDescent="0.25">
      <c r="A25" s="11"/>
      <c r="B25" s="12" t="s">
        <v>24</v>
      </c>
      <c r="C25" s="12"/>
      <c r="D25" s="12"/>
      <c r="E25" s="47"/>
      <c r="F25" s="45"/>
      <c r="G25" s="17"/>
      <c r="H25" s="45"/>
      <c r="I25" s="45"/>
      <c r="J25" s="45"/>
      <c r="K25" s="46"/>
      <c r="L25" s="45"/>
      <c r="M25" s="45"/>
      <c r="N25" s="45"/>
      <c r="O25" s="45"/>
      <c r="P25" s="45"/>
      <c r="Q25" s="46"/>
    </row>
    <row r="26" spans="1:21" x14ac:dyDescent="0.25">
      <c r="A26" s="11"/>
      <c r="B26" s="25" t="s">
        <v>6</v>
      </c>
      <c r="C26" s="11"/>
      <c r="D26" s="11"/>
      <c r="E26" s="11"/>
      <c r="F26" s="11"/>
      <c r="G26" s="17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21" x14ac:dyDescent="0.25">
      <c r="A27" s="11"/>
      <c r="B27" s="25" t="s">
        <v>31</v>
      </c>
      <c r="C27" s="11"/>
      <c r="D27" s="11"/>
      <c r="E27" s="11"/>
      <c r="F27" s="11"/>
      <c r="G27" s="17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21" x14ac:dyDescent="0.25">
      <c r="B28" s="24"/>
    </row>
    <row r="29" spans="1:21" x14ac:dyDescent="0.25">
      <c r="B29" s="24"/>
    </row>
    <row r="30" spans="1:21" x14ac:dyDescent="0.25">
      <c r="C30" s="6"/>
      <c r="D30" s="6"/>
      <c r="E30" s="6"/>
      <c r="F30" s="6"/>
      <c r="G30" s="6"/>
      <c r="H30" s="6"/>
    </row>
    <row r="31" spans="1:21" x14ac:dyDescent="0.25">
      <c r="A31" s="6"/>
      <c r="B31" s="6"/>
      <c r="C31" s="6"/>
      <c r="D31" s="6"/>
      <c r="E31" s="6"/>
      <c r="F31" s="6"/>
      <c r="G31" s="6"/>
    </row>
    <row r="32" spans="1:21" x14ac:dyDescent="0.25">
      <c r="A32" s="6"/>
      <c r="B32" s="6"/>
      <c r="C32" s="6"/>
      <c r="D32" s="6"/>
      <c r="E32" s="6"/>
      <c r="F32" s="6"/>
      <c r="G32" s="6"/>
    </row>
    <row r="33" spans="1:13" ht="9.75" customHeight="1" x14ac:dyDescent="0.25">
      <c r="A33" s="6"/>
      <c r="B33" s="6"/>
      <c r="C33" s="6"/>
      <c r="D33" s="6"/>
      <c r="E33" s="6"/>
      <c r="F33" s="6"/>
      <c r="G33" s="6"/>
    </row>
    <row r="34" spans="1:13" ht="9.75" customHeight="1" x14ac:dyDescent="0.25">
      <c r="A34" s="6"/>
      <c r="B34" s="6"/>
      <c r="C34" s="6"/>
      <c r="D34" s="6"/>
      <c r="E34" s="6"/>
      <c r="F34" s="6"/>
      <c r="G34" s="6"/>
    </row>
    <row r="35" spans="1:13" ht="9.75" customHeight="1" x14ac:dyDescent="0.25">
      <c r="A35" s="6"/>
      <c r="B35" s="6"/>
      <c r="C35" s="6"/>
      <c r="D35" s="6"/>
      <c r="E35" s="6"/>
      <c r="F35" s="6"/>
      <c r="G35" s="6"/>
    </row>
    <row r="36" spans="1:13" ht="9.75" customHeight="1" x14ac:dyDescent="0.25">
      <c r="A36" s="6"/>
      <c r="B36" s="6"/>
      <c r="C36" s="6"/>
      <c r="D36" s="6"/>
      <c r="E36" s="6"/>
      <c r="F36" s="6"/>
      <c r="G36" s="6"/>
    </row>
    <row r="37" spans="1:13" ht="9.75" customHeight="1" x14ac:dyDescent="0.25">
      <c r="A37" s="6"/>
      <c r="B37" s="6"/>
      <c r="C37" s="6"/>
      <c r="D37" s="6"/>
      <c r="E37" s="6"/>
      <c r="F37" s="6"/>
      <c r="G37" s="6"/>
    </row>
    <row r="38" spans="1:13" ht="9.75" customHeight="1" x14ac:dyDescent="0.25">
      <c r="A38" s="6"/>
      <c r="B38" s="6"/>
      <c r="C38" s="6"/>
      <c r="D38" s="6"/>
      <c r="E38" s="6"/>
      <c r="F38" s="6"/>
      <c r="G38" s="6"/>
    </row>
    <row r="39" spans="1:13" ht="9.75" customHeight="1" x14ac:dyDescent="0.25">
      <c r="A39" s="6"/>
      <c r="B39" s="6"/>
      <c r="C39" s="6"/>
      <c r="D39" s="6"/>
      <c r="E39" s="6"/>
      <c r="F39" s="6"/>
      <c r="G39" s="6"/>
    </row>
    <row r="40" spans="1:13" ht="33.75" customHeight="1" x14ac:dyDescent="0.25">
      <c r="A40" s="6"/>
      <c r="B40" s="6"/>
      <c r="C40" s="6"/>
      <c r="D40" s="6"/>
      <c r="E40" s="6"/>
      <c r="F40" s="6"/>
      <c r="G40" s="6"/>
    </row>
    <row r="41" spans="1:13" x14ac:dyDescent="0.25">
      <c r="A41" s="6"/>
      <c r="B41" s="6"/>
      <c r="C41" s="6"/>
      <c r="D41" s="6"/>
      <c r="E41" s="6"/>
      <c r="F41" s="6"/>
      <c r="G41" s="79"/>
      <c r="H41" s="79"/>
    </row>
    <row r="42" spans="1:13" x14ac:dyDescent="0.25">
      <c r="A42" s="6"/>
      <c r="B42" s="6"/>
      <c r="C42" s="6">
        <v>32</v>
      </c>
      <c r="D42" s="6"/>
      <c r="E42" s="6"/>
      <c r="F42" s="6"/>
      <c r="G42" s="79"/>
      <c r="H42" s="79"/>
    </row>
    <row r="43" spans="1:13" x14ac:dyDescent="0.25">
      <c r="A43" s="6"/>
      <c r="B43" s="6"/>
      <c r="C43" s="6"/>
      <c r="D43" s="6"/>
      <c r="E43" s="6"/>
      <c r="F43" s="6"/>
      <c r="G43" s="79"/>
    </row>
    <row r="44" spans="1:13" x14ac:dyDescent="0.25">
      <c r="A44" s="6"/>
      <c r="B44" s="6"/>
      <c r="C44" s="6"/>
      <c r="D44" s="6"/>
      <c r="F44" s="6"/>
      <c r="G44" s="6"/>
    </row>
    <row r="45" spans="1:13" x14ac:dyDescent="0.25">
      <c r="A45" s="6"/>
      <c r="B45" s="6"/>
      <c r="C45" s="6"/>
      <c r="D45" s="6"/>
      <c r="E45" s="6"/>
      <c r="F45" s="6"/>
      <c r="G45" s="6"/>
    </row>
    <row r="46" spans="1:13" ht="21" customHeight="1" x14ac:dyDescent="0.25">
      <c r="C46" s="6"/>
      <c r="D46" s="6"/>
      <c r="E46" s="6"/>
      <c r="F46" s="6"/>
      <c r="G46" s="6"/>
      <c r="H46" s="6"/>
      <c r="I46" s="10"/>
    </row>
    <row r="47" spans="1:13" ht="22.15" customHeight="1" x14ac:dyDescent="0.25">
      <c r="B47" s="77"/>
      <c r="E47" s="78"/>
      <c r="F47" s="78"/>
      <c r="G47" s="78"/>
      <c r="I47" s="10"/>
      <c r="K47" s="40"/>
      <c r="M47" s="88"/>
    </row>
    <row r="48" spans="1:13" ht="15.6" customHeight="1" x14ac:dyDescent="0.25">
      <c r="B48" s="77"/>
      <c r="E48" s="78"/>
      <c r="F48" s="78"/>
      <c r="G48" s="78"/>
      <c r="I48" s="10"/>
      <c r="K48" s="40"/>
      <c r="M48" s="88"/>
    </row>
    <row r="49" spans="2:17" ht="24.6" customHeight="1" x14ac:dyDescent="0.25">
      <c r="B49" s="77"/>
      <c r="E49" s="78"/>
      <c r="F49" s="78"/>
      <c r="G49" s="78"/>
      <c r="I49" s="10"/>
      <c r="K49" s="40"/>
      <c r="M49" s="88"/>
      <c r="Q49" s="20"/>
    </row>
    <row r="50" spans="2:17" ht="25.9" customHeight="1" x14ac:dyDescent="0.25">
      <c r="B50" s="77"/>
      <c r="E50" s="78"/>
      <c r="F50" s="78"/>
      <c r="G50" s="78"/>
      <c r="I50" s="10"/>
      <c r="K50" s="40"/>
      <c r="M50" s="88"/>
    </row>
    <row r="51" spans="2:17" ht="17.45" customHeight="1" x14ac:dyDescent="0.25">
      <c r="B51" s="77"/>
      <c r="E51" s="78"/>
      <c r="F51" s="78"/>
      <c r="G51" s="78"/>
      <c r="I51" s="10"/>
      <c r="K51" s="40"/>
      <c r="M51" s="88"/>
    </row>
    <row r="52" spans="2:17" ht="9" customHeight="1" x14ac:dyDescent="0.25">
      <c r="E52" s="78"/>
      <c r="F52" s="78"/>
      <c r="G52" s="78"/>
      <c r="I52" s="10"/>
      <c r="K52" s="40"/>
      <c r="M52" s="88"/>
    </row>
    <row r="53" spans="2:17" x14ac:dyDescent="0.25">
      <c r="K53" s="40"/>
      <c r="M53" s="88"/>
    </row>
  </sheetData>
  <mergeCells count="5">
    <mergeCell ref="C1:N1"/>
    <mergeCell ref="C2:N2"/>
    <mergeCell ref="C3:N3"/>
    <mergeCell ref="C4:N4"/>
    <mergeCell ref="A7:C7"/>
  </mergeCells>
  <printOptions horizontalCentered="1" verticalCentered="1"/>
  <pageMargins left="0.51181102362204722" right="0.51181102362204722" top="1.1417322834645669" bottom="0.35433070866141736" header="0" footer="0"/>
  <pageSetup scale="78" orientation="landscape" r:id="rId1"/>
  <customProperties>
    <customPr name="OrphanNamesChecke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I59"/>
  <sheetViews>
    <sheetView showGridLines="0" view="pageBreakPreview" topLeftCell="A28" zoomScaleNormal="70" zoomScaleSheetLayoutView="100" workbookViewId="0">
      <selection activeCell="A53" sqref="A53:XFD53"/>
    </sheetView>
  </sheetViews>
  <sheetFormatPr baseColWidth="10" defaultColWidth="11.5703125" defaultRowHeight="15" x14ac:dyDescent="0.25"/>
  <cols>
    <col min="1" max="1" width="2.140625" customWidth="1"/>
    <col min="2" max="2" width="66.7109375" customWidth="1"/>
    <col min="3" max="3" width="5.42578125" customWidth="1"/>
    <col min="4" max="4" width="13.28515625" bestFit="1" customWidth="1"/>
    <col min="5" max="5" width="9.7109375" customWidth="1"/>
    <col min="6" max="6" width="19.5703125" customWidth="1"/>
  </cols>
  <sheetData>
    <row r="1" spans="1:8" x14ac:dyDescent="0.25">
      <c r="A1" s="170" t="s">
        <v>56</v>
      </c>
      <c r="B1" s="170"/>
      <c r="C1" s="170"/>
      <c r="D1" s="170"/>
      <c r="E1" s="170"/>
      <c r="F1" s="170"/>
      <c r="G1" s="18"/>
      <c r="H1" s="18"/>
    </row>
    <row r="2" spans="1:8" x14ac:dyDescent="0.25">
      <c r="A2" s="168" t="s">
        <v>36</v>
      </c>
      <c r="B2" s="168"/>
      <c r="C2" s="168"/>
      <c r="D2" s="168"/>
      <c r="E2" s="168"/>
      <c r="F2" s="168"/>
    </row>
    <row r="3" spans="1:8" x14ac:dyDescent="0.25">
      <c r="A3" s="168" t="s">
        <v>199</v>
      </c>
      <c r="B3" s="168"/>
      <c r="C3" s="168"/>
      <c r="D3" s="168"/>
      <c r="E3" s="168"/>
      <c r="F3" s="168"/>
    </row>
    <row r="4" spans="1:8" x14ac:dyDescent="0.25">
      <c r="A4" s="168" t="s">
        <v>77</v>
      </c>
      <c r="B4" s="168"/>
      <c r="C4" s="168"/>
      <c r="D4" s="168"/>
      <c r="E4" s="168"/>
      <c r="F4" s="168"/>
    </row>
    <row r="5" spans="1:8" x14ac:dyDescent="0.25">
      <c r="B5" s="9"/>
      <c r="C5" s="9"/>
      <c r="D5" s="9"/>
      <c r="E5" s="9"/>
      <c r="F5" s="9"/>
      <c r="G5" s="9"/>
      <c r="H5" s="9"/>
    </row>
    <row r="6" spans="1:8" x14ac:dyDescent="0.25">
      <c r="D6" s="42">
        <v>2023</v>
      </c>
      <c r="E6" s="9"/>
      <c r="F6" s="42">
        <v>2022</v>
      </c>
    </row>
    <row r="7" spans="1:8" x14ac:dyDescent="0.25">
      <c r="A7" s="12" t="s">
        <v>32</v>
      </c>
      <c r="B7" s="12"/>
    </row>
    <row r="8" spans="1:8" x14ac:dyDescent="0.25">
      <c r="B8" s="12" t="s">
        <v>187</v>
      </c>
      <c r="C8" t="s">
        <v>1</v>
      </c>
      <c r="D8" s="94">
        <v>2373.5</v>
      </c>
      <c r="E8" t="s">
        <v>1</v>
      </c>
      <c r="F8" s="94">
        <v>3151.9</v>
      </c>
      <c r="H8" s="19"/>
    </row>
    <row r="9" spans="1:8" x14ac:dyDescent="0.25">
      <c r="B9" s="12" t="s">
        <v>188</v>
      </c>
      <c r="D9" s="21"/>
      <c r="E9" s="21"/>
      <c r="F9" s="21"/>
      <c r="H9" s="19"/>
    </row>
    <row r="10" spans="1:8" x14ac:dyDescent="0.25">
      <c r="B10" s="12" t="s">
        <v>189</v>
      </c>
      <c r="D10" s="21"/>
      <c r="E10" s="21"/>
      <c r="F10" s="21"/>
      <c r="G10" s="101"/>
      <c r="H10" s="19"/>
    </row>
    <row r="11" spans="1:8" x14ac:dyDescent="0.25">
      <c r="B11" s="12" t="s">
        <v>28</v>
      </c>
      <c r="D11" s="94">
        <v>25698.1</v>
      </c>
      <c r="E11" s="21"/>
      <c r="F11" s="21">
        <v>12560.6</v>
      </c>
      <c r="G11" s="101"/>
      <c r="H11" s="19"/>
    </row>
    <row r="12" spans="1:8" x14ac:dyDescent="0.25">
      <c r="B12" s="12" t="s">
        <v>60</v>
      </c>
      <c r="D12" s="97">
        <v>-332.9</v>
      </c>
      <c r="E12" s="21"/>
      <c r="F12" s="99" t="s">
        <v>192</v>
      </c>
      <c r="G12" s="101"/>
      <c r="H12" s="19"/>
    </row>
    <row r="13" spans="1:8" x14ac:dyDescent="0.25">
      <c r="B13" s="12" t="s">
        <v>16</v>
      </c>
      <c r="D13" s="94">
        <v>1766.5</v>
      </c>
      <c r="E13" s="21"/>
      <c r="F13" s="21">
        <v>1661.8</v>
      </c>
      <c r="G13" s="19"/>
      <c r="H13" s="19"/>
    </row>
    <row r="14" spans="1:8" x14ac:dyDescent="0.25">
      <c r="B14" s="12" t="s">
        <v>207</v>
      </c>
      <c r="D14" s="153">
        <v>0</v>
      </c>
      <c r="E14" s="21"/>
      <c r="F14" s="97">
        <v>-87.5</v>
      </c>
      <c r="G14" s="19"/>
      <c r="H14" s="19"/>
    </row>
    <row r="15" spans="1:8" x14ac:dyDescent="0.25">
      <c r="B15" s="12" t="s">
        <v>182</v>
      </c>
      <c r="D15" s="22">
        <v>-4517</v>
      </c>
      <c r="E15" s="21"/>
      <c r="F15" s="22">
        <v>66.900000000000006</v>
      </c>
      <c r="G15" s="101"/>
      <c r="H15" s="19"/>
    </row>
    <row r="16" spans="1:8" x14ac:dyDescent="0.25">
      <c r="B16" s="12" t="s">
        <v>29</v>
      </c>
      <c r="D16" s="21">
        <v>916.7</v>
      </c>
      <c r="E16" s="21"/>
      <c r="F16" s="22">
        <v>-48.8</v>
      </c>
      <c r="H16" s="19"/>
    </row>
    <row r="17" spans="1:8" x14ac:dyDescent="0.25">
      <c r="B17" s="12" t="s">
        <v>194</v>
      </c>
      <c r="D17" s="21">
        <v>-33862.400000000001</v>
      </c>
      <c r="E17" s="21"/>
      <c r="F17" s="21">
        <v>-48680.6</v>
      </c>
      <c r="G17" s="101"/>
      <c r="H17" s="19"/>
    </row>
    <row r="18" spans="1:8" x14ac:dyDescent="0.25">
      <c r="B18" s="12" t="s">
        <v>174</v>
      </c>
      <c r="D18" s="21">
        <v>-3152.8</v>
      </c>
      <c r="E18" s="21"/>
      <c r="F18" s="21">
        <v>-1044.9000000000001</v>
      </c>
      <c r="H18" s="19"/>
    </row>
    <row r="19" spans="1:8" x14ac:dyDescent="0.25">
      <c r="B19" s="12" t="s">
        <v>208</v>
      </c>
      <c r="D19" s="95">
        <v>19741.099999999999</v>
      </c>
      <c r="E19" s="21"/>
      <c r="F19" s="21">
        <v>30133.5</v>
      </c>
      <c r="H19" s="19"/>
    </row>
    <row r="20" spans="1:8" x14ac:dyDescent="0.25">
      <c r="B20" s="12" t="s">
        <v>203</v>
      </c>
      <c r="D20" s="23">
        <v>-546.4</v>
      </c>
      <c r="E20" s="21"/>
      <c r="F20" s="23">
        <v>754.6</v>
      </c>
      <c r="H20" s="19"/>
    </row>
    <row r="21" spans="1:8" x14ac:dyDescent="0.25">
      <c r="D21" s="21"/>
      <c r="E21" s="21"/>
      <c r="F21" s="21"/>
      <c r="H21" s="19"/>
    </row>
    <row r="22" spans="1:8" x14ac:dyDescent="0.25">
      <c r="B22" s="92" t="s">
        <v>213</v>
      </c>
      <c r="D22" s="23">
        <f>SUM(D8:D21)</f>
        <v>8084.399999999996</v>
      </c>
      <c r="E22" s="21"/>
      <c r="F22" s="23">
        <f>SUM(F8:F21)</f>
        <v>-1532.4999999999986</v>
      </c>
      <c r="H22" s="19"/>
    </row>
    <row r="23" spans="1:8" x14ac:dyDescent="0.25">
      <c r="D23" s="21"/>
      <c r="E23" s="21"/>
      <c r="F23" s="21"/>
      <c r="G23" s="101"/>
      <c r="H23" s="19"/>
    </row>
    <row r="24" spans="1:8" x14ac:dyDescent="0.25">
      <c r="A24" s="12" t="s">
        <v>45</v>
      </c>
      <c r="D24" s="21"/>
      <c r="E24" s="21"/>
      <c r="F24" s="21"/>
      <c r="G24" s="101"/>
      <c r="H24" s="19"/>
    </row>
    <row r="25" spans="1:8" x14ac:dyDescent="0.25">
      <c r="B25" s="12" t="s">
        <v>214</v>
      </c>
      <c r="D25" s="21">
        <v>-2018.2</v>
      </c>
      <c r="E25" s="21"/>
      <c r="F25" s="21">
        <v>-9730.2999999999993</v>
      </c>
      <c r="G25" s="101"/>
      <c r="H25" s="19"/>
    </row>
    <row r="26" spans="1:8" x14ac:dyDescent="0.25">
      <c r="B26" s="12" t="s">
        <v>37</v>
      </c>
      <c r="D26" s="22">
        <v>-264.39999999999998</v>
      </c>
      <c r="E26" s="21"/>
      <c r="F26" s="22">
        <v>-105.6</v>
      </c>
      <c r="G26" s="101"/>
      <c r="H26" s="19"/>
    </row>
    <row r="27" spans="1:8" x14ac:dyDescent="0.25">
      <c r="B27" s="12" t="s">
        <v>38</v>
      </c>
      <c r="D27" s="22">
        <v>-34.6</v>
      </c>
      <c r="E27" s="21"/>
      <c r="F27" s="22">
        <v>-67.099999999999994</v>
      </c>
      <c r="G27" s="101"/>
      <c r="H27" s="19"/>
    </row>
    <row r="28" spans="1:8" x14ac:dyDescent="0.25">
      <c r="B28" s="12" t="s">
        <v>39</v>
      </c>
      <c r="D28" s="37">
        <v>0</v>
      </c>
      <c r="E28" s="21"/>
      <c r="F28" s="105">
        <v>87.5</v>
      </c>
      <c r="H28" s="19"/>
    </row>
    <row r="29" spans="1:8" x14ac:dyDescent="0.25">
      <c r="D29" s="21"/>
      <c r="E29" s="21"/>
      <c r="F29" s="21"/>
      <c r="H29" s="19"/>
    </row>
    <row r="30" spans="1:8" x14ac:dyDescent="0.25">
      <c r="B30" s="92" t="s">
        <v>209</v>
      </c>
      <c r="D30" s="23">
        <f>SUM(D25:D29)</f>
        <v>-2317.1999999999998</v>
      </c>
      <c r="E30" s="21"/>
      <c r="F30" s="23">
        <f>SUM(F25:F29)</f>
        <v>-9815.5</v>
      </c>
      <c r="G30" s="101"/>
      <c r="H30" s="19"/>
    </row>
    <row r="31" spans="1:8" ht="16.899999999999999" customHeight="1" x14ac:dyDescent="0.25">
      <c r="D31" s="21"/>
      <c r="E31" s="21"/>
      <c r="F31" s="21"/>
      <c r="G31" s="101"/>
      <c r="H31" s="19"/>
    </row>
    <row r="32" spans="1:8" s="12" customFormat="1" ht="13.9" customHeight="1" x14ac:dyDescent="0.25">
      <c r="A32" s="12" t="s">
        <v>215</v>
      </c>
      <c r="G32" s="101"/>
      <c r="H32" s="19"/>
    </row>
    <row r="33" spans="2:8" ht="13.15" customHeight="1" x14ac:dyDescent="0.25">
      <c r="B33" s="12" t="s">
        <v>173</v>
      </c>
      <c r="D33" s="22">
        <v>7000</v>
      </c>
      <c r="E33" s="21"/>
      <c r="F33" s="104">
        <v>4000</v>
      </c>
      <c r="G33" s="101"/>
      <c r="H33" s="19"/>
    </row>
    <row r="34" spans="2:8" ht="13.15" customHeight="1" x14ac:dyDescent="0.25">
      <c r="B34" s="12" t="s">
        <v>195</v>
      </c>
      <c r="D34" s="22">
        <v>-1768.9</v>
      </c>
      <c r="E34" s="21"/>
      <c r="F34" s="104">
        <v>-3015.8</v>
      </c>
      <c r="H34" s="19"/>
    </row>
    <row r="35" spans="2:8" ht="13.15" customHeight="1" x14ac:dyDescent="0.25">
      <c r="B35" s="12" t="s">
        <v>216</v>
      </c>
      <c r="D35" s="22">
        <v>-2500</v>
      </c>
      <c r="E35" s="21"/>
      <c r="F35" s="104">
        <v>2500</v>
      </c>
      <c r="H35" s="19"/>
    </row>
    <row r="36" spans="2:8" ht="15" customHeight="1" x14ac:dyDescent="0.25">
      <c r="B36" s="12" t="s">
        <v>183</v>
      </c>
      <c r="D36" s="21">
        <v>4545</v>
      </c>
      <c r="E36" s="22"/>
      <c r="F36" s="22">
        <v>7572</v>
      </c>
      <c r="G36" s="101"/>
      <c r="H36" s="19"/>
    </row>
    <row r="37" spans="2:8" ht="15" customHeight="1" x14ac:dyDescent="0.25">
      <c r="B37" s="12" t="s">
        <v>210</v>
      </c>
      <c r="D37" s="21">
        <v>-6957.3</v>
      </c>
      <c r="E37" s="22"/>
      <c r="F37" s="99" t="s">
        <v>192</v>
      </c>
      <c r="G37" s="101"/>
      <c r="H37" s="19"/>
    </row>
    <row r="38" spans="2:8" ht="15" customHeight="1" x14ac:dyDescent="0.25">
      <c r="B38" s="12" t="s">
        <v>211</v>
      </c>
      <c r="D38" s="21">
        <v>310</v>
      </c>
      <c r="E38" s="22"/>
      <c r="F38" s="99" t="s">
        <v>192</v>
      </c>
      <c r="G38" s="101"/>
      <c r="H38" s="19"/>
    </row>
    <row r="39" spans="2:8" ht="19.149999999999999" customHeight="1" x14ac:dyDescent="0.25">
      <c r="B39" s="92" t="s">
        <v>196</v>
      </c>
      <c r="D39" s="100">
        <f>SUM(D33:D38)</f>
        <v>628.80000000000018</v>
      </c>
      <c r="E39" s="22"/>
      <c r="F39" s="100">
        <f>SUM(F33:F36)</f>
        <v>11056.2</v>
      </c>
      <c r="G39" s="101"/>
      <c r="H39" s="19"/>
    </row>
    <row r="40" spans="2:8" ht="19.899999999999999" customHeight="1" x14ac:dyDescent="0.25">
      <c r="B40" s="12" t="s">
        <v>204</v>
      </c>
      <c r="D40" s="43">
        <f>+D22+D30+D39</f>
        <v>6395.9999999999964</v>
      </c>
      <c r="E40" s="21"/>
      <c r="F40" s="43">
        <f>+F22+F30+F39</f>
        <v>-291.79999999999745</v>
      </c>
      <c r="H40" s="19"/>
    </row>
    <row r="41" spans="2:8" x14ac:dyDescent="0.25">
      <c r="B41" s="12" t="s">
        <v>46</v>
      </c>
      <c r="D41" s="48">
        <v>15891.1</v>
      </c>
      <c r="E41" s="21"/>
      <c r="F41" s="48">
        <v>16182.9</v>
      </c>
      <c r="H41" s="19"/>
    </row>
    <row r="42" spans="2:8" ht="15.75" thickBot="1" x14ac:dyDescent="0.3">
      <c r="B42" s="12" t="s">
        <v>190</v>
      </c>
      <c r="C42" t="s">
        <v>1</v>
      </c>
      <c r="D42" s="85">
        <f>+D40+D41</f>
        <v>22287.1</v>
      </c>
      <c r="E42" t="s">
        <v>1</v>
      </c>
      <c r="F42" s="44">
        <f>+F40+F41</f>
        <v>15891.100000000002</v>
      </c>
      <c r="H42" s="19"/>
    </row>
    <row r="43" spans="2:8" ht="15.75" thickTop="1" x14ac:dyDescent="0.25">
      <c r="B43" s="6"/>
      <c r="D43" s="80"/>
      <c r="F43" s="80"/>
    </row>
    <row r="44" spans="2:8" s="6" customFormat="1" ht="12.75" x14ac:dyDescent="0.2">
      <c r="B44" s="12" t="s">
        <v>30</v>
      </c>
      <c r="D44" s="96"/>
    </row>
    <row r="45" spans="2:8" x14ac:dyDescent="0.25">
      <c r="B45" s="12" t="s">
        <v>31</v>
      </c>
    </row>
    <row r="46" spans="2:8" x14ac:dyDescent="0.25">
      <c r="B46" s="12"/>
    </row>
    <row r="47" spans="2:8" x14ac:dyDescent="0.25">
      <c r="B47" s="12"/>
    </row>
    <row r="48" spans="2:8" x14ac:dyDescent="0.25">
      <c r="B48" s="24"/>
    </row>
    <row r="49" spans="2:9" x14ac:dyDescent="0.25">
      <c r="C49" s="6"/>
      <c r="D49" s="6"/>
      <c r="E49" s="6"/>
      <c r="F49" s="6"/>
      <c r="G49" s="6"/>
      <c r="H49" s="6"/>
      <c r="I49" s="38"/>
    </row>
    <row r="50" spans="2:9" x14ac:dyDescent="0.25">
      <c r="C50" s="6"/>
      <c r="D50" s="6"/>
      <c r="E50" s="6"/>
      <c r="F50" s="6"/>
      <c r="G50" s="6"/>
      <c r="H50" s="6"/>
      <c r="I50" s="38"/>
    </row>
    <row r="51" spans="2:9" x14ac:dyDescent="0.25">
      <c r="C51" s="6"/>
      <c r="D51" s="6"/>
      <c r="E51" s="6"/>
      <c r="F51" s="6"/>
      <c r="G51" s="6"/>
      <c r="H51" s="6"/>
      <c r="I51" s="38"/>
    </row>
    <row r="52" spans="2:9" x14ac:dyDescent="0.25">
      <c r="C52" s="6"/>
      <c r="D52" s="6"/>
      <c r="E52" s="6"/>
      <c r="F52" s="6"/>
      <c r="G52" s="6"/>
      <c r="H52" s="6"/>
      <c r="I52" s="38"/>
    </row>
    <row r="53" spans="2:9" x14ac:dyDescent="0.25">
      <c r="C53" s="6"/>
      <c r="D53" s="6"/>
      <c r="E53" s="6"/>
      <c r="F53" s="6"/>
      <c r="G53" s="6"/>
      <c r="H53" s="6"/>
      <c r="I53" s="38"/>
    </row>
    <row r="54" spans="2:9" x14ac:dyDescent="0.25">
      <c r="C54" s="6"/>
      <c r="D54" s="6"/>
      <c r="E54" s="6"/>
      <c r="F54" s="6"/>
      <c r="G54" s="6"/>
      <c r="H54" s="6"/>
      <c r="I54" s="38"/>
    </row>
    <row r="55" spans="2:9" x14ac:dyDescent="0.25">
      <c r="C55" s="6"/>
      <c r="D55" s="6"/>
      <c r="E55" s="6"/>
      <c r="F55" s="6"/>
      <c r="G55" s="6"/>
      <c r="H55" s="6"/>
      <c r="I55" s="38"/>
    </row>
    <row r="56" spans="2:9" x14ac:dyDescent="0.25">
      <c r="C56" s="6"/>
      <c r="D56" s="6"/>
      <c r="E56" s="6"/>
      <c r="F56" s="6"/>
      <c r="G56" s="6"/>
      <c r="H56" s="6"/>
      <c r="I56" s="38"/>
    </row>
    <row r="57" spans="2:9" x14ac:dyDescent="0.25">
      <c r="C57" s="6"/>
      <c r="D57" s="6"/>
      <c r="E57" s="6"/>
      <c r="F57" s="6"/>
      <c r="G57" s="6"/>
      <c r="H57" s="6"/>
      <c r="I57" s="38"/>
    </row>
    <row r="58" spans="2:9" x14ac:dyDescent="0.25">
      <c r="C58" s="6"/>
      <c r="D58" s="6"/>
      <c r="E58" s="6"/>
      <c r="F58" s="6"/>
      <c r="G58" s="6"/>
      <c r="H58" s="6"/>
      <c r="I58" s="38"/>
    </row>
    <row r="59" spans="2:9" x14ac:dyDescent="0.25">
      <c r="B59" s="79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  <customProperties>
    <customPr name="OrphanNamesChecke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7B3D-5491-4829-B3D9-69880E93F923}">
  <dimension ref="A7:J74"/>
  <sheetViews>
    <sheetView topLeftCell="A57" workbookViewId="0">
      <selection activeCell="F69" sqref="F69"/>
    </sheetView>
  </sheetViews>
  <sheetFormatPr baseColWidth="10" defaultColWidth="11.5703125" defaultRowHeight="15" x14ac:dyDescent="0.25"/>
  <cols>
    <col min="1" max="1" width="27.28515625" customWidth="1"/>
    <col min="2" max="2" width="0.28515625" customWidth="1"/>
    <col min="3" max="3" width="27.28515625" customWidth="1"/>
    <col min="4" max="4" width="13.5703125" style="40" bestFit="1" customWidth="1"/>
    <col min="5" max="6" width="12.5703125" style="40" bestFit="1" customWidth="1"/>
    <col min="7" max="7" width="13.5703125" style="40" bestFit="1" customWidth="1"/>
  </cols>
  <sheetData>
    <row r="7" spans="1:10" x14ac:dyDescent="0.25">
      <c r="A7">
        <v>1</v>
      </c>
      <c r="B7">
        <v>2</v>
      </c>
      <c r="C7">
        <v>2</v>
      </c>
      <c r="D7" s="40">
        <v>3</v>
      </c>
      <c r="E7" s="40">
        <v>4</v>
      </c>
      <c r="F7" s="40">
        <v>5</v>
      </c>
      <c r="G7" s="40">
        <v>6</v>
      </c>
      <c r="H7" s="40">
        <v>7</v>
      </c>
    </row>
    <row r="8" spans="1:10" x14ac:dyDescent="0.25">
      <c r="A8" t="s">
        <v>82</v>
      </c>
      <c r="C8" t="s">
        <v>83</v>
      </c>
      <c r="D8" s="40">
        <v>24567495.899999999</v>
      </c>
      <c r="E8" s="40">
        <v>4470298.95</v>
      </c>
      <c r="F8" s="40">
        <v>5481524.1600000001</v>
      </c>
      <c r="G8" s="40">
        <v>25578721.109999999</v>
      </c>
      <c r="H8">
        <f>+LEN(A8)</f>
        <v>1</v>
      </c>
    </row>
    <row r="9" spans="1:10" x14ac:dyDescent="0.25">
      <c r="A9" t="s">
        <v>84</v>
      </c>
      <c r="C9" t="s">
        <v>83</v>
      </c>
      <c r="D9" s="40">
        <v>23824763.32</v>
      </c>
      <c r="E9" s="40">
        <v>4431907.49</v>
      </c>
      <c r="F9" s="40">
        <v>3973731.61</v>
      </c>
      <c r="G9" s="40">
        <v>23366587.439999998</v>
      </c>
      <c r="H9">
        <f t="shared" ref="H9:H72" si="0">+LEN(A9)</f>
        <v>2</v>
      </c>
    </row>
    <row r="10" spans="1:10" x14ac:dyDescent="0.25">
      <c r="A10" t="s">
        <v>85</v>
      </c>
      <c r="C10" t="s">
        <v>86</v>
      </c>
      <c r="D10" s="40">
        <v>20333675</v>
      </c>
      <c r="E10" s="40">
        <v>0</v>
      </c>
      <c r="F10" s="40">
        <v>0</v>
      </c>
      <c r="G10" s="40">
        <v>20333675</v>
      </c>
      <c r="H10">
        <f t="shared" si="0"/>
        <v>3</v>
      </c>
    </row>
    <row r="11" spans="1:10" x14ac:dyDescent="0.25">
      <c r="A11" t="s">
        <v>87</v>
      </c>
      <c r="C11" t="s">
        <v>86</v>
      </c>
      <c r="D11" s="40">
        <v>20333675</v>
      </c>
      <c r="E11" s="40">
        <v>0</v>
      </c>
      <c r="F11" s="40">
        <v>0</v>
      </c>
      <c r="G11" s="40">
        <v>20333675</v>
      </c>
      <c r="H11">
        <f t="shared" si="0"/>
        <v>4</v>
      </c>
    </row>
    <row r="12" spans="1:10" x14ac:dyDescent="0.25">
      <c r="A12" t="s">
        <v>88</v>
      </c>
      <c r="C12" t="s">
        <v>89</v>
      </c>
      <c r="D12" s="40">
        <v>20333675</v>
      </c>
      <c r="E12" s="40">
        <v>0</v>
      </c>
      <c r="F12" s="40">
        <v>0</v>
      </c>
      <c r="G12" s="40">
        <v>20333675</v>
      </c>
      <c r="H12">
        <f t="shared" si="0"/>
        <v>6</v>
      </c>
      <c r="I12" s="90">
        <f>+G12/1000</f>
        <v>20333.674999999999</v>
      </c>
      <c r="J12" s="90">
        <v>20333.7</v>
      </c>
    </row>
    <row r="13" spans="1:10" x14ac:dyDescent="0.25">
      <c r="A13" t="s">
        <v>90</v>
      </c>
      <c r="C13" t="s">
        <v>91</v>
      </c>
      <c r="D13" s="40">
        <v>20333675</v>
      </c>
      <c r="E13" s="40">
        <v>0</v>
      </c>
      <c r="F13" s="40">
        <v>0</v>
      </c>
      <c r="G13" s="40">
        <v>20333675</v>
      </c>
      <c r="H13">
        <f t="shared" si="0"/>
        <v>8</v>
      </c>
    </row>
    <row r="14" spans="1:10" x14ac:dyDescent="0.25">
      <c r="A14" t="s">
        <v>92</v>
      </c>
      <c r="C14" t="s">
        <v>93</v>
      </c>
      <c r="D14" s="40">
        <v>20333675</v>
      </c>
      <c r="E14" s="40">
        <v>0</v>
      </c>
      <c r="F14" s="40">
        <v>0</v>
      </c>
      <c r="G14" s="40">
        <v>20333675</v>
      </c>
      <c r="H14">
        <f t="shared" si="0"/>
        <v>10</v>
      </c>
    </row>
    <row r="15" spans="1:10" x14ac:dyDescent="0.25">
      <c r="A15" t="s">
        <v>94</v>
      </c>
      <c r="C15" t="s">
        <v>89</v>
      </c>
      <c r="D15" s="40">
        <v>20333675</v>
      </c>
      <c r="E15" s="40">
        <v>0</v>
      </c>
      <c r="F15" s="40">
        <v>0</v>
      </c>
      <c r="G15" s="40">
        <v>20333675</v>
      </c>
      <c r="H15">
        <f t="shared" si="0"/>
        <v>12</v>
      </c>
    </row>
    <row r="16" spans="1:10" x14ac:dyDescent="0.25">
      <c r="A16" t="s">
        <v>95</v>
      </c>
      <c r="C16" t="s">
        <v>89</v>
      </c>
      <c r="D16" s="40">
        <v>20333675</v>
      </c>
      <c r="E16" s="40">
        <v>0</v>
      </c>
      <c r="F16" s="40">
        <v>0</v>
      </c>
      <c r="G16" s="40">
        <v>20333675</v>
      </c>
      <c r="H16">
        <f t="shared" si="0"/>
        <v>14</v>
      </c>
    </row>
    <row r="17" spans="1:10" x14ac:dyDescent="0.25">
      <c r="A17" t="s">
        <v>96</v>
      </c>
      <c r="C17" t="s">
        <v>89</v>
      </c>
      <c r="D17" s="40">
        <v>20333675</v>
      </c>
      <c r="E17" s="40">
        <v>0</v>
      </c>
      <c r="F17" s="40">
        <v>0</v>
      </c>
      <c r="G17" s="40">
        <v>20333675</v>
      </c>
      <c r="H17">
        <f t="shared" si="0"/>
        <v>16</v>
      </c>
    </row>
    <row r="18" spans="1:10" x14ac:dyDescent="0.25">
      <c r="A18" t="s">
        <v>97</v>
      </c>
      <c r="C18" t="s">
        <v>89</v>
      </c>
      <c r="D18" s="40">
        <v>20333675</v>
      </c>
      <c r="E18" s="40">
        <v>0</v>
      </c>
      <c r="F18" s="40">
        <v>0</v>
      </c>
      <c r="G18" s="40">
        <v>20333675</v>
      </c>
      <c r="H18">
        <f t="shared" si="0"/>
        <v>18</v>
      </c>
    </row>
    <row r="19" spans="1:10" x14ac:dyDescent="0.25">
      <c r="A19" t="s">
        <v>98</v>
      </c>
      <c r="C19" t="s">
        <v>99</v>
      </c>
      <c r="D19" s="40">
        <v>2883347.47</v>
      </c>
      <c r="E19" s="40">
        <v>0</v>
      </c>
      <c r="F19" s="40">
        <v>149564.97</v>
      </c>
      <c r="G19" s="40">
        <v>3032912.44</v>
      </c>
      <c r="H19">
        <f t="shared" si="0"/>
        <v>3</v>
      </c>
    </row>
    <row r="20" spans="1:10" x14ac:dyDescent="0.25">
      <c r="A20" t="s">
        <v>100</v>
      </c>
      <c r="C20" t="s">
        <v>99</v>
      </c>
      <c r="D20" s="40">
        <v>2883347.47</v>
      </c>
      <c r="E20" s="40">
        <v>0</v>
      </c>
      <c r="F20" s="40">
        <v>149564.97</v>
      </c>
      <c r="G20" s="40">
        <v>3032912.44</v>
      </c>
      <c r="H20">
        <f t="shared" si="0"/>
        <v>4</v>
      </c>
    </row>
    <row r="21" spans="1:10" x14ac:dyDescent="0.25">
      <c r="A21" t="s">
        <v>101</v>
      </c>
      <c r="C21" t="s">
        <v>102</v>
      </c>
      <c r="D21" s="40">
        <v>2883347.47</v>
      </c>
      <c r="E21" s="40">
        <v>0</v>
      </c>
      <c r="F21" s="40">
        <v>149564.97</v>
      </c>
      <c r="G21" s="40">
        <v>3032912.44</v>
      </c>
      <c r="H21">
        <f t="shared" si="0"/>
        <v>6</v>
      </c>
      <c r="I21" s="90">
        <f>+G21/1000</f>
        <v>3032.9124400000001</v>
      </c>
      <c r="J21" s="90">
        <v>3032.9</v>
      </c>
    </row>
    <row r="22" spans="1:10" x14ac:dyDescent="0.25">
      <c r="A22" t="s">
        <v>103</v>
      </c>
      <c r="C22" t="s">
        <v>104</v>
      </c>
      <c r="D22" s="40">
        <v>2883347.47</v>
      </c>
      <c r="E22" s="40">
        <v>0</v>
      </c>
      <c r="F22" s="40">
        <v>149564.97</v>
      </c>
      <c r="G22" s="40">
        <v>3032912.44</v>
      </c>
      <c r="H22">
        <f t="shared" si="0"/>
        <v>8</v>
      </c>
    </row>
    <row r="23" spans="1:10" x14ac:dyDescent="0.25">
      <c r="A23" t="s">
        <v>105</v>
      </c>
      <c r="C23" t="s">
        <v>104</v>
      </c>
      <c r="D23" s="40">
        <v>2883347.47</v>
      </c>
      <c r="E23" s="40">
        <v>0</v>
      </c>
      <c r="F23" s="40">
        <v>149564.97</v>
      </c>
      <c r="G23" s="40">
        <v>3032912.44</v>
      </c>
      <c r="H23">
        <f t="shared" si="0"/>
        <v>10</v>
      </c>
    </row>
    <row r="24" spans="1:10" x14ac:dyDescent="0.25">
      <c r="A24" t="s">
        <v>106</v>
      </c>
      <c r="C24" t="s">
        <v>104</v>
      </c>
      <c r="D24" s="40">
        <v>2883347.47</v>
      </c>
      <c r="E24" s="40">
        <v>0</v>
      </c>
      <c r="F24" s="40">
        <v>149564.97</v>
      </c>
      <c r="G24" s="40">
        <v>3032912.44</v>
      </c>
      <c r="H24">
        <f t="shared" si="0"/>
        <v>12</v>
      </c>
    </row>
    <row r="25" spans="1:10" x14ac:dyDescent="0.25">
      <c r="A25" t="s">
        <v>107</v>
      </c>
      <c r="C25" t="s">
        <v>104</v>
      </c>
      <c r="D25" s="40">
        <v>2883347.47</v>
      </c>
      <c r="E25" s="40">
        <v>0</v>
      </c>
      <c r="F25" s="40">
        <v>149564.97</v>
      </c>
      <c r="G25" s="40">
        <v>3032912.44</v>
      </c>
      <c r="H25">
        <f t="shared" si="0"/>
        <v>14</v>
      </c>
    </row>
    <row r="26" spans="1:10" x14ac:dyDescent="0.25">
      <c r="A26" t="s">
        <v>108</v>
      </c>
      <c r="C26" t="s">
        <v>104</v>
      </c>
      <c r="D26" s="40">
        <v>2883347.47</v>
      </c>
      <c r="E26" s="40">
        <v>0</v>
      </c>
      <c r="F26" s="40">
        <v>149564.97</v>
      </c>
      <c r="G26" s="40">
        <v>3032912.44</v>
      </c>
      <c r="H26">
        <f t="shared" si="0"/>
        <v>16</v>
      </c>
    </row>
    <row r="27" spans="1:10" x14ac:dyDescent="0.25">
      <c r="A27" t="s">
        <v>109</v>
      </c>
      <c r="C27" t="s">
        <v>104</v>
      </c>
      <c r="D27" s="40">
        <v>2883347.47</v>
      </c>
      <c r="E27" s="40">
        <v>0</v>
      </c>
      <c r="F27" s="40">
        <v>149564.97</v>
      </c>
      <c r="G27" s="40">
        <v>3032912.44</v>
      </c>
      <c r="H27">
        <f t="shared" si="0"/>
        <v>18</v>
      </c>
    </row>
    <row r="28" spans="1:10" x14ac:dyDescent="0.25">
      <c r="A28" t="s">
        <v>110</v>
      </c>
      <c r="C28" t="s">
        <v>111</v>
      </c>
      <c r="D28" s="40">
        <v>607740.85</v>
      </c>
      <c r="E28" s="40">
        <v>4431907.49</v>
      </c>
      <c r="F28" s="40">
        <v>3824166.64</v>
      </c>
      <c r="G28" s="40">
        <v>0</v>
      </c>
      <c r="H28">
        <f t="shared" si="0"/>
        <v>3</v>
      </c>
    </row>
    <row r="29" spans="1:10" x14ac:dyDescent="0.25">
      <c r="A29" t="s">
        <v>112</v>
      </c>
      <c r="C29" t="s">
        <v>111</v>
      </c>
      <c r="D29" s="40">
        <v>607740.85</v>
      </c>
      <c r="E29" s="40">
        <v>4431907.49</v>
      </c>
      <c r="F29" s="40">
        <v>3824166.64</v>
      </c>
      <c r="G29" s="40">
        <v>0</v>
      </c>
      <c r="H29">
        <f t="shared" si="0"/>
        <v>4</v>
      </c>
    </row>
    <row r="30" spans="1:10" x14ac:dyDescent="0.25">
      <c r="A30" t="s">
        <v>113</v>
      </c>
      <c r="C30" t="s">
        <v>114</v>
      </c>
      <c r="D30" s="40">
        <v>607740.85</v>
      </c>
      <c r="E30" s="40">
        <v>2682470.12</v>
      </c>
      <c r="F30" s="40">
        <v>2074729.27</v>
      </c>
      <c r="G30" s="40">
        <v>0</v>
      </c>
      <c r="H30">
        <f t="shared" si="0"/>
        <v>6</v>
      </c>
      <c r="I30" s="88">
        <f>+G30/1000</f>
        <v>0</v>
      </c>
      <c r="J30" s="20"/>
    </row>
    <row r="31" spans="1:10" x14ac:dyDescent="0.25">
      <c r="A31" t="s">
        <v>115</v>
      </c>
      <c r="C31" t="s">
        <v>116</v>
      </c>
      <c r="D31" s="40">
        <v>607740.85</v>
      </c>
      <c r="E31" s="40">
        <v>608112.19000000006</v>
      </c>
      <c r="F31" s="40">
        <v>371.34</v>
      </c>
      <c r="G31" s="40">
        <v>0</v>
      </c>
      <c r="H31">
        <f t="shared" si="0"/>
        <v>8</v>
      </c>
    </row>
    <row r="32" spans="1:10" x14ac:dyDescent="0.25">
      <c r="A32" t="s">
        <v>117</v>
      </c>
      <c r="C32" t="s">
        <v>93</v>
      </c>
      <c r="D32" s="40">
        <v>607740.85</v>
      </c>
      <c r="E32" s="40">
        <v>608112.19000000006</v>
      </c>
      <c r="F32" s="40">
        <v>371.34</v>
      </c>
      <c r="G32" s="40">
        <v>0</v>
      </c>
      <c r="H32">
        <f t="shared" si="0"/>
        <v>10</v>
      </c>
    </row>
    <row r="33" spans="1:10" x14ac:dyDescent="0.25">
      <c r="A33" t="s">
        <v>118</v>
      </c>
      <c r="C33" t="s">
        <v>116</v>
      </c>
      <c r="D33" s="40">
        <v>607740.85</v>
      </c>
      <c r="E33" s="40">
        <v>608112.19000000006</v>
      </c>
      <c r="F33" s="40">
        <v>371.34</v>
      </c>
      <c r="G33" s="40">
        <v>0</v>
      </c>
      <c r="H33">
        <f t="shared" si="0"/>
        <v>12</v>
      </c>
    </row>
    <row r="34" spans="1:10" x14ac:dyDescent="0.25">
      <c r="A34" t="s">
        <v>119</v>
      </c>
      <c r="C34" t="s">
        <v>116</v>
      </c>
      <c r="D34" s="40">
        <v>607740.85</v>
      </c>
      <c r="E34" s="40">
        <v>608112.19000000006</v>
      </c>
      <c r="F34" s="40">
        <v>371.34</v>
      </c>
      <c r="G34" s="40">
        <v>0</v>
      </c>
      <c r="H34">
        <f t="shared" si="0"/>
        <v>14</v>
      </c>
    </row>
    <row r="35" spans="1:10" x14ac:dyDescent="0.25">
      <c r="A35" t="s">
        <v>120</v>
      </c>
      <c r="C35" t="s">
        <v>116</v>
      </c>
      <c r="D35" s="40">
        <v>607740.85</v>
      </c>
      <c r="E35" s="40">
        <v>608112.19000000006</v>
      </c>
      <c r="F35" s="40">
        <v>371.34</v>
      </c>
      <c r="G35" s="40">
        <v>0</v>
      </c>
      <c r="H35">
        <f t="shared" si="0"/>
        <v>16</v>
      </c>
    </row>
    <row r="36" spans="1:10" x14ac:dyDescent="0.25">
      <c r="A36" t="s">
        <v>121</v>
      </c>
      <c r="C36" t="s">
        <v>116</v>
      </c>
      <c r="D36" s="40">
        <v>607740.85</v>
      </c>
      <c r="E36" s="40">
        <v>608112.19000000006</v>
      </c>
      <c r="F36" s="40">
        <v>371.34</v>
      </c>
      <c r="G36" s="40">
        <v>0</v>
      </c>
      <c r="H36">
        <f t="shared" si="0"/>
        <v>18</v>
      </c>
    </row>
    <row r="37" spans="1:10" x14ac:dyDescent="0.25">
      <c r="A37" t="s">
        <v>122</v>
      </c>
      <c r="C37" t="s">
        <v>123</v>
      </c>
      <c r="D37" s="40">
        <v>0</v>
      </c>
      <c r="E37" s="40">
        <v>2074357.93</v>
      </c>
      <c r="F37" s="40">
        <v>2074357.93</v>
      </c>
      <c r="G37" s="40">
        <v>0</v>
      </c>
      <c r="H37">
        <f t="shared" si="0"/>
        <v>8</v>
      </c>
    </row>
    <row r="38" spans="1:10" x14ac:dyDescent="0.25">
      <c r="A38" t="s">
        <v>124</v>
      </c>
      <c r="C38" t="s">
        <v>93</v>
      </c>
      <c r="D38" s="40">
        <v>0</v>
      </c>
      <c r="E38" s="40">
        <v>2074357.93</v>
      </c>
      <c r="F38" s="40">
        <v>2074357.93</v>
      </c>
      <c r="G38" s="40">
        <v>0</v>
      </c>
      <c r="H38">
        <f t="shared" si="0"/>
        <v>10</v>
      </c>
    </row>
    <row r="39" spans="1:10" x14ac:dyDescent="0.25">
      <c r="A39" t="s">
        <v>125</v>
      </c>
      <c r="C39" t="s">
        <v>126</v>
      </c>
      <c r="D39" s="40">
        <v>0</v>
      </c>
      <c r="E39" s="40">
        <v>2074357.93</v>
      </c>
      <c r="F39" s="40">
        <v>2074357.93</v>
      </c>
      <c r="G39" s="40">
        <v>0</v>
      </c>
      <c r="H39">
        <f t="shared" si="0"/>
        <v>12</v>
      </c>
    </row>
    <row r="40" spans="1:10" x14ac:dyDescent="0.25">
      <c r="A40" t="s">
        <v>127</v>
      </c>
      <c r="C40" t="s">
        <v>126</v>
      </c>
      <c r="D40" s="40">
        <v>0</v>
      </c>
      <c r="E40" s="40">
        <v>2074357.93</v>
      </c>
      <c r="F40" s="40">
        <v>2074357.93</v>
      </c>
      <c r="G40" s="40">
        <v>0</v>
      </c>
      <c r="H40">
        <f t="shared" si="0"/>
        <v>14</v>
      </c>
    </row>
    <row r="41" spans="1:10" x14ac:dyDescent="0.25">
      <c r="A41" t="s">
        <v>128</v>
      </c>
      <c r="C41" t="s">
        <v>126</v>
      </c>
      <c r="D41" s="40">
        <v>0</v>
      </c>
      <c r="E41" s="40">
        <v>2074357.93</v>
      </c>
      <c r="F41" s="40">
        <v>2074357.93</v>
      </c>
      <c r="G41" s="40">
        <v>0</v>
      </c>
      <c r="H41">
        <f t="shared" si="0"/>
        <v>16</v>
      </c>
    </row>
    <row r="42" spans="1:10" x14ac:dyDescent="0.25">
      <c r="A42" t="s">
        <v>129</v>
      </c>
      <c r="C42" t="s">
        <v>126</v>
      </c>
      <c r="D42" s="40">
        <v>0</v>
      </c>
      <c r="E42" s="40">
        <v>2074357.93</v>
      </c>
      <c r="F42" s="40">
        <v>2074357.93</v>
      </c>
      <c r="G42" s="40">
        <v>0</v>
      </c>
      <c r="H42">
        <f t="shared" si="0"/>
        <v>18</v>
      </c>
    </row>
    <row r="43" spans="1:10" x14ac:dyDescent="0.25">
      <c r="A43" t="s">
        <v>130</v>
      </c>
      <c r="C43" t="s">
        <v>131</v>
      </c>
      <c r="D43" s="40">
        <v>0</v>
      </c>
      <c r="E43" s="40">
        <v>1749437.37</v>
      </c>
      <c r="F43" s="40">
        <v>1749437.37</v>
      </c>
      <c r="G43" s="40">
        <v>0</v>
      </c>
      <c r="H43">
        <f t="shared" si="0"/>
        <v>6</v>
      </c>
      <c r="I43" s="88">
        <f>+G43/1000</f>
        <v>0</v>
      </c>
      <c r="J43" s="20"/>
    </row>
    <row r="44" spans="1:10" x14ac:dyDescent="0.25">
      <c r="A44" t="s">
        <v>132</v>
      </c>
      <c r="C44" t="s">
        <v>116</v>
      </c>
      <c r="D44" s="40">
        <v>0</v>
      </c>
      <c r="E44" s="40">
        <v>1749437.37</v>
      </c>
      <c r="F44" s="40">
        <v>1749437.37</v>
      </c>
      <c r="G44" s="40">
        <v>0</v>
      </c>
      <c r="H44">
        <f t="shared" si="0"/>
        <v>8</v>
      </c>
    </row>
    <row r="45" spans="1:10" x14ac:dyDescent="0.25">
      <c r="A45" t="s">
        <v>133</v>
      </c>
      <c r="C45" t="s">
        <v>93</v>
      </c>
      <c r="D45" s="40">
        <v>0</v>
      </c>
      <c r="E45" s="40">
        <v>1749437.37</v>
      </c>
      <c r="F45" s="40">
        <v>1749437.37</v>
      </c>
      <c r="G45" s="40">
        <v>0</v>
      </c>
      <c r="H45">
        <f t="shared" si="0"/>
        <v>10</v>
      </c>
    </row>
    <row r="46" spans="1:10" x14ac:dyDescent="0.25">
      <c r="A46" t="s">
        <v>134</v>
      </c>
      <c r="C46" t="s">
        <v>116</v>
      </c>
      <c r="D46" s="40">
        <v>0</v>
      </c>
      <c r="E46" s="40">
        <v>1749437.37</v>
      </c>
      <c r="F46" s="40">
        <v>1749437.37</v>
      </c>
      <c r="G46" s="40">
        <v>0</v>
      </c>
      <c r="H46">
        <f t="shared" si="0"/>
        <v>12</v>
      </c>
    </row>
    <row r="47" spans="1:10" x14ac:dyDescent="0.25">
      <c r="A47" t="s">
        <v>135</v>
      </c>
      <c r="C47" t="s">
        <v>116</v>
      </c>
      <c r="D47" s="40">
        <v>0</v>
      </c>
      <c r="E47" s="40">
        <v>1749437.37</v>
      </c>
      <c r="F47" s="40">
        <v>1749437.37</v>
      </c>
      <c r="G47" s="40">
        <v>0</v>
      </c>
      <c r="H47">
        <f t="shared" si="0"/>
        <v>14</v>
      </c>
    </row>
    <row r="48" spans="1:10" x14ac:dyDescent="0.25">
      <c r="A48" t="s">
        <v>136</v>
      </c>
      <c r="C48" t="s">
        <v>116</v>
      </c>
      <c r="D48" s="40">
        <v>0</v>
      </c>
      <c r="E48" s="40">
        <v>1749437.37</v>
      </c>
      <c r="F48" s="40">
        <v>1749437.37</v>
      </c>
      <c r="G48" s="40">
        <v>0</v>
      </c>
      <c r="H48">
        <f t="shared" si="0"/>
        <v>16</v>
      </c>
    </row>
    <row r="49" spans="1:10" x14ac:dyDescent="0.25">
      <c r="A49" t="s">
        <v>137</v>
      </c>
      <c r="C49" t="s">
        <v>116</v>
      </c>
      <c r="D49" s="40">
        <v>0</v>
      </c>
      <c r="E49" s="40">
        <v>1749437.37</v>
      </c>
      <c r="F49" s="40">
        <v>1749437.37</v>
      </c>
      <c r="G49" s="40">
        <v>0</v>
      </c>
      <c r="H49">
        <f t="shared" si="0"/>
        <v>18</v>
      </c>
    </row>
    <row r="50" spans="1:10" x14ac:dyDescent="0.25">
      <c r="A50" t="s">
        <v>138</v>
      </c>
      <c r="C50" t="s">
        <v>139</v>
      </c>
      <c r="D50" s="40">
        <v>742732.58</v>
      </c>
      <c r="E50" s="40">
        <v>38391.46</v>
      </c>
      <c r="F50" s="40">
        <v>1507792.55</v>
      </c>
      <c r="G50" s="40">
        <v>2212133.67</v>
      </c>
      <c r="H50">
        <f t="shared" si="0"/>
        <v>2</v>
      </c>
    </row>
    <row r="51" spans="1:10" x14ac:dyDescent="0.25">
      <c r="A51" t="s">
        <v>140</v>
      </c>
      <c r="C51" t="s">
        <v>141</v>
      </c>
      <c r="D51" s="40">
        <v>742222.52</v>
      </c>
      <c r="E51" s="40">
        <v>0</v>
      </c>
      <c r="F51" s="40">
        <v>1468869.4</v>
      </c>
      <c r="G51" s="40">
        <v>2211091.92</v>
      </c>
      <c r="H51">
        <f t="shared" si="0"/>
        <v>3</v>
      </c>
    </row>
    <row r="52" spans="1:10" x14ac:dyDescent="0.25">
      <c r="A52" t="s">
        <v>142</v>
      </c>
      <c r="C52" t="s">
        <v>141</v>
      </c>
      <c r="D52" s="40">
        <v>742222.52</v>
      </c>
      <c r="E52" s="40">
        <v>0</v>
      </c>
      <c r="F52" s="40">
        <v>1468869.4</v>
      </c>
      <c r="G52" s="40">
        <v>2211091.92</v>
      </c>
      <c r="H52">
        <f t="shared" si="0"/>
        <v>4</v>
      </c>
    </row>
    <row r="53" spans="1:10" x14ac:dyDescent="0.25">
      <c r="A53" t="s">
        <v>143</v>
      </c>
      <c r="C53" t="s">
        <v>141</v>
      </c>
      <c r="D53" s="40">
        <v>742222.52</v>
      </c>
      <c r="E53" s="40">
        <v>0</v>
      </c>
      <c r="F53" s="40">
        <v>1468869.4</v>
      </c>
      <c r="G53" s="40">
        <v>2211091.92</v>
      </c>
      <c r="H53">
        <f t="shared" si="0"/>
        <v>6</v>
      </c>
      <c r="I53" s="88">
        <f>+G53/1000</f>
        <v>2211.0919199999998</v>
      </c>
      <c r="J53" s="88">
        <v>2211.1</v>
      </c>
    </row>
    <row r="54" spans="1:10" x14ac:dyDescent="0.25">
      <c r="A54" t="s">
        <v>144</v>
      </c>
      <c r="C54" t="s">
        <v>141</v>
      </c>
      <c r="D54" s="40">
        <v>742222.52</v>
      </c>
      <c r="E54" s="40">
        <v>0</v>
      </c>
      <c r="F54" s="40">
        <v>1468869.4</v>
      </c>
      <c r="G54" s="40">
        <v>2211091.92</v>
      </c>
      <c r="H54">
        <f t="shared" si="0"/>
        <v>8</v>
      </c>
    </row>
    <row r="55" spans="1:10" x14ac:dyDescent="0.25">
      <c r="A55" t="s">
        <v>145</v>
      </c>
      <c r="C55" t="s">
        <v>93</v>
      </c>
      <c r="D55" s="40">
        <v>742222.52</v>
      </c>
      <c r="E55" s="40">
        <v>0</v>
      </c>
      <c r="F55" s="40">
        <v>1468869.4</v>
      </c>
      <c r="G55" s="40">
        <v>2211091.92</v>
      </c>
      <c r="H55">
        <f t="shared" si="0"/>
        <v>10</v>
      </c>
    </row>
    <row r="56" spans="1:10" x14ac:dyDescent="0.25">
      <c r="A56" t="s">
        <v>146</v>
      </c>
      <c r="C56" t="s">
        <v>141</v>
      </c>
      <c r="D56" s="40">
        <v>742222.52</v>
      </c>
      <c r="E56" s="40">
        <v>0</v>
      </c>
      <c r="F56" s="40">
        <v>1468869.4</v>
      </c>
      <c r="G56" s="40">
        <v>2211091.92</v>
      </c>
      <c r="H56">
        <f t="shared" si="0"/>
        <v>12</v>
      </c>
    </row>
    <row r="57" spans="1:10" x14ac:dyDescent="0.25">
      <c r="A57" t="s">
        <v>147</v>
      </c>
      <c r="C57" t="s">
        <v>141</v>
      </c>
      <c r="D57" s="40">
        <v>742222.52</v>
      </c>
      <c r="E57" s="40">
        <v>0</v>
      </c>
      <c r="F57" s="40">
        <v>1468869.4</v>
      </c>
      <c r="G57" s="40">
        <v>2211091.92</v>
      </c>
      <c r="H57">
        <f t="shared" si="0"/>
        <v>14</v>
      </c>
    </row>
    <row r="58" spans="1:10" x14ac:dyDescent="0.25">
      <c r="A58" t="s">
        <v>148</v>
      </c>
      <c r="C58" t="s">
        <v>141</v>
      </c>
      <c r="D58" s="40">
        <v>742222.52</v>
      </c>
      <c r="E58" s="40">
        <v>0</v>
      </c>
      <c r="F58" s="40">
        <v>1468869.4</v>
      </c>
      <c r="G58" s="40">
        <v>2211091.92</v>
      </c>
      <c r="H58">
        <f t="shared" si="0"/>
        <v>16</v>
      </c>
    </row>
    <row r="59" spans="1:10" x14ac:dyDescent="0.25">
      <c r="A59" t="s">
        <v>149</v>
      </c>
      <c r="C59" t="s">
        <v>141</v>
      </c>
      <c r="D59" s="40">
        <v>742222.52</v>
      </c>
      <c r="E59" s="40">
        <v>0</v>
      </c>
      <c r="F59" s="40">
        <v>1468869.4</v>
      </c>
      <c r="G59" s="40">
        <v>2211091.92</v>
      </c>
      <c r="H59">
        <f t="shared" si="0"/>
        <v>18</v>
      </c>
    </row>
    <row r="60" spans="1:10" x14ac:dyDescent="0.25">
      <c r="A60" t="s">
        <v>150</v>
      </c>
      <c r="C60" t="s">
        <v>151</v>
      </c>
      <c r="D60" s="40">
        <v>510.06</v>
      </c>
      <c r="E60" s="40">
        <v>38391.46</v>
      </c>
      <c r="F60" s="40">
        <v>38923.15</v>
      </c>
      <c r="G60" s="40">
        <v>1041.75</v>
      </c>
      <c r="H60">
        <f t="shared" si="0"/>
        <v>3</v>
      </c>
    </row>
    <row r="61" spans="1:10" x14ac:dyDescent="0.25">
      <c r="A61" t="s">
        <v>152</v>
      </c>
      <c r="C61" t="s">
        <v>151</v>
      </c>
      <c r="D61" s="40">
        <v>510.06</v>
      </c>
      <c r="E61" s="40">
        <v>38391.46</v>
      </c>
      <c r="F61" s="40">
        <v>38923.15</v>
      </c>
      <c r="G61" s="40">
        <v>1041.75</v>
      </c>
      <c r="H61">
        <f t="shared" si="0"/>
        <v>4</v>
      </c>
    </row>
    <row r="62" spans="1:10" x14ac:dyDescent="0.25">
      <c r="A62" t="s">
        <v>153</v>
      </c>
      <c r="C62" t="s">
        <v>154</v>
      </c>
      <c r="D62" s="40">
        <v>0</v>
      </c>
      <c r="E62" s="40">
        <v>37510.06</v>
      </c>
      <c r="F62" s="40">
        <v>37510.06</v>
      </c>
      <c r="G62" s="40">
        <v>0</v>
      </c>
      <c r="H62">
        <f t="shared" si="0"/>
        <v>12</v>
      </c>
    </row>
    <row r="63" spans="1:10" x14ac:dyDescent="0.25">
      <c r="A63" t="s">
        <v>155</v>
      </c>
      <c r="C63" t="s">
        <v>154</v>
      </c>
      <c r="D63" s="40">
        <v>0</v>
      </c>
      <c r="E63" s="40">
        <v>37510.06</v>
      </c>
      <c r="F63" s="40">
        <v>37510.06</v>
      </c>
      <c r="G63" s="40">
        <v>0</v>
      </c>
      <c r="H63">
        <f t="shared" si="0"/>
        <v>14</v>
      </c>
    </row>
    <row r="64" spans="1:10" x14ac:dyDescent="0.25">
      <c r="A64" t="s">
        <v>156</v>
      </c>
      <c r="C64" t="s">
        <v>154</v>
      </c>
      <c r="D64" s="40">
        <v>0</v>
      </c>
      <c r="E64" s="40">
        <v>37510.06</v>
      </c>
      <c r="F64" s="40">
        <v>37510.06</v>
      </c>
      <c r="G64" s="40">
        <v>0</v>
      </c>
      <c r="H64">
        <f t="shared" si="0"/>
        <v>16</v>
      </c>
    </row>
    <row r="65" spans="1:10" x14ac:dyDescent="0.25">
      <c r="A65" t="s">
        <v>157</v>
      </c>
      <c r="C65" t="s">
        <v>154</v>
      </c>
      <c r="D65" s="40">
        <v>0</v>
      </c>
      <c r="E65" s="40">
        <v>37510.06</v>
      </c>
      <c r="F65" s="40">
        <v>37510.06</v>
      </c>
      <c r="G65" s="40">
        <v>0</v>
      </c>
      <c r="H65">
        <f t="shared" si="0"/>
        <v>18</v>
      </c>
    </row>
    <row r="66" spans="1:10" x14ac:dyDescent="0.25">
      <c r="A66" t="s">
        <v>158</v>
      </c>
      <c r="C66" t="s">
        <v>159</v>
      </c>
      <c r="D66" s="40">
        <v>510.06</v>
      </c>
      <c r="E66" s="40">
        <v>881.4</v>
      </c>
      <c r="F66" s="40">
        <v>1413.09</v>
      </c>
      <c r="G66" s="40">
        <v>1041.75</v>
      </c>
      <c r="H66">
        <f t="shared" si="0"/>
        <v>6</v>
      </c>
      <c r="I66" s="88">
        <f>+G66/1000</f>
        <v>1.04175</v>
      </c>
      <c r="J66" s="88">
        <v>1</v>
      </c>
    </row>
    <row r="67" spans="1:10" x14ac:dyDescent="0.25">
      <c r="A67" t="s">
        <v>160</v>
      </c>
      <c r="C67" t="s">
        <v>161</v>
      </c>
      <c r="D67" s="40">
        <v>510.06</v>
      </c>
      <c r="E67" s="40">
        <v>881.4</v>
      </c>
      <c r="F67" s="40">
        <v>1413.09</v>
      </c>
      <c r="G67" s="40">
        <v>1041.75</v>
      </c>
      <c r="H67">
        <f t="shared" si="0"/>
        <v>8</v>
      </c>
    </row>
    <row r="68" spans="1:10" x14ac:dyDescent="0.25">
      <c r="A68" t="s">
        <v>162</v>
      </c>
      <c r="C68" t="s">
        <v>161</v>
      </c>
      <c r="D68" s="40">
        <v>510.06</v>
      </c>
      <c r="E68" s="40">
        <v>881.4</v>
      </c>
      <c r="F68" s="40">
        <v>1413.09</v>
      </c>
      <c r="G68" s="40">
        <v>1041.75</v>
      </c>
      <c r="H68">
        <f t="shared" si="0"/>
        <v>10</v>
      </c>
    </row>
    <row r="69" spans="1:10" x14ac:dyDescent="0.25">
      <c r="A69" t="s">
        <v>163</v>
      </c>
      <c r="C69" t="s">
        <v>161</v>
      </c>
      <c r="D69" s="40">
        <v>510.06</v>
      </c>
      <c r="E69" s="40">
        <v>881.4</v>
      </c>
      <c r="F69" s="40">
        <v>1413.09</v>
      </c>
      <c r="G69" s="40">
        <v>1041.75</v>
      </c>
      <c r="H69">
        <f t="shared" si="0"/>
        <v>12</v>
      </c>
    </row>
    <row r="70" spans="1:10" x14ac:dyDescent="0.25">
      <c r="A70" t="s">
        <v>164</v>
      </c>
      <c r="C70" t="s">
        <v>161</v>
      </c>
      <c r="D70" s="40">
        <v>510.06</v>
      </c>
      <c r="E70" s="40">
        <v>881.4</v>
      </c>
      <c r="F70" s="40">
        <v>1413.09</v>
      </c>
      <c r="G70" s="40">
        <v>1041.75</v>
      </c>
      <c r="H70">
        <f t="shared" si="0"/>
        <v>14</v>
      </c>
    </row>
    <row r="71" spans="1:10" x14ac:dyDescent="0.25">
      <c r="A71" t="s">
        <v>165</v>
      </c>
      <c r="C71" t="s">
        <v>154</v>
      </c>
      <c r="D71" s="40">
        <v>510.06</v>
      </c>
      <c r="E71" s="40">
        <v>881.4</v>
      </c>
      <c r="F71" s="40">
        <v>1413.09</v>
      </c>
      <c r="G71" s="40">
        <v>1041.75</v>
      </c>
      <c r="H71">
        <f t="shared" si="0"/>
        <v>16</v>
      </c>
    </row>
    <row r="72" spans="1:10" x14ac:dyDescent="0.25">
      <c r="A72" t="s">
        <v>166</v>
      </c>
      <c r="C72" t="s">
        <v>167</v>
      </c>
      <c r="D72" s="40">
        <v>510.06</v>
      </c>
      <c r="E72" s="40">
        <v>881.4</v>
      </c>
      <c r="F72" s="40">
        <v>1413.09</v>
      </c>
      <c r="G72" s="40">
        <v>1041.75</v>
      </c>
      <c r="H72">
        <f t="shared" si="0"/>
        <v>18</v>
      </c>
    </row>
    <row r="74" spans="1:10" x14ac:dyDescent="0.25">
      <c r="I74" s="89">
        <f>+I12+I21+I53+I66</f>
        <v>25578.721109999999</v>
      </c>
      <c r="J74" s="89">
        <f>+J12+J21+J53+J66</f>
        <v>25578.7</v>
      </c>
    </row>
  </sheetData>
  <autoFilter ref="A7:H72" xr:uid="{1C17193B-2F0E-4A73-8A78-4C3569332C38}"/>
  <pageMargins left="0.7" right="0.7" top="0.75" bottom="0.75" header="0.3" footer="0.3"/>
  <customProperties>
    <customPr name="OrphanNamesChecke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E90FA-EDFC-4D9B-8F48-AD3612EBE2D7}">
  <dimension ref="B8:I26"/>
  <sheetViews>
    <sheetView topLeftCell="A8" workbookViewId="0">
      <selection activeCell="F69" sqref="F69"/>
    </sheetView>
  </sheetViews>
  <sheetFormatPr baseColWidth="10" defaultColWidth="11.5703125" defaultRowHeight="15" x14ac:dyDescent="0.25"/>
  <sheetData>
    <row r="8" spans="2:5" x14ac:dyDescent="0.25">
      <c r="C8" t="s">
        <v>62</v>
      </c>
      <c r="D8" t="s">
        <v>63</v>
      </c>
      <c r="E8" t="s">
        <v>64</v>
      </c>
    </row>
    <row r="9" spans="2:5" x14ac:dyDescent="0.25">
      <c r="C9">
        <v>1495.33</v>
      </c>
    </row>
    <row r="10" spans="2:5" x14ac:dyDescent="0.25">
      <c r="B10" t="s">
        <v>65</v>
      </c>
      <c r="D10">
        <v>15.14</v>
      </c>
      <c r="E10">
        <v>1495.33</v>
      </c>
    </row>
    <row r="11" spans="2:5" x14ac:dyDescent="0.25">
      <c r="B11" t="s">
        <v>66</v>
      </c>
      <c r="D11">
        <v>9.66</v>
      </c>
      <c r="E11">
        <v>1504.99</v>
      </c>
    </row>
    <row r="12" spans="2:5" x14ac:dyDescent="0.25">
      <c r="B12" t="s">
        <v>67</v>
      </c>
      <c r="C12">
        <v>1151.6600000000001</v>
      </c>
      <c r="E12">
        <v>353.32999999999993</v>
      </c>
    </row>
    <row r="13" spans="2:5" x14ac:dyDescent="0.25">
      <c r="B13" t="s">
        <v>68</v>
      </c>
      <c r="D13">
        <v>1736.64</v>
      </c>
      <c r="E13">
        <v>2089.9700000000003</v>
      </c>
    </row>
    <row r="14" spans="2:5" x14ac:dyDescent="0.25">
      <c r="B14" t="s">
        <v>69</v>
      </c>
      <c r="C14">
        <v>678.1</v>
      </c>
      <c r="E14">
        <v>1411.8700000000003</v>
      </c>
    </row>
    <row r="15" spans="2:5" x14ac:dyDescent="0.25">
      <c r="B15" t="s">
        <v>70</v>
      </c>
      <c r="C15">
        <v>76.42</v>
      </c>
      <c r="E15">
        <v>1335.4500000000003</v>
      </c>
    </row>
    <row r="16" spans="2:5" x14ac:dyDescent="0.25">
      <c r="B16" t="s">
        <v>71</v>
      </c>
      <c r="D16">
        <v>16703.169999999998</v>
      </c>
      <c r="E16">
        <v>18038.62</v>
      </c>
    </row>
    <row r="17" spans="2:9" x14ac:dyDescent="0.25">
      <c r="B17" t="s">
        <v>72</v>
      </c>
      <c r="C17">
        <v>17308.419999999998</v>
      </c>
      <c r="E17">
        <v>730.20000000000073</v>
      </c>
    </row>
    <row r="18" spans="2:9" x14ac:dyDescent="0.25">
      <c r="B18" t="s">
        <v>73</v>
      </c>
      <c r="D18">
        <v>1145.21</v>
      </c>
      <c r="E18">
        <v>1875.4100000000008</v>
      </c>
    </row>
    <row r="19" spans="2:9" x14ac:dyDescent="0.25">
      <c r="B19" t="s">
        <v>74</v>
      </c>
      <c r="C19">
        <v>1221.29</v>
      </c>
      <c r="E19">
        <v>654.1200000000008</v>
      </c>
    </row>
    <row r="20" spans="2:9" x14ac:dyDescent="0.25">
      <c r="B20" t="s">
        <v>75</v>
      </c>
      <c r="C20">
        <v>144.06</v>
      </c>
      <c r="E20">
        <f>+E19-C20+D20</f>
        <v>510.0600000000008</v>
      </c>
      <c r="F20">
        <f>+E19-C20</f>
        <v>510.0600000000008</v>
      </c>
      <c r="H20">
        <v>1041.75</v>
      </c>
      <c r="I20" s="91">
        <f>+E22-H20</f>
        <v>-7.2759576141834259E-12</v>
      </c>
    </row>
    <row r="21" spans="2:9" x14ac:dyDescent="0.25">
      <c r="B21" t="s">
        <v>76</v>
      </c>
      <c r="C21">
        <v>371.34</v>
      </c>
      <c r="D21">
        <v>903.03</v>
      </c>
      <c r="E21">
        <f>+E20-C21+D21</f>
        <v>1041.7500000000009</v>
      </c>
    </row>
    <row r="22" spans="2:9" x14ac:dyDescent="0.25">
      <c r="B22" s="40">
        <v>1480.1899999999998</v>
      </c>
      <c r="C22" s="40">
        <f>SUM(C10:C21)</f>
        <v>20951.29</v>
      </c>
      <c r="D22" s="40">
        <f>SUM(D9:D21)</f>
        <v>20512.849999999995</v>
      </c>
      <c r="E22" s="40">
        <f>+B22-C22+D22</f>
        <v>1041.7499999999927</v>
      </c>
    </row>
    <row r="23" spans="2:9" x14ac:dyDescent="0.25">
      <c r="B23" s="38">
        <f>+B22/1000</f>
        <v>1.4801899999999999</v>
      </c>
      <c r="C23" s="38">
        <f t="shared" ref="C23:E23" si="0">+C22/1000</f>
        <v>20.95129</v>
      </c>
      <c r="D23" s="38">
        <f t="shared" si="0"/>
        <v>20.512849999999993</v>
      </c>
      <c r="E23" s="38">
        <f t="shared" si="0"/>
        <v>1.0417499999999926</v>
      </c>
    </row>
    <row r="24" spans="2:9" x14ac:dyDescent="0.25">
      <c r="B24">
        <v>1.5</v>
      </c>
      <c r="C24">
        <v>21</v>
      </c>
      <c r="D24">
        <v>20.5</v>
      </c>
      <c r="E24" s="38">
        <f>+B24-C24+D24</f>
        <v>1</v>
      </c>
      <c r="G24">
        <f>+B24-E24</f>
        <v>0.5</v>
      </c>
    </row>
    <row r="26" spans="2:9" x14ac:dyDescent="0.25">
      <c r="D26" s="38">
        <f>+B23-C23+D23</f>
        <v>1.0417499999999933</v>
      </c>
    </row>
  </sheetData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BAL </vt:lpstr>
      <vt:lpstr>ER </vt:lpstr>
      <vt:lpstr>EP</vt:lpstr>
      <vt:lpstr>FL</vt:lpstr>
      <vt:lpstr>Hoja2</vt:lpstr>
      <vt:lpstr>Hoja1</vt:lpstr>
      <vt:lpstr>'BAL '!Área_de_impresión</vt:lpstr>
      <vt:lpstr>'ER '!Área_de_impresión</vt:lpstr>
      <vt:lpstr>FL!Área_de_impresión</vt:lpstr>
    </vt:vector>
  </TitlesOfParts>
  <Company>BANCO AZTECA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dfuentes</dc:creator>
  <cp:lastModifiedBy>Walter Andres Piche Coreas </cp:lastModifiedBy>
  <cp:lastPrinted>2024-02-10T22:40:44Z</cp:lastPrinted>
  <dcterms:created xsi:type="dcterms:W3CDTF">2013-02-21T22:00:17Z</dcterms:created>
  <dcterms:modified xsi:type="dcterms:W3CDTF">2024-02-19T22:17:45Z</dcterms:modified>
</cp:coreProperties>
</file>