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 Y REGISTROS DE CIERRE\Estados Financieros 2024\1. Enero 2024\"/>
    </mc:Choice>
  </mc:AlternateContent>
  <xr:revisionPtr revIDLastSave="0" documentId="13_ncr:1_{7A5E30D6-5E37-4DB2-A9B3-D10FB4535FDD}" xr6:coauthVersionLast="47" xr6:coauthVersionMax="47" xr10:uidLastSave="{00000000-0000-0000-0000-000000000000}"/>
  <bookViews>
    <workbookView xWindow="28680" yWindow="2760" windowWidth="15600" windowHeight="1116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34" i="3"/>
  <c r="E27" i="3"/>
  <c r="E26" i="3"/>
  <c r="E25" i="3"/>
  <c r="E24" i="3"/>
  <c r="E20" i="3"/>
  <c r="E19" i="3"/>
  <c r="E18" i="3"/>
  <c r="E16" i="3"/>
  <c r="E15" i="3"/>
  <c r="E13" i="3"/>
  <c r="E98" i="3" l="1"/>
  <c r="E21" i="3"/>
  <c r="E42" i="3" l="1"/>
  <c r="E54" i="3" l="1"/>
  <c r="E82" i="3"/>
  <c r="E38" i="3" l="1"/>
  <c r="E28" i="3"/>
  <c r="E75" i="3"/>
  <c r="E85" i="3" s="1"/>
  <c r="C66" i="3"/>
  <c r="E90" i="3" l="1"/>
  <c r="E99" i="3" s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<sst xmlns="http://schemas.openxmlformats.org/spreadsheetml/2006/main" count="75" uniqueCount="72">
  <si>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</si>
  <si>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</si>
  <si>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</si>
  <si>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</si>
  <si>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</si>
  <si>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</si>
  <si>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</si>
  <si>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</si>
  <si>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</si>
  <si>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</si>
  <si>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</si>
  <si>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</si>
  <si>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</si>
  <si>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</si>
  <si>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</si>
  <si>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</si>
  <si>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</si>
  <si>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</si>
  <si>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</si>
  <si>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</si>
  <si>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</si>
  <si>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</si>
  <si>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</si>
  <si>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</si>
  <si>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</si>
  <si>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</si>
  <si>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</si>
  <si>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</si>
  <si>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</si>
  <si>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</si>
  <si>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</si>
  <si>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</si>
  <si>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</si>
  <si>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</si>
  <si>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</si>
  <si>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</si>
  <si>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</si>
  <si>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</si>
  <si>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</si>
  <si>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</si>
  <si>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</si>
  <si>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</si>
  <si>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</si>
  <si>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</si>
  <si>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</si>
  <si>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</si>
  <si>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</si>
  <si>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</si>
  <si>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</si>
  <si>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</si>
  <si>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</si>
  <si>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</si>
  <si>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</si>
  <si>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</si>
  <si>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</si>
  <si>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</si>
  <si>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</si>
  <si>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</si>
  <si>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</si>
  <si>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</si>
  <si>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</si>
  <si>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</si>
  <si>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</si>
  <si>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</si>
  <si>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</si>
  <si>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</si>
  <si>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</si>
  <si>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</si>
  <si>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</si>
  <si>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</si>
  <si>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</si>
  <si>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>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</si>
</sst>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90" zoomScaleNormal="90" workbookViewId="0">
      <selection activeCell="E98" sqref="E98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(150+225975.59)/1000</f>
        <v>226.12558999999999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1251762.74/1000</f>
        <v>1251.7627399999999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159110.42/1000</f>
        <v>159.11042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13847.06/1000</f>
        <v>13.847059999999999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61401.8/1000</f>
        <v>61.401800000000001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90007.58/1000</f>
        <v>90.007580000000004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1808.2551899999999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37256.11/1000</f>
        <v>37.25611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44123.59/1000</f>
        <v>44.123589999999993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631439.31/1000</f>
        <v>631.43931000000009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91722.9/1000</f>
        <v>91.722899999999996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804.54191000000003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2612.7970999999998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>
        <f>48399.93/1000</f>
        <v>48.399929999999998</v>
      </c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161445.66/1000</f>
        <v>161.44566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388974.7/1000</f>
        <v>388.97469999999998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598.82029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800404.14/1000</f>
        <v>800.40413999999998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26095.96/1000</f>
        <v>26.095959999999998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1936.8069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2612.7971000000002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>Al 31 de enero 2024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114196.96/1000</f>
        <v>114.19696</v>
      </c>
    </row>
    <row r="74" spans="3:5">
      <c r="C74" s="27" t="s">
        <v>43</v>
      </c>
      <c r="D74" s="27"/>
      <c r="E74" s="22">
        <f>62847.25/1000</f>
        <v>62.847250000000003</v>
      </c>
    </row>
    <row r="75" spans="3:5">
      <c r="C75" s="27"/>
      <c r="D75" s="27"/>
      <c r="E75" s="29">
        <f>SUM(E73:E74)</f>
        <v>177.04421000000002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78740.3/1000</f>
        <v>78.740300000000005</v>
      </c>
    </row>
    <row r="79" spans="3:5">
      <c r="C79" s="27" t="s">
        <v>47</v>
      </c>
      <c r="D79" s="27"/>
      <c r="E79" s="54">
        <f>64261.26/1000</f>
        <v>64.261260000000007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9092.45/1000</f>
        <v>9.0924500000000013</v>
      </c>
    </row>
    <row r="82" spans="3:5">
      <c r="C82" s="27"/>
      <c r="D82" s="27"/>
      <c r="E82" s="38">
        <f>SUM(E78:E81)</f>
        <v>152.09401000000003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24.950199999999995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12749.16/1000</f>
        <v>12.74916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37.699359999999999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200.09/1000</f>
        <v>0.20008999999999999</v>
      </c>
    </row>
    <row r="94" spans="3:5">
      <c r="C94" s="27" t="s">
        <v>57</v>
      </c>
      <c r="D94" s="27"/>
      <c r="E94" s="8">
        <f>147.02/1000</f>
        <v>0.14702000000000001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11256.29/1000</f>
        <v>11.256290000000002</v>
      </c>
    </row>
    <row r="98" spans="3:6">
      <c r="C98" s="27"/>
      <c r="D98" s="27"/>
      <c r="E98" s="32">
        <f>+E93+E94+E97</f>
        <v>11.603400000000002</v>
      </c>
      <c r="F98" s="44"/>
    </row>
    <row r="99" spans="3:6" ht="13">
      <c r="C99" s="30" t="s">
        <v>58</v>
      </c>
      <c r="D99" s="27"/>
      <c r="E99" s="39">
        <f>+E90-E98+E96</f>
        <v>26.095959999999998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2024-02-14T21:10:38Z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