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3\"/>
    </mc:Choice>
  </mc:AlternateContent>
  <xr:revisionPtr revIDLastSave="0" documentId="13_ncr:1_{1D687CB4-1BF9-43DF-A14A-14C718A5FC8B}" xr6:coauthVersionLast="47" xr6:coauthVersionMax="47" xr10:uidLastSave="{00000000-0000-0000-0000-000000000000}"/>
  <bookViews>
    <workbookView xWindow="-110" yWindow="-110" windowWidth="19420" windowHeight="10300" activeTab="1" xr2:uid="{76D72A9E-18AC-4C13-A405-31F7B69EAB16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0" i="2"/>
  <c r="G28" i="2"/>
  <c r="C28" i="2"/>
  <c r="G19" i="2"/>
  <c r="C17" i="2"/>
  <c r="G15" i="2"/>
  <c r="C12" i="2"/>
  <c r="G10" i="2"/>
  <c r="C9" i="2"/>
  <c r="G5" i="2"/>
  <c r="C5" i="2"/>
  <c r="G51" i="1"/>
  <c r="G45" i="1"/>
  <c r="E40" i="1"/>
  <c r="G39" i="1"/>
  <c r="G37" i="1"/>
  <c r="G35" i="1"/>
  <c r="G33" i="1"/>
  <c r="C28" i="1"/>
  <c r="G28" i="1"/>
  <c r="G24" i="1"/>
  <c r="C25" i="1"/>
  <c r="G22" i="1"/>
  <c r="G19" i="1"/>
  <c r="G17" i="1"/>
  <c r="G14" i="1"/>
  <c r="C15" i="1"/>
  <c r="G9" i="1"/>
  <c r="C10" i="1"/>
  <c r="C33" i="1" l="1"/>
  <c r="G23" i="2"/>
  <c r="G45" i="2" s="1"/>
  <c r="C23" i="2"/>
  <c r="C45" i="2" s="1"/>
  <c r="C19" i="1"/>
  <c r="C51" i="1"/>
  <c r="H51" i="1" s="1"/>
  <c r="G42" i="1"/>
  <c r="C6" i="1"/>
  <c r="G6" i="1"/>
  <c r="G30" i="1" s="1"/>
  <c r="G43" i="1" s="1"/>
  <c r="H43" i="1" s="1"/>
  <c r="C45" i="1"/>
  <c r="H45" i="1" s="1"/>
  <c r="C43" i="1"/>
  <c r="C46" i="2" l="1"/>
  <c r="A46" i="2" s="1"/>
  <c r="G46" i="2"/>
  <c r="E46" i="2" s="1"/>
  <c r="G47" i="2" l="1"/>
  <c r="C47" i="2"/>
  <c r="H47" i="2" s="1"/>
</calcChain>
</file>

<file path=xl/sharedStrings.xml><?xml version="1.0" encoding="utf-8"?>
<sst xmlns="http://schemas.openxmlformats.org/spreadsheetml/2006/main" count="161" uniqueCount="137">
  <si>
    <t>ASEGURADORA ABANK S.A., SEGUROS DE PERSONAS</t>
  </si>
  <si>
    <t>(Expresado en 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</si>
  <si>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</si>
  <si>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</si>
  <si>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</si>
  <si>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</si>
  <si>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</si>
  <si>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</si>
  <si>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</si>
  <si>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</si>
  <si>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</si>
  <si>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</si>
  <si>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</si>
  <si>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</si>
  <si>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</si>
  <si>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</si>
  <si>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</si>
  <si>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</si>
  <si>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</si>
  <si>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</si>
  <si>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</si>
  <si>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</si>
  <si>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</si>
  <si>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</si>
  <si>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</si>
  <si>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</si>
  <si>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</si>
  <si>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</si>
  <si>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</si>
  <si>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</si>
  <si>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</si>
  <si>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</si>
  <si>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</si>
  <si>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</si>
  <si>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</si>
  <si>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</si>
  <si>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</si>
  <si>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</si>
  <si>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</si>
  <si>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</si>
  <si>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</si>
  <si>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</si>
  <si>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</si>
  <si>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</si>
  <si>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</si>
  <si>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</si>
  <si>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</si>
  <si>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</si>
  <si>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</si>
  <si>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TOTAL PASIVO</t>
  </si>
  <si>
    <t>DEPRECIACION ACUMULADA MOBILIARIO Y EQUIPO</t>
  </si>
  <si>
    <t>PATRIMONIO</t>
  </si>
  <si>
    <t>OTROS ACTIVOS</t>
  </si>
  <si>
    <t>CAPITAL SOCIAL</t>
  </si>
  <si>
    <t>PAGOS ANTICIPADOS Y CARGOS DIFERIDOS</t>
  </si>
  <si>
    <t>CAPITAL PAGADO</t>
  </si>
  <si>
    <t>CUENTAS POR COBRAR DIVERSAS</t>
  </si>
  <si>
    <t>RESERVAS DE CAPITAL</t>
  </si>
  <si>
    <t>IMPUESTO SOBRE LA RENTA POR LIQUIDAR</t>
  </si>
  <si>
    <t>RESERVAS OBLIGATORIAS</t>
  </si>
  <si>
    <t>PROVISIONES DE OTROS ACTIVOS (CR)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</si>
  <si>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</si>
  <si>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</si>
  <si>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</si>
  <si>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</si>
  <si>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</si>
  <si>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</si>
  <si>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</si>
  <si>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</si>
  <si>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</si>
  <si>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</si>
  <si>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</si>
  <si>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</si>
  <si>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</si>
  <si>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</si>
  <si>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</si>
  <si>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</si>
  <si>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</si>
  <si>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</si>
  <si>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</si>
  <si>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</si>
  <si>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</si>
  <si>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</si>
  <si>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</si>
  <si>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</si>
  <si>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</si>
  <si>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</si>
  <si>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</si>
  <si>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</si>
  <si>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</si>
  <si>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GASTOS POR INCREMENTO DE RESERVAS TECNICAS Y CONTINGENCIAL DE FIANZAS</t>
  </si>
  <si>
    <t>INGRESO POR DECREMENTO DE RESERVAS TECNICAS Y CONTINGENCIAL DE FIANZAS</t>
  </si>
  <si>
    <t>GASTOS POR INCREMENTO DE RESERVAS TECNICAS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</si>
  <si>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</si>
  <si>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</si>
  <si>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</si>
  <si>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</si>
  <si>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</si>
  <si>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</si>
  <si>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</si>
  <si>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</si>
  <si>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</si>
  <si>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</si>
  <si>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</si>
  <si>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</si>
  <si>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</si>
  <si>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.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</si>
  <si>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</si>
  <si>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</si>
  <si>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</si>
  <si>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</si>
  <si>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</si>
  <si>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</si>
  <si>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</si>
  <si>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</si>
  <si>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</si>
  <si>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</si>
  <si>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</si>
  <si>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</si>
  <si>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</si>
  <si>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</si>
  <si>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</si>
  <si>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</si>
  <si>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</si>
  <si>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</si>
  <si>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</si>
  <si>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</si>
  <si>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</si>
  <si>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</si>
  <si>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</si>
  <si>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</si>
  <si>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</si>
  <si>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</si>
  <si>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</si>
  <si>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</si>
  <si>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DICIEMBRE 2023</t>
  </si>
  <si>
    <t>ESTADO DE RESULTADO DEL 01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</si>
</sst>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0_ ;[Red]\-#,##0.00\ "/>
    <numFmt numFmtId="169" formatCode="#,##0.0"/>
    <numFmt numFmtId="170" formatCode="#,##0.00000000000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4">
    <xf numFmtId="0" fontId="0" fillId="0" borderId="0" xfId="0"/>
    <xf numFmtId="0" fontId="1" fillId="0" borderId="0" xfId="2"/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7" fillId="0" borderId="0" xfId="2" applyFont="1"/>
    <xf numFmtId="1" fontId="1" fillId="0" borderId="0" xfId="2" applyNumberFormat="1"/>
    <xf numFmtId="4" fontId="1" fillId="0" borderId="0" xfId="2" applyNumberFormat="1"/>
    <xf numFmtId="164" fontId="8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0" fontId="1" fillId="0" borderId="0" xfId="2" applyNumberFormat="1"/>
    <xf numFmtId="0" fontId="5" fillId="0" borderId="0" xfId="2" applyFont="1" applyAlignment="1">
      <alignment horizontal="left" vertical="center"/>
    </xf>
    <xf numFmtId="164" fontId="5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5" fillId="0" borderId="0" xfId="3" applyFont="1" applyFill="1" applyBorder="1" applyAlignment="1">
      <alignment vertical="center"/>
    </xf>
    <xf numFmtId="164" fontId="5" fillId="0" borderId="3" xfId="3" applyFont="1" applyFill="1" applyBorder="1" applyAlignment="1">
      <alignment vertical="center" wrapText="1"/>
    </xf>
    <xf numFmtId="164" fontId="5" fillId="0" borderId="3" xfId="3" applyFont="1" applyFill="1" applyBorder="1" applyAlignment="1">
      <alignment horizontal="center" vertical="center" wrapText="1"/>
    </xf>
    <xf numFmtId="2" fontId="10" fillId="0" borderId="0" xfId="1" applyNumberFormat="1" applyFont="1"/>
    <xf numFmtId="1" fontId="10" fillId="0" borderId="0" xfId="2" applyNumberFormat="1" applyFont="1"/>
    <xf numFmtId="164" fontId="5" fillId="0" borderId="2" xfId="3" applyFont="1" applyFill="1" applyBorder="1" applyAlignment="1">
      <alignment vertical="center"/>
    </xf>
    <xf numFmtId="49" fontId="6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5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12" fillId="0" borderId="0" xfId="3" applyFont="1" applyBorder="1" applyAlignment="1">
      <alignment vertical="center"/>
    </xf>
    <xf numFmtId="164" fontId="5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164" fontId="5" fillId="0" borderId="0" xfId="3" applyFont="1" applyBorder="1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/>
    </xf>
    <xf numFmtId="0" fontId="15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6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6" fillId="0" borderId="0" xfId="2" applyFont="1" applyAlignment="1">
      <alignment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6" fillId="0" borderId="0" xfId="2" applyFont="1" applyAlignment="1">
      <alignment vertical="center" wrapText="1"/>
    </xf>
    <xf numFmtId="0" fontId="6" fillId="0" borderId="0" xfId="2" applyFont="1" applyAlignment="1">
      <alignment horizontal="left"/>
    </xf>
    <xf numFmtId="0" fontId="1" fillId="0" borderId="0" xfId="2" applyAlignment="1">
      <alignment vertical="center" wrapText="1"/>
    </xf>
    <xf numFmtId="0" fontId="9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4" fontId="1" fillId="0" borderId="2" xfId="3" applyNumberFormat="1" applyFont="1" applyFill="1" applyBorder="1"/>
    <xf numFmtId="0" fontId="6" fillId="0" borderId="0" xfId="2" applyFont="1" applyAlignment="1">
      <alignment vertical="center"/>
    </xf>
    <xf numFmtId="164" fontId="1" fillId="0" borderId="2" xfId="2" applyNumberFormat="1" applyBorder="1"/>
    <xf numFmtId="0" fontId="9" fillId="0" borderId="0" xfId="2" applyFont="1"/>
    <xf numFmtId="0" fontId="9" fillId="0" borderId="0" xfId="2" applyFont="1" applyAlignment="1">
      <alignment wrapText="1"/>
    </xf>
    <xf numFmtId="164" fontId="1" fillId="0" borderId="0" xfId="4" applyNumberFormat="1" applyFont="1" applyFill="1" applyBorder="1"/>
    <xf numFmtId="164" fontId="17" fillId="0" borderId="0" xfId="4" applyNumberFormat="1" applyFont="1" applyFill="1" applyBorder="1"/>
    <xf numFmtId="164" fontId="1" fillId="0" borderId="0" xfId="3" applyFill="1"/>
    <xf numFmtId="164" fontId="1" fillId="0" borderId="0" xfId="3" applyFont="1" applyFill="1"/>
    <xf numFmtId="168" fontId="1" fillId="0" borderId="2" xfId="3" applyNumberFormat="1" applyFont="1" applyFill="1" applyBorder="1"/>
    <xf numFmtId="164" fontId="8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6" fillId="0" borderId="0" xfId="2" applyFont="1" applyAlignment="1">
      <alignment horizontal="left" vertical="center" wrapText="1"/>
    </xf>
    <xf numFmtId="169" fontId="1" fillId="0" borderId="0" xfId="2" applyNumberFormat="1"/>
    <xf numFmtId="170" fontId="1" fillId="0" borderId="0" xfId="2" applyNumberFormat="1"/>
    <xf numFmtId="0" fontId="18" fillId="0" borderId="0" xfId="2" applyFont="1"/>
    <xf numFmtId="2" fontId="1" fillId="0" borderId="0" xfId="1" applyNumberFormat="1"/>
    <xf numFmtId="0" fontId="5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5" fillId="0" borderId="0" xfId="3" applyNumberFormat="1" applyFont="1" applyBorder="1"/>
    <xf numFmtId="164" fontId="5" fillId="0" borderId="3" xfId="2" applyNumberFormat="1" applyFont="1" applyBorder="1"/>
    <xf numFmtId="0" fontId="5" fillId="0" borderId="0" xfId="2" applyFont="1" applyAlignment="1">
      <alignment vertical="center"/>
    </xf>
    <xf numFmtId="164" fontId="5" fillId="0" borderId="0" xfId="2" applyNumberFormat="1" applyFont="1"/>
    <xf numFmtId="0" fontId="1" fillId="0" borderId="0" xfId="1"/>
    <xf numFmtId="0" fontId="1" fillId="0" borderId="0" xfId="2" applyAlignment="1">
      <alignment horizontal="center"/>
    </xf>
    <xf numFmtId="164" fontId="13" fillId="0" borderId="0" xfId="2" applyNumberFormat="1" applyFont="1" applyAlignment="1">
      <alignment horizontal="center"/>
    </xf>
    <xf numFmtId="0" fontId="19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</cellXfs>
  <cellStyles count="5">
    <cellStyle name="Millares" xfId="1" builtinId="3"/>
    <cellStyle name="Millares_BALANCE GENERALA ASOCIADO ENERO 06" xfId="3" xr:uid="{92A4713B-96A4-4EC1-A361-6232FBA0EE2A}"/>
    <cellStyle name="Moneda 2" xfId="4" xr:uid="{243070AB-0DC4-4C16-B064-4D26174D6096}"/>
    <cellStyle name="Normal" xfId="0" builtinId="0"/>
    <cellStyle name="Normal 2" xfId="2" xr:uid="{BEE34366-FA2C-4906-9861-EAF598999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262466</xdr:colOff>
      <xdr:row>57</xdr:row>
      <xdr:rowOff>96307</xdr:rowOff>
    </xdr:from>
    <xdr:to>
      <xdr:col>1</xdr:col>
      <xdr:colOff>431799</xdr:colOff>
      <xdr:row>61</xdr:row>
      <xdr:rowOff>51857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F5F7CBF-B605-4364-B98D-F5F3D04F7BAB}"/>
            </a:ext>
          </a:extLst>
        </xdr:cNvPr>
        <xdr:cNvSpPr/>
      </xdr:nvSpPr>
      <xdr:spPr>
        <a:xfrm>
          <a:off x="262466" y="9722907"/>
          <a:ext cx="3782483" cy="590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1097493</xdr:colOff>
      <xdr:row>57</xdr:row>
      <xdr:rowOff>82549</xdr:rowOff>
    </xdr:from>
    <xdr:to>
      <xdr:col>4</xdr:col>
      <xdr:colOff>1684867</xdr:colOff>
      <xdr:row>61</xdr:row>
      <xdr:rowOff>5291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9B82872B-1E3F-45C7-A303-24CBF904FB29}"/>
            </a:ext>
          </a:extLst>
        </xdr:cNvPr>
        <xdr:cNvSpPr/>
      </xdr:nvSpPr>
      <xdr:spPr>
        <a:xfrm>
          <a:off x="4710643" y="9709149"/>
          <a:ext cx="3197224" cy="5577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2486024</xdr:colOff>
      <xdr:row>57</xdr:row>
      <xdr:rowOff>77258</xdr:rowOff>
    </xdr:from>
    <xdr:to>
      <xdr:col>6</xdr:col>
      <xdr:colOff>858307</xdr:colOff>
      <xdr:row>60</xdr:row>
      <xdr:rowOff>142875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DB45A381-E838-496B-BAD4-C57FE8E266F3}"/>
            </a:ext>
          </a:extLst>
        </xdr:cNvPr>
        <xdr:cNvSpPr/>
      </xdr:nvSpPr>
      <xdr:spPr>
        <a:xfrm>
          <a:off x="8709024" y="9703858"/>
          <a:ext cx="3598333" cy="5418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2E1F05A-F070-454D-9E92-F0B46ED32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5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835025</xdr:colOff>
      <xdr:row>50</xdr:row>
      <xdr:rowOff>1</xdr:rowOff>
    </xdr:from>
    <xdr:to>
      <xdr:col>4</xdr:col>
      <xdr:colOff>1522941</xdr:colOff>
      <xdr:row>54</xdr:row>
      <xdr:rowOff>95251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DBDB269-8AB7-4F03-8CB0-AB2F99B4C090}"/>
            </a:ext>
          </a:extLst>
        </xdr:cNvPr>
        <xdr:cNvSpPr/>
      </xdr:nvSpPr>
      <xdr:spPr>
        <a:xfrm>
          <a:off x="4410075" y="9340851"/>
          <a:ext cx="3329516" cy="730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1838325</xdr:colOff>
      <xdr:row>49</xdr:row>
      <xdr:rowOff>138643</xdr:rowOff>
    </xdr:from>
    <xdr:to>
      <xdr:col>6</xdr:col>
      <xdr:colOff>571500</xdr:colOff>
      <xdr:row>53</xdr:row>
      <xdr:rowOff>139701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FB64DF7-287B-467E-8567-B562AC089DB6}"/>
            </a:ext>
          </a:extLst>
        </xdr:cNvPr>
        <xdr:cNvSpPr/>
      </xdr:nvSpPr>
      <xdr:spPr>
        <a:xfrm>
          <a:off x="8054975" y="9320743"/>
          <a:ext cx="3622675" cy="6360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295275</xdr:colOff>
      <xdr:row>49</xdr:row>
      <xdr:rowOff>295275</xdr:rowOff>
    </xdr:from>
    <xdr:to>
      <xdr:col>1</xdr:col>
      <xdr:colOff>498475</xdr:colOff>
      <xdr:row>54</xdr:row>
      <xdr:rowOff>38100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84DDA9B-2814-497B-8AA4-D882EF86E48E}"/>
            </a:ext>
          </a:extLst>
        </xdr:cNvPr>
        <xdr:cNvSpPr/>
      </xdr:nvSpPr>
      <xdr:spPr>
        <a:xfrm>
          <a:off x="295275" y="9337675"/>
          <a:ext cx="3778250" cy="676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2FBDF5E-1D7E-410A-A07C-407BB132E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3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0A90-F4A2-48C5-98FA-58999E98A49F}">
  <sheetPr>
    <tabColor rgb="FF0070C0"/>
    <pageSetUpPr fitToPage="1"/>
  </sheetPr>
  <dimension ref="A1:O65"/>
  <sheetViews>
    <sheetView view="pageBreakPreview" topLeftCell="A46" zoomScaleNormal="100" zoomScaleSheetLayoutView="100" workbookViewId="0">
      <selection activeCell="A62" sqref="A62"/>
    </sheetView>
  </sheetViews>
  <sheetFormatPr baseColWidth="10" defaultColWidth="11.453125" defaultRowHeight="12.5" x14ac:dyDescent="0.25"/>
  <cols>
    <col min="1" max="1" width="51.7265625" style="2" customWidth="1"/>
    <col min="2" max="2" width="18" style="3" customWidth="1"/>
    <col min="3" max="3" width="18.54296875" style="3" customWidth="1"/>
    <col min="4" max="4" width="0.81640625" style="1" customWidth="1"/>
    <col min="5" max="5" width="56.26953125" style="2" customWidth="1"/>
    <col min="6" max="6" width="18.54296875" style="3" customWidth="1"/>
    <col min="7" max="7" width="19.1796875" style="3" customWidth="1"/>
    <col min="8" max="8" width="19.7265625" style="1" customWidth="1"/>
    <col min="9" max="9" width="11.453125" style="1" customWidth="1"/>
    <col min="10" max="10" width="6.7265625" style="1" customWidth="1"/>
    <col min="11" max="11" width="15.54296875" style="1" customWidth="1"/>
    <col min="12" max="16384" width="11.453125" style="1"/>
  </cols>
  <sheetData>
    <row r="1" spans="1:11" ht="18" customHeight="1" x14ac:dyDescent="0.25">
      <c r="A1" s="111" t="s">
        <v>0</v>
      </c>
      <c r="B1" s="111"/>
      <c r="C1" s="111"/>
      <c r="D1" s="111"/>
      <c r="E1" s="111"/>
      <c r="F1" s="111"/>
      <c r="G1" s="111"/>
    </row>
    <row r="2" spans="1:11" ht="13.5" customHeight="1" x14ac:dyDescent="0.25">
      <c r="A2" s="112" t="s">
        <v>135</v>
      </c>
      <c r="B2" s="112"/>
      <c r="C2" s="112"/>
      <c r="D2" s="112"/>
      <c r="E2" s="112"/>
      <c r="F2" s="112"/>
      <c r="G2" s="112"/>
    </row>
    <row r="3" spans="1:11" ht="12.75" customHeight="1" thickBot="1" x14ac:dyDescent="0.3">
      <c r="A3" s="113" t="s">
        <v>1</v>
      </c>
      <c r="B3" s="113"/>
      <c r="C3" s="113"/>
      <c r="D3" s="113"/>
      <c r="E3" s="113"/>
      <c r="F3" s="113"/>
      <c r="G3" s="113"/>
    </row>
    <row r="4" spans="1:11" ht="12.75" customHeight="1" x14ac:dyDescent="0.25">
      <c r="E4" s="2" t="s">
        <v>2</v>
      </c>
    </row>
    <row r="5" spans="1:11" ht="12.75" customHeight="1" x14ac:dyDescent="0.25">
      <c r="A5" s="4" t="s">
        <v>3</v>
      </c>
      <c r="E5" s="4" t="s">
        <v>4</v>
      </c>
    </row>
    <row r="6" spans="1:11" ht="12.75" customHeight="1" x14ac:dyDescent="0.25">
      <c r="A6" s="5" t="s">
        <v>5</v>
      </c>
      <c r="B6" s="6" t="s">
        <v>2</v>
      </c>
      <c r="C6" s="7">
        <f>SUM(B7:B8)</f>
        <v>777789.14</v>
      </c>
      <c r="D6" s="8"/>
      <c r="E6" s="5" t="s">
        <v>6</v>
      </c>
      <c r="F6" s="9"/>
      <c r="G6" s="7">
        <f>SUM(F7:F8)</f>
        <v>570055.43999999994</v>
      </c>
    </row>
    <row r="7" spans="1:11" ht="12.75" customHeight="1" x14ac:dyDescent="0.25">
      <c r="A7" s="2" t="s">
        <v>7</v>
      </c>
      <c r="B7" s="10">
        <v>1100</v>
      </c>
      <c r="E7" s="2" t="s">
        <v>8</v>
      </c>
      <c r="F7" s="9">
        <v>0</v>
      </c>
      <c r="G7" s="7"/>
    </row>
    <row r="8" spans="1:11" ht="12.75" customHeight="1" x14ac:dyDescent="0.25">
      <c r="A8" s="2" t="s">
        <v>9</v>
      </c>
      <c r="B8" s="11">
        <v>776689.14</v>
      </c>
      <c r="C8" s="7"/>
      <c r="D8" s="1" t="s">
        <v>2</v>
      </c>
      <c r="E8" s="2" t="s">
        <v>10</v>
      </c>
      <c r="F8" s="12">
        <v>570055.43999999994</v>
      </c>
    </row>
    <row r="9" spans="1:11" ht="12.75" customHeight="1" x14ac:dyDescent="0.25">
      <c r="B9" s="6"/>
      <c r="E9" s="5" t="s">
        <v>11</v>
      </c>
      <c r="F9" s="9"/>
      <c r="G9" s="7">
        <f>SUM(F10:F13)</f>
        <v>4603798</v>
      </c>
    </row>
    <row r="10" spans="1:11" ht="12.75" customHeight="1" x14ac:dyDescent="0.25">
      <c r="A10" s="5" t="s">
        <v>12</v>
      </c>
      <c r="B10" s="6" t="s">
        <v>2</v>
      </c>
      <c r="C10" s="7">
        <f>SUM(B11:B13)</f>
        <v>1514308.3499999999</v>
      </c>
      <c r="E10" s="2" t="s">
        <v>13</v>
      </c>
      <c r="F10" s="13">
        <v>32271.29</v>
      </c>
      <c r="G10" s="7"/>
      <c r="H10" s="8"/>
    </row>
    <row r="11" spans="1:11" ht="12.75" customHeight="1" x14ac:dyDescent="0.25">
      <c r="A11" s="2" t="s">
        <v>14</v>
      </c>
      <c r="B11" s="6">
        <v>608000</v>
      </c>
      <c r="E11" s="2" t="s">
        <v>15</v>
      </c>
      <c r="F11" s="14">
        <v>414116.71</v>
      </c>
    </row>
    <row r="12" spans="1:11" ht="12.75" customHeight="1" x14ac:dyDescent="0.25">
      <c r="A12" s="2" t="s">
        <v>16</v>
      </c>
      <c r="B12" s="10">
        <v>904631.63</v>
      </c>
      <c r="D12" s="15"/>
      <c r="E12" s="2" t="s">
        <v>17</v>
      </c>
      <c r="F12" s="14">
        <v>4119089.99</v>
      </c>
      <c r="G12" s="7"/>
      <c r="H12" s="16"/>
      <c r="K12" s="17"/>
    </row>
    <row r="13" spans="1:11" ht="12.75" customHeight="1" x14ac:dyDescent="0.25">
      <c r="A13" s="2" t="s">
        <v>18</v>
      </c>
      <c r="B13" s="12">
        <v>1676.72</v>
      </c>
      <c r="D13" s="15"/>
      <c r="E13" s="2" t="s">
        <v>19</v>
      </c>
      <c r="F13" s="12">
        <v>38320.01</v>
      </c>
      <c r="H13" s="16"/>
    </row>
    <row r="14" spans="1:11" ht="12.75" customHeight="1" x14ac:dyDescent="0.25">
      <c r="B14" s="13"/>
      <c r="D14" s="15"/>
      <c r="E14" s="5" t="s">
        <v>20</v>
      </c>
      <c r="G14" s="14">
        <f>SUM(F15:F16)</f>
        <v>1831717.61</v>
      </c>
      <c r="H14" s="16"/>
      <c r="K14" s="17"/>
    </row>
    <row r="15" spans="1:11" ht="12.75" customHeight="1" x14ac:dyDescent="0.25">
      <c r="A15" s="5" t="s">
        <v>21</v>
      </c>
      <c r="B15" s="18"/>
      <c r="C15" s="14">
        <f>SUM(B17:B17)</f>
        <v>200000</v>
      </c>
      <c r="D15" s="15"/>
      <c r="E15" s="2" t="s">
        <v>22</v>
      </c>
      <c r="F15" s="14">
        <v>1676865.02</v>
      </c>
      <c r="H15" s="16"/>
    </row>
    <row r="16" spans="1:11" ht="12.75" customHeight="1" x14ac:dyDescent="0.25">
      <c r="A16" s="2" t="s">
        <v>23</v>
      </c>
      <c r="B16" s="18"/>
      <c r="C16" s="14"/>
      <c r="E16" s="2" t="s">
        <v>24</v>
      </c>
      <c r="F16" s="12">
        <v>154852.59</v>
      </c>
      <c r="H16" s="16"/>
    </row>
    <row r="17" spans="1:15" ht="12.75" customHeight="1" x14ac:dyDescent="0.25">
      <c r="A17" s="2" t="s">
        <v>25</v>
      </c>
      <c r="B17" s="12">
        <v>200000</v>
      </c>
      <c r="C17" s="14"/>
      <c r="E17" s="5" t="s">
        <v>26</v>
      </c>
      <c r="F17" s="19"/>
      <c r="G17" s="7">
        <f>SUM(F18)</f>
        <v>15069.2</v>
      </c>
      <c r="H17" s="16"/>
    </row>
    <row r="18" spans="1:15" ht="12.75" customHeight="1" x14ac:dyDescent="0.25">
      <c r="E18" s="2" t="s">
        <v>27</v>
      </c>
      <c r="F18" s="20">
        <v>15069.2</v>
      </c>
      <c r="G18" s="7"/>
      <c r="H18" s="16"/>
    </row>
    <row r="19" spans="1:15" ht="12.75" customHeight="1" x14ac:dyDescent="0.25">
      <c r="A19" s="5" t="s">
        <v>28</v>
      </c>
      <c r="B19" s="10"/>
      <c r="C19" s="7">
        <f>SUM(B20:B23)</f>
        <v>15642780.549999999</v>
      </c>
      <c r="E19" s="5" t="s">
        <v>29</v>
      </c>
      <c r="F19" s="14"/>
      <c r="G19" s="14">
        <f>SUM(F20:F21)</f>
        <v>3035258.2800000003</v>
      </c>
      <c r="H19" s="16"/>
    </row>
    <row r="20" spans="1:15" ht="12.75" customHeight="1" x14ac:dyDescent="0.25">
      <c r="A20" s="2" t="s">
        <v>30</v>
      </c>
      <c r="B20" s="6">
        <v>5401942.8900000006</v>
      </c>
      <c r="E20" s="2" t="s">
        <v>31</v>
      </c>
      <c r="F20" s="14">
        <v>2700000</v>
      </c>
      <c r="G20" s="7"/>
      <c r="H20" s="16"/>
    </row>
    <row r="21" spans="1:15" ht="12.75" customHeight="1" x14ac:dyDescent="0.25">
      <c r="A21" s="21" t="s">
        <v>32</v>
      </c>
      <c r="B21" s="14">
        <v>8125657.2699999996</v>
      </c>
      <c r="E21" s="2" t="s">
        <v>33</v>
      </c>
      <c r="F21" s="20">
        <v>335258.28000000003</v>
      </c>
      <c r="G21" s="7"/>
      <c r="H21" s="16"/>
    </row>
    <row r="22" spans="1:15" ht="12.75" customHeight="1" x14ac:dyDescent="0.25">
      <c r="A22" s="2" t="s">
        <v>34</v>
      </c>
      <c r="B22" s="7">
        <v>2458932.54</v>
      </c>
      <c r="E22" s="5" t="s">
        <v>35</v>
      </c>
      <c r="F22" s="19"/>
      <c r="G22" s="7">
        <f>SUM(F23)</f>
        <v>58751.95</v>
      </c>
      <c r="H22" s="16"/>
    </row>
    <row r="23" spans="1:15" ht="15.75" customHeight="1" x14ac:dyDescent="0.25">
      <c r="A23" s="2" t="s">
        <v>36</v>
      </c>
      <c r="B23" s="22">
        <v>-343752.14999999997</v>
      </c>
      <c r="E23" s="2" t="s">
        <v>37</v>
      </c>
      <c r="F23" s="12">
        <v>58751.95</v>
      </c>
      <c r="G23" s="7"/>
      <c r="H23" s="16"/>
    </row>
    <row r="24" spans="1:15" ht="12.75" customHeight="1" x14ac:dyDescent="0.25">
      <c r="E24" s="5" t="s">
        <v>38</v>
      </c>
      <c r="F24" s="10"/>
      <c r="G24" s="7">
        <f>SUM(F25:F27)</f>
        <v>422968.89</v>
      </c>
      <c r="H24" s="16"/>
    </row>
    <row r="25" spans="1:15" ht="12.75" customHeight="1" x14ac:dyDescent="0.25">
      <c r="A25" s="5" t="s">
        <v>39</v>
      </c>
      <c r="B25" s="13"/>
      <c r="C25" s="14">
        <f>SUM(B26)</f>
        <v>329490.07</v>
      </c>
      <c r="E25" s="2" t="s">
        <v>40</v>
      </c>
      <c r="F25" s="13">
        <v>338787.24</v>
      </c>
      <c r="H25" s="16"/>
    </row>
    <row r="26" spans="1:15" ht="12.75" customHeight="1" x14ac:dyDescent="0.25">
      <c r="A26" s="2" t="s">
        <v>41</v>
      </c>
      <c r="B26" s="12">
        <v>329490.07</v>
      </c>
      <c r="E26" s="2" t="s">
        <v>42</v>
      </c>
      <c r="F26" s="13">
        <v>0</v>
      </c>
      <c r="G26" s="7"/>
      <c r="H26" s="16"/>
    </row>
    <row r="27" spans="1:15" ht="12.75" customHeight="1" x14ac:dyDescent="0.25">
      <c r="B27" s="13"/>
      <c r="E27" s="2" t="s">
        <v>43</v>
      </c>
      <c r="F27" s="12">
        <v>84181.650000000009</v>
      </c>
      <c r="G27" s="7"/>
      <c r="H27" s="16"/>
    </row>
    <row r="28" spans="1:15" ht="12.75" customHeight="1" x14ac:dyDescent="0.25">
      <c r="A28" s="5" t="s">
        <v>44</v>
      </c>
      <c r="B28" s="6" t="s">
        <v>2</v>
      </c>
      <c r="C28" s="7">
        <f>SUM(B29:B31)</f>
        <v>71086.870000000112</v>
      </c>
      <c r="E28" s="5" t="s">
        <v>45</v>
      </c>
      <c r="G28" s="14">
        <f>SUM(F29)</f>
        <v>85872.5</v>
      </c>
      <c r="H28" s="16"/>
    </row>
    <row r="29" spans="1:15" ht="12.75" customHeight="1" x14ac:dyDescent="0.25">
      <c r="A29" s="2" t="s">
        <v>46</v>
      </c>
      <c r="B29" s="13">
        <v>0</v>
      </c>
      <c r="C29" s="7"/>
      <c r="E29" s="23" t="s">
        <v>47</v>
      </c>
      <c r="F29" s="12">
        <v>85872.5</v>
      </c>
      <c r="H29" s="16"/>
      <c r="L29" s="24"/>
      <c r="O29" s="24"/>
    </row>
    <row r="30" spans="1:15" ht="12.75" customHeight="1" x14ac:dyDescent="0.25">
      <c r="A30" s="2" t="s">
        <v>48</v>
      </c>
      <c r="B30" s="13">
        <v>712967.06</v>
      </c>
      <c r="E30" s="25" t="s">
        <v>49</v>
      </c>
      <c r="F30" s="6" t="s">
        <v>2</v>
      </c>
      <c r="G30" s="26">
        <f>SUM(G6:G29)</f>
        <v>10623491.870000001</v>
      </c>
      <c r="H30" s="16"/>
    </row>
    <row r="31" spans="1:15" ht="12.75" customHeight="1" x14ac:dyDescent="0.25">
      <c r="A31" s="2" t="s">
        <v>50</v>
      </c>
      <c r="B31" s="12">
        <v>-641880.18999999994</v>
      </c>
      <c r="E31" s="25"/>
      <c r="F31" s="6"/>
      <c r="G31" s="26"/>
      <c r="H31" s="16"/>
    </row>
    <row r="32" spans="1:15" ht="12.75" customHeight="1" x14ac:dyDescent="0.25">
      <c r="B32" s="6"/>
      <c r="E32" s="25" t="s">
        <v>51</v>
      </c>
      <c r="F32" s="6" t="s">
        <v>2</v>
      </c>
      <c r="G32" s="7" t="s">
        <v>2</v>
      </c>
      <c r="H32" s="16"/>
      <c r="K32" s="8"/>
    </row>
    <row r="33" spans="1:11" ht="12.75" customHeight="1" x14ac:dyDescent="0.25">
      <c r="A33" s="5" t="s">
        <v>52</v>
      </c>
      <c r="B33" s="10"/>
      <c r="C33" s="7">
        <f>SUM(B34:B37)</f>
        <v>2226630.6300000004</v>
      </c>
      <c r="E33" s="5" t="s">
        <v>53</v>
      </c>
      <c r="F33" s="10"/>
      <c r="G33" s="7">
        <f>+F34</f>
        <v>7500000</v>
      </c>
      <c r="H33" s="16"/>
      <c r="K33" s="8"/>
    </row>
    <row r="34" spans="1:11" ht="12.75" customHeight="1" x14ac:dyDescent="0.25">
      <c r="A34" s="2" t="s">
        <v>54</v>
      </c>
      <c r="B34" s="6">
        <v>2038027.53</v>
      </c>
      <c r="C34" s="7"/>
      <c r="E34" s="2" t="s">
        <v>55</v>
      </c>
      <c r="F34" s="12">
        <v>7500000</v>
      </c>
      <c r="G34" s="7"/>
      <c r="H34" s="16"/>
    </row>
    <row r="35" spans="1:11" ht="12.75" customHeight="1" x14ac:dyDescent="0.25">
      <c r="A35" s="2" t="s">
        <v>56</v>
      </c>
      <c r="B35" s="7">
        <v>315689.42</v>
      </c>
      <c r="C35" s="7"/>
      <c r="E35" s="5" t="s">
        <v>57</v>
      </c>
      <c r="G35" s="13">
        <f>+F36</f>
        <v>298355.84000000003</v>
      </c>
      <c r="H35" s="16"/>
    </row>
    <row r="36" spans="1:11" ht="12.75" customHeight="1" x14ac:dyDescent="0.25">
      <c r="A36" s="2" t="s">
        <v>58</v>
      </c>
      <c r="B36" s="10">
        <v>0</v>
      </c>
      <c r="C36" s="7"/>
      <c r="E36" s="2" t="s">
        <v>59</v>
      </c>
      <c r="F36" s="12">
        <v>298355.84000000003</v>
      </c>
      <c r="H36" s="16"/>
    </row>
    <row r="37" spans="1:11" ht="12.75" customHeight="1" x14ac:dyDescent="0.25">
      <c r="A37" s="2" t="s">
        <v>60</v>
      </c>
      <c r="B37" s="12">
        <v>-127086.32</v>
      </c>
      <c r="E37" s="5" t="s">
        <v>61</v>
      </c>
      <c r="F37" s="13"/>
      <c r="G37" s="7">
        <f>+F38</f>
        <v>1676.72</v>
      </c>
      <c r="H37" s="16"/>
    </row>
    <row r="38" spans="1:11" ht="12.75" customHeight="1" x14ac:dyDescent="0.25">
      <c r="B38" s="13"/>
      <c r="E38" s="27" t="s">
        <v>62</v>
      </c>
      <c r="F38" s="12">
        <v>1676.72</v>
      </c>
      <c r="H38" s="16"/>
    </row>
    <row r="39" spans="1:11" ht="12.75" customHeight="1" x14ac:dyDescent="0.25">
      <c r="B39" s="13"/>
      <c r="E39" s="5" t="s">
        <v>63</v>
      </c>
      <c r="F39" s="13"/>
      <c r="G39" s="7">
        <f>SUM(F40:F41)</f>
        <v>2338561.1799999997</v>
      </c>
      <c r="H39" s="16"/>
    </row>
    <row r="40" spans="1:11" ht="12.75" customHeight="1" x14ac:dyDescent="0.25">
      <c r="B40" s="13"/>
      <c r="E40" s="2" t="str">
        <f>IF(F40&lt;0,"PERDIDA DEL EJERCICIO","UTILIDAD DEL EJERCICIO")</f>
        <v>UTILIDAD DEL EJERCICIO</v>
      </c>
      <c r="F40" s="13">
        <v>534630.74</v>
      </c>
      <c r="H40" s="16"/>
    </row>
    <row r="41" spans="1:11" ht="12.75" customHeight="1" x14ac:dyDescent="0.25">
      <c r="B41" s="13"/>
      <c r="E41" s="2" t="s">
        <v>64</v>
      </c>
      <c r="F41" s="12">
        <v>1803930.44</v>
      </c>
      <c r="H41" s="16"/>
    </row>
    <row r="42" spans="1:11" ht="12.75" customHeight="1" x14ac:dyDescent="0.25">
      <c r="E42" s="4" t="s">
        <v>65</v>
      </c>
      <c r="F42" s="9"/>
      <c r="G42" s="26">
        <f>SUM(G33:G41)</f>
        <v>10138593.739999998</v>
      </c>
      <c r="H42" s="16"/>
    </row>
    <row r="43" spans="1:11" ht="15" customHeight="1" thickBot="1" x14ac:dyDescent="0.3">
      <c r="A43" s="25" t="s">
        <v>66</v>
      </c>
      <c r="B43" s="28" t="s">
        <v>2</v>
      </c>
      <c r="C43" s="29">
        <f>SUM(C5:C42)</f>
        <v>20762085.609999999</v>
      </c>
      <c r="E43" s="4" t="s">
        <v>67</v>
      </c>
      <c r="F43" s="6"/>
      <c r="G43" s="30">
        <f>G30+G42</f>
        <v>20762085.609999999</v>
      </c>
      <c r="H43" s="31">
        <f>+G43-C43</f>
        <v>0</v>
      </c>
    </row>
    <row r="44" spans="1:11" ht="12.75" customHeight="1" thickTop="1" x14ac:dyDescent="0.25">
      <c r="H44" s="32"/>
      <c r="I44" s="8"/>
    </row>
    <row r="45" spans="1:11" ht="21.75" customHeight="1" x14ac:dyDescent="0.25">
      <c r="A45" s="5" t="s">
        <v>68</v>
      </c>
      <c r="B45" s="28"/>
      <c r="C45" s="33">
        <f>SUM(B46:B49)</f>
        <v>1629196237.3399999</v>
      </c>
      <c r="E45" s="34" t="s">
        <v>69</v>
      </c>
      <c r="F45" s="10"/>
      <c r="G45" s="33">
        <f>SUM(F46)</f>
        <v>1629196237.3399999</v>
      </c>
      <c r="H45" s="31">
        <f>+G45-C45</f>
        <v>0</v>
      </c>
      <c r="I45" s="8"/>
    </row>
    <row r="46" spans="1:11" ht="24" customHeight="1" x14ac:dyDescent="0.25">
      <c r="A46" s="35" t="s">
        <v>70</v>
      </c>
      <c r="B46" s="6">
        <v>1428097314.98</v>
      </c>
      <c r="C46" s="28"/>
      <c r="E46" s="21" t="s">
        <v>71</v>
      </c>
      <c r="F46" s="12">
        <v>1629196237.3399999</v>
      </c>
      <c r="G46" s="28"/>
      <c r="H46" s="32"/>
      <c r="I46" s="8"/>
    </row>
    <row r="47" spans="1:11" ht="12.75" customHeight="1" x14ac:dyDescent="0.25">
      <c r="A47" s="2" t="s">
        <v>72</v>
      </c>
      <c r="B47" s="36">
        <v>26217899.800000001</v>
      </c>
      <c r="C47" s="37"/>
      <c r="E47" s="38"/>
      <c r="F47" s="39"/>
      <c r="G47" s="37"/>
      <c r="H47" s="32"/>
      <c r="I47" s="8"/>
    </row>
    <row r="48" spans="1:11" ht="17.25" customHeight="1" x14ac:dyDescent="0.25">
      <c r="A48" s="40" t="s">
        <v>73</v>
      </c>
      <c r="B48" s="36">
        <v>171529047.61000001</v>
      </c>
      <c r="F48" s="39"/>
      <c r="G48" s="37"/>
      <c r="H48" s="32"/>
      <c r="I48" s="8"/>
    </row>
    <row r="49" spans="1:12" ht="21" customHeight="1" x14ac:dyDescent="0.25">
      <c r="A49" s="21" t="s">
        <v>74</v>
      </c>
      <c r="B49" s="41">
        <v>3351974.95</v>
      </c>
      <c r="E49" s="42"/>
      <c r="F49" s="39"/>
      <c r="G49" s="43"/>
      <c r="H49" s="32"/>
      <c r="I49" s="8"/>
    </row>
    <row r="50" spans="1:12" ht="12.75" customHeight="1" x14ac:dyDescent="0.25">
      <c r="B50" s="43"/>
      <c r="C50" s="37"/>
      <c r="E50" s="42"/>
      <c r="F50" s="39"/>
      <c r="G50" s="43"/>
      <c r="H50" s="32"/>
    </row>
    <row r="51" spans="1:12" ht="12.75" customHeight="1" x14ac:dyDescent="0.25">
      <c r="A51" s="5" t="s">
        <v>75</v>
      </c>
      <c r="B51" s="43"/>
      <c r="C51" s="44">
        <f>SUM(B52:B54)</f>
        <v>843549.02</v>
      </c>
      <c r="E51" s="5" t="s">
        <v>76</v>
      </c>
      <c r="G51" s="44">
        <f>+F52</f>
        <v>843549.02</v>
      </c>
      <c r="H51" s="31">
        <f>+G51-C51</f>
        <v>0</v>
      </c>
    </row>
    <row r="52" spans="1:12" ht="12.75" customHeight="1" x14ac:dyDescent="0.25">
      <c r="A52" s="2" t="s">
        <v>77</v>
      </c>
      <c r="B52" s="45">
        <v>808000</v>
      </c>
      <c r="C52" s="37"/>
      <c r="E52" s="2" t="s">
        <v>76</v>
      </c>
      <c r="F52" s="20">
        <v>843549.02</v>
      </c>
      <c r="H52" s="16"/>
    </row>
    <row r="53" spans="1:12" ht="12.75" customHeight="1" x14ac:dyDescent="0.25">
      <c r="A53" s="2" t="s">
        <v>78</v>
      </c>
      <c r="B53" s="45">
        <v>30907.46</v>
      </c>
      <c r="C53" s="37"/>
      <c r="F53" s="14"/>
      <c r="H53" s="16"/>
    </row>
    <row r="54" spans="1:12" ht="12.75" customHeight="1" x14ac:dyDescent="0.25">
      <c r="A54" s="46" t="s">
        <v>79</v>
      </c>
      <c r="B54" s="41">
        <v>4641.5600000000004</v>
      </c>
      <c r="C54" s="37"/>
      <c r="F54" s="14"/>
      <c r="H54" s="16"/>
    </row>
    <row r="55" spans="1:12" ht="12.75" customHeight="1" x14ac:dyDescent="0.25">
      <c r="B55" s="43"/>
      <c r="C55" s="37"/>
      <c r="H55" s="16"/>
    </row>
    <row r="56" spans="1:12" ht="12.75" customHeight="1" x14ac:dyDescent="0.25">
      <c r="B56" s="43"/>
      <c r="C56" s="37"/>
      <c r="H56" s="16"/>
      <c r="L56" s="8"/>
    </row>
    <row r="57" spans="1:12" ht="12.75" customHeight="1" x14ac:dyDescent="0.25">
      <c r="B57" s="43"/>
      <c r="C57" s="37"/>
      <c r="H57" s="16"/>
      <c r="L57" s="8"/>
    </row>
    <row r="58" spans="1:12" ht="12.75" customHeight="1" x14ac:dyDescent="0.25">
      <c r="B58" s="43"/>
      <c r="C58" s="37"/>
      <c r="H58" s="16"/>
      <c r="L58" s="8"/>
    </row>
    <row r="59" spans="1:12" ht="12.75" customHeight="1" x14ac:dyDescent="0.25">
      <c r="B59" s="43"/>
      <c r="C59" s="37"/>
      <c r="H59" s="16"/>
      <c r="K59" s="47"/>
    </row>
    <row r="60" spans="1:12" ht="12.75" customHeight="1" x14ac:dyDescent="0.25">
      <c r="B60" s="43"/>
      <c r="C60" s="37"/>
      <c r="H60" s="16"/>
      <c r="K60" s="8"/>
    </row>
    <row r="61" spans="1:12" ht="12.75" customHeight="1" x14ac:dyDescent="0.25">
      <c r="A61" s="48" t="s">
        <v>80</v>
      </c>
      <c r="C61" s="49"/>
      <c r="F61" s="50" t="s">
        <v>81</v>
      </c>
      <c r="G61" s="49"/>
      <c r="H61" s="16"/>
    </row>
    <row r="62" spans="1:12" ht="12.75" customHeight="1" x14ac:dyDescent="0.25">
      <c r="A62" s="51"/>
      <c r="C62" s="49"/>
      <c r="F62" s="49"/>
      <c r="G62" s="49"/>
      <c r="H62" s="16"/>
      <c r="I62" s="8"/>
      <c r="K62" s="8"/>
    </row>
    <row r="63" spans="1:12" ht="12.75" customHeight="1" x14ac:dyDescent="0.25">
      <c r="F63" s="49"/>
      <c r="G63" s="49"/>
      <c r="H63" s="16"/>
    </row>
    <row r="64" spans="1:12" ht="12.75" customHeight="1" x14ac:dyDescent="0.3">
      <c r="D64" s="52"/>
      <c r="H64" s="16"/>
    </row>
    <row r="65" spans="4:8" ht="12.75" customHeight="1" x14ac:dyDescent="0.3">
      <c r="D65" s="52"/>
      <c r="H65" s="16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82733-3DDA-425A-B6C2-A07B48B6E667}">
  <sheetPr>
    <tabColor rgb="FF0070C0"/>
    <pageSetUpPr fitToPage="1"/>
  </sheetPr>
  <dimension ref="A1:I62"/>
  <sheetViews>
    <sheetView tabSelected="1" view="pageBreakPreview" topLeftCell="A35" zoomScaleNormal="100" zoomScaleSheetLayoutView="100" workbookViewId="0">
      <selection activeCell="A47" sqref="A47"/>
    </sheetView>
  </sheetViews>
  <sheetFormatPr baseColWidth="10" defaultColWidth="11.453125" defaultRowHeight="12.5" x14ac:dyDescent="0.25"/>
  <cols>
    <col min="1" max="1" width="51.1796875" style="1" customWidth="1"/>
    <col min="2" max="2" width="18" style="1" customWidth="1"/>
    <col min="3" max="3" width="18.54296875" style="1" customWidth="1"/>
    <col min="4" max="4" width="1.26953125" style="1" customWidth="1"/>
    <col min="5" max="5" width="50.81640625" style="3" customWidth="1"/>
    <col min="6" max="7" width="19.1796875" style="1" customWidth="1"/>
    <col min="8" max="8" width="20.26953125" style="1" bestFit="1" customWidth="1"/>
    <col min="9" max="16384" width="11.453125" style="1"/>
  </cols>
  <sheetData>
    <row r="1" spans="1:9" ht="17.25" customHeight="1" x14ac:dyDescent="0.4">
      <c r="A1" s="53" t="s">
        <v>0</v>
      </c>
      <c r="B1" s="54"/>
      <c r="C1" s="54"/>
      <c r="D1" s="54"/>
      <c r="E1" s="55"/>
      <c r="F1" s="54"/>
      <c r="G1" s="56"/>
    </row>
    <row r="2" spans="1:9" ht="15" customHeight="1" x14ac:dyDescent="0.3">
      <c r="A2" s="54" t="s">
        <v>136</v>
      </c>
      <c r="B2" s="57"/>
      <c r="C2" s="57"/>
      <c r="D2" s="57"/>
      <c r="E2" s="58"/>
      <c r="F2" s="57"/>
      <c r="G2" s="56"/>
    </row>
    <row r="3" spans="1:9" ht="19.5" customHeight="1" thickBot="1" x14ac:dyDescent="0.35">
      <c r="A3" s="59" t="s">
        <v>1</v>
      </c>
      <c r="B3" s="60"/>
      <c r="C3" s="60"/>
      <c r="D3" s="60"/>
      <c r="E3" s="61"/>
      <c r="F3" s="60"/>
      <c r="G3" s="62"/>
      <c r="H3" s="63"/>
    </row>
    <row r="4" spans="1:9" ht="18" customHeight="1" x14ac:dyDescent="0.25">
      <c r="A4" s="4" t="s">
        <v>82</v>
      </c>
      <c r="E4" s="4" t="s">
        <v>83</v>
      </c>
      <c r="G4" s="17"/>
      <c r="H4" s="63"/>
      <c r="I4" s="63"/>
    </row>
    <row r="5" spans="1:9" ht="16.5" customHeight="1" x14ac:dyDescent="0.3">
      <c r="A5" s="64" t="s">
        <v>84</v>
      </c>
      <c r="C5" s="17">
        <f>SUM(B6:B7)</f>
        <v>13250327.870000001</v>
      </c>
      <c r="D5" s="63"/>
      <c r="E5" s="5" t="s">
        <v>85</v>
      </c>
      <c r="F5" s="65"/>
      <c r="G5" s="65">
        <f>SUM(F6:F8)</f>
        <v>21974310.800000001</v>
      </c>
      <c r="H5" s="63"/>
    </row>
    <row r="6" spans="1:9" x14ac:dyDescent="0.25">
      <c r="A6" s="1" t="s">
        <v>86</v>
      </c>
      <c r="B6" s="17">
        <v>2558523.91</v>
      </c>
      <c r="C6" s="17"/>
      <c r="E6" s="2" t="s">
        <v>86</v>
      </c>
      <c r="F6" s="65">
        <v>7149066.0899999999</v>
      </c>
      <c r="G6" s="65"/>
      <c r="H6" s="63"/>
    </row>
    <row r="7" spans="1:9" x14ac:dyDescent="0.25">
      <c r="A7" s="66" t="s">
        <v>87</v>
      </c>
      <c r="B7" s="67">
        <v>10691803.960000001</v>
      </c>
      <c r="E7" s="2" t="s">
        <v>88</v>
      </c>
      <c r="F7" s="47">
        <v>14308505.799999999</v>
      </c>
      <c r="G7" s="65"/>
    </row>
    <row r="8" spans="1:9" x14ac:dyDescent="0.25">
      <c r="C8" s="17"/>
      <c r="E8" s="2" t="s">
        <v>89</v>
      </c>
      <c r="F8" s="68">
        <v>516738.91</v>
      </c>
      <c r="G8" s="65"/>
    </row>
    <row r="9" spans="1:9" ht="23" x14ac:dyDescent="0.25">
      <c r="A9" s="69" t="s">
        <v>90</v>
      </c>
      <c r="B9" s="65"/>
      <c r="C9" s="65">
        <f>SUM(B10)</f>
        <v>1466297.73</v>
      </c>
      <c r="E9" s="2"/>
      <c r="F9" s="47"/>
      <c r="G9" s="65"/>
    </row>
    <row r="10" spans="1:9" ht="23" x14ac:dyDescent="0.25">
      <c r="A10" s="70" t="s">
        <v>86</v>
      </c>
      <c r="B10" s="71">
        <v>1466297.73</v>
      </c>
      <c r="C10" s="65"/>
      <c r="D10" s="63"/>
      <c r="E10" s="72" t="s">
        <v>91</v>
      </c>
      <c r="G10" s="65">
        <f>SUM(F11:F13)</f>
        <v>8443918.0800000001</v>
      </c>
      <c r="H10" s="63"/>
    </row>
    <row r="11" spans="1:9" x14ac:dyDescent="0.25">
      <c r="A11" s="70"/>
      <c r="B11" s="17"/>
      <c r="C11" s="65"/>
      <c r="E11" s="3" t="s">
        <v>86</v>
      </c>
      <c r="F11" s="17">
        <v>2207348.5</v>
      </c>
    </row>
    <row r="12" spans="1:9" ht="24.75" customHeight="1" x14ac:dyDescent="0.3">
      <c r="A12" s="73" t="s">
        <v>92</v>
      </c>
      <c r="C12" s="17">
        <f>SUM(B13:B15)</f>
        <v>6718347.0200000005</v>
      </c>
      <c r="E12" s="74" t="s">
        <v>93</v>
      </c>
      <c r="F12" s="17">
        <v>5498607.6699999999</v>
      </c>
    </row>
    <row r="13" spans="1:9" ht="17.25" customHeight="1" x14ac:dyDescent="0.25">
      <c r="A13" s="75" t="s">
        <v>86</v>
      </c>
      <c r="B13" s="76">
        <v>709865.27</v>
      </c>
      <c r="E13" s="3" t="s">
        <v>94</v>
      </c>
      <c r="F13" s="67">
        <v>737961.91</v>
      </c>
    </row>
    <row r="14" spans="1:9" ht="15.75" customHeight="1" x14ac:dyDescent="0.25">
      <c r="A14" s="77" t="s">
        <v>95</v>
      </c>
      <c r="B14" s="17">
        <v>5393698.2999999998</v>
      </c>
      <c r="C14" s="8"/>
      <c r="F14" s="17"/>
    </row>
    <row r="15" spans="1:9" ht="13" x14ac:dyDescent="0.25">
      <c r="A15" s="75" t="s">
        <v>94</v>
      </c>
      <c r="B15" s="78">
        <v>614783.44999999995</v>
      </c>
      <c r="E15" s="79" t="s">
        <v>96</v>
      </c>
      <c r="G15" s="17">
        <f>SUM(F16:F17)</f>
        <v>1149646.3999999999</v>
      </c>
    </row>
    <row r="16" spans="1:9" x14ac:dyDescent="0.25">
      <c r="A16" s="70"/>
      <c r="B16" s="17"/>
      <c r="C16" s="17"/>
      <c r="E16" s="3" t="s">
        <v>86</v>
      </c>
      <c r="F16" s="17">
        <v>641515.43999999994</v>
      </c>
    </row>
    <row r="17" spans="1:8" ht="13" x14ac:dyDescent="0.3">
      <c r="A17" s="64" t="s">
        <v>97</v>
      </c>
      <c r="B17" s="76"/>
      <c r="C17" s="17">
        <f>SUM(B18:B21)</f>
        <v>3991064.8400000008</v>
      </c>
      <c r="E17" s="3" t="s">
        <v>98</v>
      </c>
      <c r="F17" s="80">
        <v>508130.96</v>
      </c>
    </row>
    <row r="18" spans="1:8" x14ac:dyDescent="0.25">
      <c r="A18" s="81" t="s">
        <v>99</v>
      </c>
      <c r="B18" s="76">
        <v>422618.35000000003</v>
      </c>
      <c r="D18" s="63"/>
    </row>
    <row r="19" spans="1:8" ht="23" x14ac:dyDescent="0.25">
      <c r="A19" s="82" t="s">
        <v>100</v>
      </c>
      <c r="B19" s="76">
        <v>1150728.7300000002</v>
      </c>
      <c r="D19" s="8"/>
      <c r="E19" s="5" t="s">
        <v>101</v>
      </c>
      <c r="F19" s="83"/>
      <c r="G19" s="83">
        <f>SUM(F20:F21)</f>
        <v>37472.86</v>
      </c>
    </row>
    <row r="20" spans="1:8" x14ac:dyDescent="0.25">
      <c r="A20" s="1" t="s">
        <v>102</v>
      </c>
      <c r="B20" s="76">
        <v>45828.19</v>
      </c>
      <c r="E20" s="3" t="s">
        <v>86</v>
      </c>
      <c r="F20" s="8">
        <v>119.07</v>
      </c>
      <c r="G20" s="83"/>
    </row>
    <row r="21" spans="1:8" x14ac:dyDescent="0.25">
      <c r="A21" s="1" t="s">
        <v>103</v>
      </c>
      <c r="B21" s="78">
        <v>2371889.5700000003</v>
      </c>
      <c r="E21" s="2" t="s">
        <v>87</v>
      </c>
      <c r="F21" s="80">
        <v>37353.79</v>
      </c>
    </row>
    <row r="22" spans="1:8" ht="15.75" customHeight="1" x14ac:dyDescent="0.35">
      <c r="H22" s="84"/>
    </row>
    <row r="23" spans="1:8" ht="13.5" customHeight="1" x14ac:dyDescent="0.35">
      <c r="A23" s="73" t="s">
        <v>104</v>
      </c>
      <c r="C23" s="17">
        <f>SUM(B24:B26)</f>
        <v>1807319.69</v>
      </c>
      <c r="E23" s="79" t="s">
        <v>105</v>
      </c>
      <c r="G23" s="85">
        <f>SUM(F24:F26)</f>
        <v>144708.79999999999</v>
      </c>
      <c r="H23" s="84" t="s">
        <v>106</v>
      </c>
    </row>
    <row r="24" spans="1:8" ht="14.25" customHeight="1" x14ac:dyDescent="0.35">
      <c r="A24" s="70" t="s">
        <v>86</v>
      </c>
      <c r="B24" s="17">
        <v>359790.64</v>
      </c>
      <c r="C24" s="65"/>
      <c r="E24" s="3" t="s">
        <v>107</v>
      </c>
      <c r="F24" s="86">
        <v>69929.759999999995</v>
      </c>
      <c r="G24" s="8"/>
      <c r="H24" s="84"/>
    </row>
    <row r="25" spans="1:8" ht="14.25" customHeight="1" x14ac:dyDescent="0.25">
      <c r="A25" s="1" t="s">
        <v>98</v>
      </c>
      <c r="B25" s="17">
        <v>1406765.51</v>
      </c>
      <c r="E25" s="2" t="s">
        <v>108</v>
      </c>
      <c r="F25" s="86">
        <v>74779.039999999994</v>
      </c>
    </row>
    <row r="26" spans="1:8" ht="15" customHeight="1" x14ac:dyDescent="0.25">
      <c r="A26" s="1" t="s">
        <v>89</v>
      </c>
      <c r="B26" s="67">
        <v>40763.54</v>
      </c>
      <c r="E26" s="3" t="s">
        <v>109</v>
      </c>
      <c r="F26" s="87">
        <v>0</v>
      </c>
    </row>
    <row r="27" spans="1:8" ht="14.25" customHeight="1" x14ac:dyDescent="0.4">
      <c r="B27" s="88"/>
      <c r="C27" s="89"/>
      <c r="E27" s="2"/>
      <c r="F27" s="47"/>
    </row>
    <row r="28" spans="1:8" ht="13" x14ac:dyDescent="0.3">
      <c r="A28" s="64" t="s">
        <v>110</v>
      </c>
      <c r="B28" s="90"/>
      <c r="C28" s="90">
        <f>SUM(B29:B30)</f>
        <v>1122716.6400000001</v>
      </c>
      <c r="E28" s="5" t="s">
        <v>111</v>
      </c>
      <c r="F28" s="47"/>
      <c r="G28" s="85">
        <f>SUM(F29)</f>
        <v>212242.91</v>
      </c>
    </row>
    <row r="29" spans="1:8" x14ac:dyDescent="0.25">
      <c r="A29" s="1" t="s">
        <v>112</v>
      </c>
      <c r="B29" s="17">
        <v>341845.13</v>
      </c>
      <c r="C29" s="90"/>
      <c r="E29" s="2" t="s">
        <v>113</v>
      </c>
      <c r="F29" s="68">
        <v>212242.91</v>
      </c>
      <c r="H29" s="63"/>
    </row>
    <row r="30" spans="1:8" ht="23" x14ac:dyDescent="0.25">
      <c r="A30" s="82" t="s">
        <v>114</v>
      </c>
      <c r="B30" s="68">
        <v>780871.51</v>
      </c>
      <c r="E30" s="91" t="s">
        <v>115</v>
      </c>
      <c r="G30" s="85">
        <f>SUM(F31)</f>
        <v>525476.43999999994</v>
      </c>
    </row>
    <row r="31" spans="1:8" x14ac:dyDescent="0.25">
      <c r="D31" s="63"/>
      <c r="E31" s="2" t="s">
        <v>116</v>
      </c>
      <c r="F31" s="67">
        <v>525476.43999999994</v>
      </c>
    </row>
    <row r="32" spans="1:8" ht="15.75" customHeight="1" x14ac:dyDescent="0.3">
      <c r="A32" s="64" t="s">
        <v>117</v>
      </c>
      <c r="B32" s="90"/>
      <c r="C32" s="17">
        <f>SUM(B33:B40)</f>
        <v>3145412.15</v>
      </c>
    </row>
    <row r="33" spans="1:9" ht="12.75" customHeight="1" x14ac:dyDescent="0.3">
      <c r="A33" s="1" t="s">
        <v>118</v>
      </c>
      <c r="B33" s="90">
        <v>881469.32</v>
      </c>
      <c r="C33" s="17"/>
      <c r="E33" s="64" t="s">
        <v>119</v>
      </c>
      <c r="F33" s="86"/>
      <c r="G33" s="85">
        <f>SUM(F34)</f>
        <v>89222.31</v>
      </c>
    </row>
    <row r="34" spans="1:9" ht="12.75" customHeight="1" x14ac:dyDescent="0.25">
      <c r="A34" s="1" t="s">
        <v>120</v>
      </c>
      <c r="B34" s="17">
        <v>0</v>
      </c>
      <c r="E34" s="1" t="s">
        <v>121</v>
      </c>
      <c r="F34" s="67">
        <v>89222.31</v>
      </c>
    </row>
    <row r="35" spans="1:9" ht="12.75" customHeight="1" x14ac:dyDescent="0.25">
      <c r="A35" s="1" t="s">
        <v>122</v>
      </c>
      <c r="B35" s="90">
        <v>825387.54</v>
      </c>
      <c r="C35" s="90"/>
      <c r="H35" s="92"/>
    </row>
    <row r="36" spans="1:9" ht="12.75" customHeight="1" x14ac:dyDescent="0.25">
      <c r="A36" s="1" t="s">
        <v>123</v>
      </c>
      <c r="B36" s="17">
        <v>24826.560000000001</v>
      </c>
      <c r="H36" s="93"/>
    </row>
    <row r="37" spans="1:9" ht="12.75" customHeight="1" x14ac:dyDescent="0.25">
      <c r="A37" s="1" t="s">
        <v>124</v>
      </c>
      <c r="B37" s="90">
        <v>1091355.27</v>
      </c>
      <c r="C37" s="17"/>
      <c r="H37" s="93"/>
    </row>
    <row r="38" spans="1:9" ht="12.75" customHeight="1" x14ac:dyDescent="0.25">
      <c r="A38" s="1" t="s">
        <v>125</v>
      </c>
      <c r="B38" s="90">
        <v>31730.37</v>
      </c>
      <c r="C38" s="17"/>
      <c r="H38" s="8"/>
    </row>
    <row r="39" spans="1:9" ht="12.75" customHeight="1" x14ac:dyDescent="0.25">
      <c r="A39" s="1" t="s">
        <v>126</v>
      </c>
      <c r="B39" s="90">
        <v>0</v>
      </c>
      <c r="C39" s="17"/>
      <c r="H39" s="63"/>
    </row>
    <row r="40" spans="1:9" x14ac:dyDescent="0.25">
      <c r="A40" s="1" t="s">
        <v>127</v>
      </c>
      <c r="B40" s="78">
        <v>290643.09000000003</v>
      </c>
      <c r="C40" s="17"/>
    </row>
    <row r="42" spans="1:9" x14ac:dyDescent="0.25">
      <c r="A42" s="94" t="s">
        <v>128</v>
      </c>
      <c r="C42" s="17">
        <f>SUM(B43:B44)</f>
        <v>466682.9</v>
      </c>
      <c r="H42" s="95"/>
    </row>
    <row r="43" spans="1:9" x14ac:dyDescent="0.25">
      <c r="A43" s="1" t="s">
        <v>129</v>
      </c>
      <c r="B43" s="47">
        <v>256118.96</v>
      </c>
    </row>
    <row r="44" spans="1:9" ht="12.75" customHeight="1" x14ac:dyDescent="0.25">
      <c r="A44" s="1" t="s">
        <v>130</v>
      </c>
      <c r="B44" s="80">
        <v>210563.94</v>
      </c>
    </row>
    <row r="45" spans="1:9" ht="13" x14ac:dyDescent="0.3">
      <c r="A45" s="96" t="s">
        <v>131</v>
      </c>
      <c r="B45" s="97"/>
      <c r="C45" s="17">
        <f>SUM(C5:C44)</f>
        <v>31968168.84</v>
      </c>
      <c r="E45" s="4" t="s">
        <v>132</v>
      </c>
      <c r="F45" s="86"/>
      <c r="G45" s="17">
        <f>SUM(G5:G44)</f>
        <v>32576998.600000001</v>
      </c>
    </row>
    <row r="46" spans="1:9" ht="16.5" customHeight="1" x14ac:dyDescent="0.3">
      <c r="A46" s="96" t="str">
        <f>IF(C46=0,"","UTILIDAD DEL EJERCICIO")</f>
        <v>UTILIDAD DEL EJERCICIO</v>
      </c>
      <c r="B46" s="98"/>
      <c r="C46" s="17">
        <f>IF(SUM(-C45+G45)&lt;0,0,SUM(-C45+G45))</f>
        <v>608829.76000000164</v>
      </c>
      <c r="E46" s="99" t="str">
        <f>IF(G46=0,"","PERDIDA DEL EJERCICIO")</f>
        <v/>
      </c>
      <c r="G46" s="100">
        <f>IF(SUM(-G45+C45)&lt;0,0,SUM(-G45+C45))</f>
        <v>0</v>
      </c>
    </row>
    <row r="47" spans="1:9" ht="13.5" thickBot="1" x14ac:dyDescent="0.35">
      <c r="A47" s="96" t="s">
        <v>133</v>
      </c>
      <c r="B47" s="101" t="s">
        <v>2</v>
      </c>
      <c r="C47" s="102">
        <f>+C45+C46</f>
        <v>32576998.600000001</v>
      </c>
      <c r="E47" s="103" t="s">
        <v>134</v>
      </c>
      <c r="F47" s="104" t="s">
        <v>2</v>
      </c>
      <c r="G47" s="102">
        <f>+G45+G46</f>
        <v>32576998.600000001</v>
      </c>
      <c r="H47" s="100">
        <f>+G47-C47</f>
        <v>0</v>
      </c>
      <c r="I47" s="105"/>
    </row>
    <row r="48" spans="1:9" ht="13" thickTop="1" x14ac:dyDescent="0.25"/>
    <row r="49" spans="1:8" ht="16.5" customHeight="1" x14ac:dyDescent="0.25"/>
    <row r="54" spans="1:8" x14ac:dyDescent="0.25">
      <c r="H54" s="8"/>
    </row>
    <row r="55" spans="1:8" x14ac:dyDescent="0.25">
      <c r="C55" s="17"/>
      <c r="G55" s="100"/>
      <c r="H55" s="8"/>
    </row>
    <row r="56" spans="1:8" x14ac:dyDescent="0.25">
      <c r="H56" s="100"/>
    </row>
    <row r="57" spans="1:8" ht="13" x14ac:dyDescent="0.3">
      <c r="A57" s="106"/>
      <c r="B57" s="101"/>
      <c r="C57" s="104"/>
      <c r="F57" s="104"/>
      <c r="G57" s="104"/>
    </row>
    <row r="58" spans="1:8" ht="15.5" x14ac:dyDescent="0.35">
      <c r="A58" s="107"/>
      <c r="B58" s="51"/>
      <c r="C58" s="51"/>
      <c r="E58" s="51"/>
      <c r="F58" s="107"/>
      <c r="G58" s="108"/>
    </row>
    <row r="59" spans="1:8" ht="15.5" x14ac:dyDescent="0.35">
      <c r="A59" s="107"/>
      <c r="C59" s="109"/>
      <c r="D59" s="110"/>
      <c r="F59" s="107"/>
      <c r="G59" s="108"/>
    </row>
    <row r="60" spans="1:8" ht="15.5" x14ac:dyDescent="0.35">
      <c r="A60" s="108"/>
      <c r="D60" s="110"/>
      <c r="F60" s="108"/>
      <c r="G60" s="108"/>
    </row>
    <row r="62" spans="1:8" ht="15.5" x14ac:dyDescent="0.25">
      <c r="D62" s="51"/>
    </row>
  </sheetData>
  <printOptions horizontalCentered="1"/>
  <pageMargins left="0.31496062992125984" right="0.23622047244094491" top="0.43307086614173229" bottom="0.19685039370078741" header="0" footer="0"/>
  <pageSetup scale="72" orientation="landscape" r:id="rId1"/>
  <headerFooter alignWithMargins="0"/>
  <rowBreaks count="1" manualBreakCount="1">
    <brk id="6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2024-01-31T16:11:45Z</dcterms:created>
  <dcterms:modified xsi:type="dcterms:W3CDTF">2024-01-31T16:18:20Z</dcterms:modified>
</cp:coreProperties>
</file>