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\Estados Financieros 2023\12. Diciembre 2023\"/>
    </mc:Choice>
  </mc:AlternateContent>
  <xr:revisionPtr revIDLastSave="0" documentId="13_ncr:1_{1854326F-A7D4-4765-A135-284FD5F393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6" i="3"/>
  <c r="E94" i="3"/>
  <c r="E93" i="3"/>
  <c r="E88" i="3"/>
  <c r="E81" i="3"/>
  <c r="E79" i="3"/>
  <c r="E78" i="3"/>
  <c r="E74" i="3"/>
  <c r="E73" i="3"/>
  <c r="E52" i="3"/>
  <c r="E48" i="3"/>
  <c r="E46" i="3"/>
  <c r="E45" i="3"/>
  <c r="E41" i="3"/>
  <c r="E37" i="3"/>
  <c r="E35" i="3"/>
  <c r="E34" i="3"/>
  <c r="E27" i="3"/>
  <c r="E26" i="3"/>
  <c r="E25" i="3"/>
  <c r="E24" i="3"/>
  <c r="E20" i="3"/>
  <c r="E19" i="3"/>
  <c r="E18" i="3"/>
  <c r="E16" i="3"/>
  <c r="E15" i="3"/>
  <c r="E13" i="3"/>
  <c r="E98" i="3" l="1"/>
  <c r="E21" i="3"/>
  <c r="E42" i="3" l="1"/>
  <c r="E54" i="3" l="1"/>
  <c r="E82" i="3"/>
  <c r="E38" i="3" l="1"/>
  <c r="E28" i="3"/>
  <c r="E75" i="3"/>
  <c r="E85" i="3" s="1"/>
  <c r="C66" i="3"/>
  <c r="E90" i="3" l="1"/>
  <c r="E99" i="3" s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<sst xmlns="http://schemas.openxmlformats.org/spreadsheetml/2006/main" count="75" uniqueCount="72">
  <si>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</si>
  <si>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</si>
  <si>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</si>
  <si>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</si>
  <si>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</si>
  <si>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</si>
  <si>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</si>
  <si>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</si>
  <si>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</si>
  <si>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</si>
  <si>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</si>
  <si>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</si>
  <si>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</si>
  <si>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</si>
  <si>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</si>
  <si>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</si>
  <si>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</si>
  <si>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</si>
  <si>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</si>
  <si>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</si>
  <si>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</si>
  <si>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</si>
  <si>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</si>
  <si>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</si>
  <si>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</si>
  <si>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</si>
  <si>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</si>
  <si>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</si>
  <si>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</si>
  <si>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</si>
  <si>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</si>
  <si>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</si>
  <si>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</si>
  <si>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</si>
  <si>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</si>
  <si>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</si>
  <si>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</si>
  <si>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</si>
  <si>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</si>
  <si>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</si>
  <si>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</si>
  <si>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</si>
  <si>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</si>
  <si>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</si>
  <si>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</si>
  <si>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</si>
  <si>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</si>
  <si>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</si>
  <si>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</si>
  <si>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</si>
  <si>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</si>
  <si>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</si>
  <si>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</si>
  <si>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</si>
  <si>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</si>
  <si>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</si>
  <si>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</si>
  <si>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</si>
  <si>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</si>
  <si>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</si>
  <si>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</si>
  <si>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</si>
  <si>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</si>
  <si>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</si>
  <si>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</si>
  <si>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</si>
  <si>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</si>
  <si>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</si>
  <si>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</si>
  <si>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</si>
  <si>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</si>
  <si>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diciembre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</si>
</sst>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90" zoomScaleNormal="90" workbookViewId="0">
      <selection activeCell="E98" sqref="E98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2023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(150+261746.56)/1000</f>
        <v>261.89656000000002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6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1224532.34/1000</f>
        <v>1224.53234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123803.37/1000</f>
        <v>123.80337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9990.89/1000</f>
        <v>9.9908900000000003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61064.97/1000</f>
        <v>61.064970000000002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49352.1/1000</f>
        <v>49.3521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1736.64023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39017.04/1000</f>
        <v>39.017040000000001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47404.59/1000</f>
        <v>47.404589999999999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631578.26/1000</f>
        <v>631.57826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95773.42/1000</f>
        <v>95.773420000000002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813.77331000000004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2550.41354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>
        <f>48399.93/1000</f>
        <v>48.399929999999998</v>
      </c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153618.39/1000</f>
        <v>153.61839000000001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360514.37/1000</f>
        <v>360.51436999999999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562.53269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77169.91/1000</f>
        <v>77.169910000000002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77.169910000000002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/>
      <c r="F50" s="2"/>
      <c r="G50" s="2"/>
      <c r="H50" s="10"/>
      <c r="I50" s="10"/>
      <c r="J50" s="10"/>
      <c r="K50" s="2"/>
    </row>
    <row r="51" spans="3:1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800404.14/1000</f>
        <v>800.40413999999998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1910.7109399999999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2550.41354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diciembre 2023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2023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62431.96/1000</f>
        <v>62.431959999999997</v>
      </c>
    </row>
    <row r="74" spans="3:5">
      <c r="C74" s="27" t="s">
        <v>43</v>
      </c>
      <c r="D74" s="27"/>
      <c r="E74" s="22">
        <f>26017.73/1000</f>
        <v>26.01773</v>
      </c>
    </row>
    <row r="75" spans="3:5">
      <c r="C75" s="27"/>
      <c r="D75" s="27"/>
      <c r="E75" s="29">
        <f>SUM(E73:E74)</f>
        <v>88.449690000000004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110749.81/1000</f>
        <v>110.74981</v>
      </c>
    </row>
    <row r="79" spans="3:5">
      <c r="C79" s="27" t="s">
        <v>47</v>
      </c>
      <c r="D79" s="27"/>
      <c r="E79" s="54">
        <f>74384.49/1000</f>
        <v>74.38449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7329.88/1000</f>
        <v>7.3298800000000002</v>
      </c>
    </row>
    <row r="82" spans="3:5">
      <c r="C82" s="27"/>
      <c r="D82" s="27"/>
      <c r="E82" s="38">
        <f>SUM(E78:E81)</f>
        <v>192.46418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-104.01449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15350.31/1000</f>
        <v>15.35031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-88.664179999999988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127.34/1000</f>
        <v>0.12734000000000001</v>
      </c>
    </row>
    <row r="94" spans="3:5">
      <c r="C94" s="27" t="s">
        <v>57</v>
      </c>
      <c r="D94" s="27"/>
      <c r="E94" s="8">
        <f>466.07/1000</f>
        <v>0.46606999999999998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f>7688.89/1000</f>
        <v>7.6888900000000007</v>
      </c>
    </row>
    <row r="97" spans="3:6">
      <c r="C97" s="27" t="s">
        <v>66</v>
      </c>
      <c r="D97" s="27"/>
      <c r="E97" s="22">
        <f>-24030.62/1000</f>
        <v>-24.030619999999999</v>
      </c>
    </row>
    <row r="98" spans="3:6">
      <c r="C98" s="27"/>
      <c r="D98" s="27"/>
      <c r="E98" s="32">
        <f>+E93+E94+E97</f>
        <v>-23.43721</v>
      </c>
      <c r="F98" s="44"/>
    </row>
    <row r="99" spans="3:6" ht="13">
      <c r="C99" s="30" t="s">
        <v>58</v>
      </c>
      <c r="D99" s="27"/>
      <c r="E99" s="39">
        <f>+E90-E98+E96</f>
        <v>-57.538079999999994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2024-01-12T16:53:39Z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