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13_ncr:1_{2A580EED-02CC-49FF-8696-82F29AB9B2D1}" xr6:coauthVersionLast="47" xr6:coauthVersionMax="47" xr10:uidLastSave="{00000000-0000-0000-0000-000000000000}"/>
  <bookViews>
    <workbookView xWindow="-110" yWindow="-110" windowWidth="19420" windowHeight="10300" xr2:uid="{5FB22C69-D8DC-4E45-95C8-C4BA1FB6CD86}"/>
  </bookViews>
  <sheets>
    <sheet name="EST.RESULTAD (BVES)" sheetId="1" r:id="rId1"/>
    <sheet name="BALANCE (BVES)" sheetId="2" r:id="rId2"/>
  </sheets>
  <definedNames>
    <definedName name="_xlnm.Print_Area" localSheetId="1">'BALANCE (BVES)'!$A$1:$G$61</definedName>
    <definedName name="_xlnm.Print_Area" localSheetId="0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2" l="1"/>
  <c r="G51" i="2"/>
  <c r="C51" i="2"/>
  <c r="G45" i="2"/>
  <c r="C45" i="2"/>
  <c r="E40" i="2"/>
  <c r="G39" i="2"/>
  <c r="G37" i="2"/>
  <c r="G35" i="2"/>
  <c r="G33" i="2"/>
  <c r="G42" i="2" s="1"/>
  <c r="C33" i="2"/>
  <c r="C28" i="2"/>
  <c r="G28" i="2"/>
  <c r="G24" i="2"/>
  <c r="C25" i="2"/>
  <c r="C19" i="2"/>
  <c r="G22" i="2"/>
  <c r="G19" i="2"/>
  <c r="G17" i="2"/>
  <c r="C15" i="2"/>
  <c r="G14" i="2"/>
  <c r="C10" i="2"/>
  <c r="G9" i="2"/>
  <c r="G6" i="2"/>
  <c r="G30" i="2" s="1"/>
  <c r="G43" i="2" s="1"/>
  <c r="C6" i="2"/>
  <c r="C42" i="1"/>
  <c r="G33" i="1"/>
  <c r="C32" i="1"/>
  <c r="G30" i="1"/>
  <c r="G28" i="1"/>
  <c r="C28" i="1"/>
  <c r="G23" i="1"/>
  <c r="C23" i="1"/>
  <c r="C17" i="1"/>
  <c r="G19" i="1"/>
  <c r="G15" i="1"/>
  <c r="G10" i="1"/>
  <c r="C12" i="1"/>
  <c r="C9" i="1"/>
  <c r="G5" i="1"/>
  <c r="C5" i="1"/>
  <c r="H45" i="2" l="1"/>
  <c r="C45" i="1"/>
  <c r="G45" i="1"/>
  <c r="C43" i="2"/>
  <c r="H43" i="2" s="1"/>
  <c r="G47" i="1" l="1"/>
  <c r="G46" i="1"/>
  <c r="E46" i="1" s="1"/>
  <c r="C46" i="1"/>
  <c r="A46" i="1" s="1"/>
  <c r="H47" i="1" l="1"/>
  <c r="C47" i="1"/>
</calcChain>
</file>

<file path=xl/sharedStrings.xml><?xml version="1.0" encoding="utf-8"?>
<sst xmlns="http://schemas.openxmlformats.org/spreadsheetml/2006/main" count="161" uniqueCount="137">
  <si>
    <t>ASEGURADORA ABANK S.A., SEGUROS DE PERSONAS</t>
  </si>
  <si>
    <t>(Expresado en Dólares de los Estados Unidos de América)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</si>
  <si>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</si>
  <si>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</si>
  <si>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</si>
  <si>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</si>
  <si>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</si>
  <si>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</si>
  <si>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</si>
  <si>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</si>
  <si>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</si>
  <si>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</si>
  <si>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</si>
  <si>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</si>
  <si>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</si>
  <si>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</si>
  <si>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</si>
  <si>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</si>
  <si>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</si>
  <si>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</si>
  <si>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</si>
  <si>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</si>
  <si>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</si>
  <si>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</si>
  <si>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</si>
  <si>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</si>
  <si>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.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</si>
  <si>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</si>
  <si>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</si>
  <si>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</si>
  <si>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</si>
  <si>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</si>
  <si>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</si>
  <si>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</si>
  <si>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</si>
  <si>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</si>
  <si>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</si>
  <si>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</si>
  <si>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</si>
  <si>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</si>
  <si>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</si>
  <si>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</si>
  <si>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</si>
  <si>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</si>
  <si>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</si>
  <si>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</si>
  <si>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</si>
  <si>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</si>
  <si>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</si>
  <si>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</si>
  <si>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</si>
  <si>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</si>
  <si>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</si>
  <si>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</si>
  <si>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</t>
  </si>
  <si>
    <t xml:space="preserve">         T O T A L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</si>
  <si>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</si>
  <si>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</si>
  <si>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</si>
  <si>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</si>
  <si>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</si>
  <si>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</si>
  <si>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</si>
  <si>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</si>
  <si>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</si>
  <si>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</si>
  <si>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</si>
  <si>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</si>
  <si>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</si>
  <si>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</si>
  <si>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</si>
  <si>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</si>
  <si>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</si>
  <si>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</si>
  <si>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</si>
  <si>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</si>
  <si>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</si>
  <si>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</si>
  <si>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</si>
  <si>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</si>
  <si>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</si>
  <si>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</si>
  <si>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</si>
  <si>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</si>
  <si>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</si>
  <si>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</si>
  <si>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</si>
  <si>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</si>
  <si>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</si>
  <si>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</si>
  <si>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</si>
  <si>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</si>
  <si>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</si>
  <si>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</si>
  <si>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</si>
  <si>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</si>
  <si>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</si>
  <si>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</si>
  <si>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</si>
  <si>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</si>
  <si>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</si>
  <si>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</si>
  <si>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TOTAL PASIVO</t>
  </si>
  <si>
    <t>DEPRECIACION ACUMULADA MOBILIARIO Y EQUIPO</t>
  </si>
  <si>
    <t>PATRIMONIO</t>
  </si>
  <si>
    <t>OTROS ACTIVOS</t>
  </si>
  <si>
    <t>CAPITAL SOCIAL</t>
  </si>
  <si>
    <t>PAGOS ANTICIPADOS Y CARGOS DIFERIDOS</t>
  </si>
  <si>
    <t>CAPITAL PAGADO</t>
  </si>
  <si>
    <t>CUENTAS POR COBRAR DIVERSAS</t>
  </si>
  <si>
    <t>RESERVAS DE CAPITAL</t>
  </si>
  <si>
    <t>IMPUESTO SOBRE LA RENTA POR LIQUIDAR</t>
  </si>
  <si>
    <t>RESERVAS OBLIGATORIAS</t>
  </si>
  <si>
    <t>PROVISIONES DE OTROS ACTIVOS (CR)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</si>
  <si>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</si>
  <si>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</si>
  <si>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</si>
  <si>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</si>
  <si>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</si>
  <si>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</si>
  <si>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</si>
  <si>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</si>
  <si>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</si>
  <si>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</si>
  <si>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</si>
  <si>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</si>
  <si>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</si>
  <si>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</si>
  <si>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</si>
  <si>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</si>
  <si>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</si>
  <si>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</si>
  <si>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</si>
  <si>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JAIME FERNANDO GARCIA-PRIETO</t>
  </si>
  <si>
    <t>JORGE MAVRICIO RAMIREZ MIRANDA</t>
  </si>
  <si>
    <t>ESTADO DE RESULTADO DEL 01 DE ENERO AL 30 DE NOVIEMBRE 2023</t>
  </si>
  <si>
    <t>BALANCE GENERAL 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</si>
</sst>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_(&quot;Q&quot;* #,##0.00_);_(&quot;Q&quot;* \(#,##0.00\);_(&quot;Q&quot;* &quot;-&quot;??_);_(@_)"/>
    <numFmt numFmtId="167" formatCode="#,##0.00_ ;[Red]\-#,##0.00\ "/>
    <numFmt numFmtId="168" formatCode="#,##0.0"/>
    <numFmt numFmtId="169" formatCode="#,##0.000000000000000"/>
    <numFmt numFmtId="170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u val="singleAccounting"/>
      <sz val="10"/>
      <name val="Arial"/>
      <family val="2"/>
    </font>
    <font>
      <b/>
      <u/>
      <sz val="9.5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1" fillId="0" borderId="0" xfId="2"/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6" fillId="0" borderId="1" xfId="2" applyFont="1" applyBorder="1" applyAlignment="1">
      <alignment horizontal="centerContinuous"/>
    </xf>
    <xf numFmtId="0" fontId="6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4" fontId="1" fillId="0" borderId="0" xfId="2" applyNumberFormat="1"/>
    <xf numFmtId="0" fontId="4" fillId="0" borderId="0" xfId="2" applyFont="1" applyAlignment="1">
      <alignment horizontal="center" vertical="center"/>
    </xf>
    <xf numFmtId="4" fontId="1" fillId="0" borderId="0" xfId="2" applyNumberFormat="1"/>
    <xf numFmtId="0" fontId="7" fillId="0" borderId="0" xfId="2" applyFont="1"/>
    <xf numFmtId="0" fontId="7" fillId="0" borderId="0" xfId="2" applyFont="1" applyAlignment="1">
      <alignment horizontal="left" vertical="center"/>
    </xf>
    <xf numFmtId="39" fontId="1" fillId="0" borderId="0" xfId="2" applyNumberFormat="1"/>
    <xf numFmtId="0" fontId="1" fillId="0" borderId="0" xfId="2" applyAlignment="1">
      <alignment horizontal="left" vertical="center"/>
    </xf>
    <xf numFmtId="0" fontId="1" fillId="0" borderId="0" xfId="2" applyAlignment="1">
      <alignment wrapText="1"/>
    </xf>
    <xf numFmtId="4" fontId="1" fillId="0" borderId="2" xfId="2" applyNumberFormat="1" applyBorder="1"/>
    <xf numFmtId="165" fontId="1" fillId="0" borderId="0" xfId="3" applyFont="1" applyFill="1" applyBorder="1"/>
    <xf numFmtId="165" fontId="1" fillId="0" borderId="2" xfId="3" applyFont="1" applyFill="1" applyBorder="1"/>
    <xf numFmtId="0" fontId="8" fillId="0" borderId="0" xfId="2" applyFont="1" applyAlignment="1">
      <alignment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8" fillId="0" borderId="0" xfId="2" applyFont="1" applyAlignment="1">
      <alignment vertical="center" wrapText="1"/>
    </xf>
    <xf numFmtId="0" fontId="1" fillId="0" borderId="0" xfId="2" applyAlignment="1">
      <alignment vertical="center"/>
    </xf>
    <xf numFmtId="0" fontId="7" fillId="0" borderId="0" xfId="2" applyFont="1" applyAlignment="1">
      <alignment horizontal="left"/>
    </xf>
    <xf numFmtId="0" fontId="1" fillId="0" borderId="0" xfId="2" applyAlignment="1">
      <alignment vertical="center" wrapText="1"/>
    </xf>
    <xf numFmtId="0" fontId="9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165" fontId="1" fillId="0" borderId="0" xfId="2" applyNumberFormat="1"/>
    <xf numFmtId="4" fontId="1" fillId="0" borderId="2" xfId="3" applyNumberFormat="1" applyFont="1" applyFill="1" applyBorder="1"/>
    <xf numFmtId="0" fontId="7" fillId="0" borderId="0" xfId="2" applyFont="1" applyAlignment="1">
      <alignment vertical="center"/>
    </xf>
    <xf numFmtId="165" fontId="1" fillId="0" borderId="2" xfId="2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5" fontId="1" fillId="0" borderId="0" xfId="4" applyNumberFormat="1" applyFont="1" applyFill="1" applyBorder="1"/>
    <xf numFmtId="165" fontId="10" fillId="0" borderId="0" xfId="4" applyNumberFormat="1" applyFont="1" applyFill="1" applyBorder="1"/>
    <xf numFmtId="165" fontId="1" fillId="0" borderId="0" xfId="3" applyFill="1"/>
    <xf numFmtId="165" fontId="1" fillId="0" borderId="0" xfId="3" applyFont="1" applyFill="1"/>
    <xf numFmtId="167" fontId="1" fillId="0" borderId="2" xfId="3" applyNumberFormat="1" applyFont="1" applyFill="1" applyBorder="1"/>
    <xf numFmtId="165" fontId="11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7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0" fontId="12" fillId="0" borderId="0" xfId="2" applyFont="1"/>
    <xf numFmtId="2" fontId="1" fillId="0" borderId="0" xfId="1" applyNumberFormat="1"/>
    <xf numFmtId="0" fontId="4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4" fillId="0" borderId="0" xfId="3" applyNumberFormat="1" applyFont="1" applyBorder="1"/>
    <xf numFmtId="165" fontId="4" fillId="0" borderId="3" xfId="2" applyNumberFormat="1" applyFont="1" applyBorder="1"/>
    <xf numFmtId="0" fontId="4" fillId="0" borderId="0" xfId="2" applyFont="1" applyAlignment="1">
      <alignment vertical="center"/>
    </xf>
    <xf numFmtId="165" fontId="4" fillId="0" borderId="0" xfId="2" applyNumberFormat="1" applyFont="1"/>
    <xf numFmtId="0" fontId="1" fillId="0" borderId="0" xfId="1"/>
    <xf numFmtId="0" fontId="1" fillId="0" borderId="0" xfId="2" applyAlignment="1">
      <alignment horizontal="center"/>
    </xf>
    <xf numFmtId="165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 vertical="center"/>
    </xf>
    <xf numFmtId="0" fontId="15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1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165" fontId="1" fillId="0" borderId="0" xfId="3" applyFill="1" applyBorder="1" applyAlignment="1">
      <alignment vertical="center"/>
    </xf>
    <xf numFmtId="165" fontId="1" fillId="0" borderId="0" xfId="3" applyFill="1" applyAlignment="1">
      <alignment vertical="center"/>
    </xf>
    <xf numFmtId="165" fontId="1" fillId="0" borderId="2" xfId="3" applyFill="1" applyBorder="1" applyAlignment="1">
      <alignment vertical="center"/>
    </xf>
    <xf numFmtId="165" fontId="1" fillId="0" borderId="2" xfId="3" applyFont="1" applyFill="1" applyBorder="1" applyAlignment="1">
      <alignment vertical="center"/>
    </xf>
    <xf numFmtId="165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16" fillId="0" borderId="0" xfId="2" applyFont="1"/>
    <xf numFmtId="1" fontId="1" fillId="0" borderId="0" xfId="2" applyNumberFormat="1"/>
    <xf numFmtId="165" fontId="11" fillId="0" borderId="0" xfId="3" applyFont="1" applyFill="1" applyAlignment="1">
      <alignment vertical="center"/>
    </xf>
    <xf numFmtId="170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5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4" fillId="0" borderId="0" xfId="2" applyFont="1" applyAlignment="1">
      <alignment horizontal="left" vertical="center"/>
    </xf>
    <xf numFmtId="165" fontId="4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5" fontId="4" fillId="0" borderId="0" xfId="3" applyFont="1" applyFill="1" applyBorder="1" applyAlignment="1">
      <alignment vertical="center"/>
    </xf>
    <xf numFmtId="165" fontId="4" fillId="0" borderId="3" xfId="3" applyFont="1" applyFill="1" applyBorder="1" applyAlignment="1">
      <alignment vertical="center" wrapText="1"/>
    </xf>
    <xf numFmtId="165" fontId="4" fillId="0" borderId="3" xfId="3" applyFont="1" applyFill="1" applyBorder="1" applyAlignment="1">
      <alignment horizontal="center" vertical="center" wrapText="1"/>
    </xf>
    <xf numFmtId="2" fontId="17" fillId="0" borderId="0" xfId="1" applyNumberFormat="1" applyFont="1"/>
    <xf numFmtId="1" fontId="17" fillId="0" borderId="0" xfId="2" applyNumberFormat="1" applyFont="1"/>
    <xf numFmtId="165" fontId="4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165" fontId="1" fillId="0" borderId="0" xfId="3" applyFont="1" applyAlignment="1">
      <alignment vertical="center"/>
    </xf>
    <xf numFmtId="165" fontId="4" fillId="0" borderId="0" xfId="3" applyFont="1" applyBorder="1" applyAlignment="1">
      <alignment vertical="center"/>
    </xf>
    <xf numFmtId="165" fontId="1" fillId="0" borderId="0" xfId="2" applyNumberFormat="1" applyAlignment="1">
      <alignment horizontal="left" vertical="center"/>
    </xf>
    <xf numFmtId="165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5" fontId="1" fillId="0" borderId="2" xfId="3" applyFont="1" applyBorder="1" applyAlignment="1">
      <alignment vertical="center"/>
    </xf>
    <xf numFmtId="0" fontId="16" fillId="0" borderId="0" xfId="2" applyFont="1" applyAlignment="1">
      <alignment horizontal="left" vertical="center"/>
    </xf>
    <xf numFmtId="165" fontId="19" fillId="0" borderId="0" xfId="3" applyFont="1" applyBorder="1" applyAlignment="1">
      <alignment vertical="center"/>
    </xf>
    <xf numFmtId="165" fontId="4" fillId="0" borderId="2" xfId="3" applyFont="1" applyBorder="1" applyAlignment="1">
      <alignment vertical="center"/>
    </xf>
    <xf numFmtId="165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165" fontId="4" fillId="0" borderId="0" xfId="3" applyFont="1" applyBorder="1"/>
  </cellXfs>
  <cellStyles count="5">
    <cellStyle name="Millares" xfId="1" builtinId="3"/>
    <cellStyle name="Millares_BALANCE GENERALA ASOCIADO ENERO 06" xfId="3" xr:uid="{5EA8E10B-D96E-48F0-9579-C175438C4360}"/>
    <cellStyle name="Moneda 2" xfId="4" xr:uid="{66986A2F-BECB-405A-81CD-FB6AB6C74B73}"/>
    <cellStyle name="Normal" xfId="0" builtinId="0"/>
    <cellStyle name="Normal 2" xfId="2" xr:uid="{BAAD5670-53A1-41DD-B84F-616080073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835025</xdr:colOff>
      <xdr:row>50</xdr:row>
      <xdr:rowOff>1</xdr:rowOff>
    </xdr:from>
    <xdr:to>
      <xdr:col>4</xdr:col>
      <xdr:colOff>1522941</xdr:colOff>
      <xdr:row>54</xdr:row>
      <xdr:rowOff>95251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C6D804A-821C-45F0-9046-E61F5643B6DE}"/>
            </a:ext>
          </a:extLst>
        </xdr:cNvPr>
        <xdr:cNvSpPr/>
      </xdr:nvSpPr>
      <xdr:spPr>
        <a:xfrm>
          <a:off x="4410075" y="9340851"/>
          <a:ext cx="3329516" cy="730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1857375</xdr:colOff>
      <xdr:row>49</xdr:row>
      <xdr:rowOff>265643</xdr:rowOff>
    </xdr:from>
    <xdr:to>
      <xdr:col>6</xdr:col>
      <xdr:colOff>590550</xdr:colOff>
      <xdr:row>54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0522066-BA09-43C0-BBB5-BEA86E0BA7A2}"/>
            </a:ext>
          </a:extLst>
        </xdr:cNvPr>
        <xdr:cNvSpPr/>
      </xdr:nvSpPr>
      <xdr:spPr>
        <a:xfrm>
          <a:off x="8074025" y="9339793"/>
          <a:ext cx="3622675" cy="636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295275</xdr:colOff>
      <xdr:row>49</xdr:row>
      <xdr:rowOff>295275</xdr:rowOff>
    </xdr:from>
    <xdr:to>
      <xdr:col>1</xdr:col>
      <xdr:colOff>498475</xdr:colOff>
      <xdr:row>54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3FD1517-E5D8-4C31-B8A6-F44C91A403A5}"/>
            </a:ext>
          </a:extLst>
        </xdr:cNvPr>
        <xdr:cNvSpPr/>
      </xdr:nvSpPr>
      <xdr:spPr>
        <a:xfrm>
          <a:off x="295275" y="9337675"/>
          <a:ext cx="3778250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B78D7B-4917-4274-9CEA-0E7D45175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9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262466</xdr:colOff>
      <xdr:row>57</xdr:row>
      <xdr:rowOff>96307</xdr:rowOff>
    </xdr:from>
    <xdr:to>
      <xdr:col>1</xdr:col>
      <xdr:colOff>431799</xdr:colOff>
      <xdr:row>61</xdr:row>
      <xdr:rowOff>51857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0C14EAF-76AB-459C-877B-BC26F8E87048}"/>
            </a:ext>
          </a:extLst>
        </xdr:cNvPr>
        <xdr:cNvSpPr/>
      </xdr:nvSpPr>
      <xdr:spPr>
        <a:xfrm>
          <a:off x="262466" y="9722907"/>
          <a:ext cx="378248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1097493</xdr:colOff>
      <xdr:row>57</xdr:row>
      <xdr:rowOff>82549</xdr:rowOff>
    </xdr:from>
    <xdr:to>
      <xdr:col>4</xdr:col>
      <xdr:colOff>1684867</xdr:colOff>
      <xdr:row>61</xdr:row>
      <xdr:rowOff>5291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378B7B5-691A-4BC3-A49A-FA6EAD45CCA7}"/>
            </a:ext>
          </a:extLst>
        </xdr:cNvPr>
        <xdr:cNvSpPr/>
      </xdr:nvSpPr>
      <xdr:spPr>
        <a:xfrm>
          <a:off x="4710643" y="9709149"/>
          <a:ext cx="3197224" cy="5577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2486024</xdr:colOff>
      <xdr:row>57</xdr:row>
      <xdr:rowOff>77258</xdr:rowOff>
    </xdr:from>
    <xdr:to>
      <xdr:col>6</xdr:col>
      <xdr:colOff>858307</xdr:colOff>
      <xdr:row>60</xdr:row>
      <xdr:rowOff>142875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47A6603-8C26-401A-9E13-5FDFEDD07109}"/>
            </a:ext>
          </a:extLst>
        </xdr:cNvPr>
        <xdr:cNvSpPr/>
      </xdr:nvSpPr>
      <xdr:spPr>
        <a:xfrm>
          <a:off x="8709024" y="9703858"/>
          <a:ext cx="3598333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11C6BA-EF30-45D7-B214-AB2690B9D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5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A1D0-AC2A-4537-A967-8B55578F4B65}">
  <sheetPr>
    <tabColor rgb="FF0070C0"/>
    <pageSetUpPr fitToPage="1"/>
  </sheetPr>
  <dimension ref="A1:I62"/>
  <sheetViews>
    <sheetView tabSelected="1" view="pageBreakPreview" topLeftCell="A21" zoomScaleNormal="100" zoomScaleSheetLayoutView="100" workbookViewId="0">
      <selection activeCell="A26" sqref="A26"/>
    </sheetView>
  </sheetViews>
  <sheetFormatPr baseColWidth="10" defaultColWidth="11.453125" defaultRowHeight="12.5" x14ac:dyDescent="0.25"/>
  <cols>
    <col min="1" max="1" width="51.1796875" style="5" customWidth="1"/>
    <col min="2" max="2" width="18" style="5" customWidth="1"/>
    <col min="3" max="3" width="18.54296875" style="5" customWidth="1"/>
    <col min="4" max="4" width="1.26953125" style="5" customWidth="1"/>
    <col min="5" max="5" width="50.81640625" style="27" customWidth="1"/>
    <col min="6" max="7" width="19.1796875" style="5" customWidth="1"/>
    <col min="8" max="8" width="20.26953125" style="5" bestFit="1" customWidth="1"/>
    <col min="9" max="16384" width="11.453125" style="5"/>
  </cols>
  <sheetData>
    <row r="1" spans="1:9" ht="17.25" customHeight="1" x14ac:dyDescent="0.4">
      <c r="A1" s="1" t="s">
        <v>0</v>
      </c>
      <c r="B1" s="2"/>
      <c r="C1" s="2"/>
      <c r="D1" s="2"/>
      <c r="E1" s="3"/>
      <c r="F1" s="2"/>
      <c r="G1" s="4"/>
    </row>
    <row r="2" spans="1:9" ht="15" customHeight="1" x14ac:dyDescent="0.3">
      <c r="A2" s="2" t="s">
        <v>135</v>
      </c>
      <c r="B2" s="6"/>
      <c r="C2" s="6"/>
      <c r="D2" s="6"/>
      <c r="E2" s="7"/>
      <c r="F2" s="6"/>
      <c r="G2" s="4"/>
    </row>
    <row r="3" spans="1:9" ht="19.5" customHeight="1" thickBot="1" x14ac:dyDescent="0.35">
      <c r="A3" s="8" t="s">
        <v>1</v>
      </c>
      <c r="B3" s="9"/>
      <c r="C3" s="9"/>
      <c r="D3" s="9"/>
      <c r="E3" s="10"/>
      <c r="F3" s="9"/>
      <c r="G3" s="11"/>
      <c r="H3" s="12"/>
    </row>
    <row r="4" spans="1:9" ht="18" customHeight="1" x14ac:dyDescent="0.25">
      <c r="A4" s="13" t="s">
        <v>2</v>
      </c>
      <c r="E4" s="13" t="s">
        <v>3</v>
      </c>
      <c r="G4" s="14"/>
      <c r="H4" s="12"/>
      <c r="I4" s="12"/>
    </row>
    <row r="5" spans="1:9" ht="16.5" customHeight="1" x14ac:dyDescent="0.3">
      <c r="A5" s="15" t="s">
        <v>4</v>
      </c>
      <c r="C5" s="14">
        <f>SUM(B6:B7)</f>
        <v>11811346</v>
      </c>
      <c r="D5" s="12"/>
      <c r="E5" s="16" t="s">
        <v>5</v>
      </c>
      <c r="F5" s="17"/>
      <c r="G5" s="17">
        <f>SUM(F6:F8)</f>
        <v>15944777.48</v>
      </c>
      <c r="H5" s="12"/>
    </row>
    <row r="6" spans="1:9" x14ac:dyDescent="0.25">
      <c r="A6" s="5" t="s">
        <v>6</v>
      </c>
      <c r="B6" s="14">
        <v>2431302.44</v>
      </c>
      <c r="C6" s="14"/>
      <c r="E6" s="18" t="s">
        <v>6</v>
      </c>
      <c r="F6" s="17">
        <v>4277161.92</v>
      </c>
      <c r="G6" s="17"/>
      <c r="H6" s="12"/>
    </row>
    <row r="7" spans="1:9" x14ac:dyDescent="0.25">
      <c r="A7" s="19" t="s">
        <v>7</v>
      </c>
      <c r="B7" s="20">
        <v>9380043.5600000005</v>
      </c>
      <c r="E7" s="18" t="s">
        <v>8</v>
      </c>
      <c r="F7" s="21">
        <v>11452353.33</v>
      </c>
      <c r="G7" s="17"/>
    </row>
    <row r="8" spans="1:9" x14ac:dyDescent="0.25">
      <c r="C8" s="14"/>
      <c r="E8" s="18" t="s">
        <v>9</v>
      </c>
      <c r="F8" s="22">
        <v>215262.23</v>
      </c>
      <c r="G8" s="17"/>
    </row>
    <row r="9" spans="1:9" ht="23" x14ac:dyDescent="0.25">
      <c r="A9" s="23" t="s">
        <v>10</v>
      </c>
      <c r="B9" s="17"/>
      <c r="C9" s="17">
        <f>SUM(B10)</f>
        <v>1299876.17</v>
      </c>
      <c r="E9" s="18"/>
      <c r="F9" s="21"/>
      <c r="G9" s="17"/>
    </row>
    <row r="10" spans="1:9" ht="23" x14ac:dyDescent="0.25">
      <c r="A10" s="24" t="s">
        <v>6</v>
      </c>
      <c r="B10" s="25">
        <v>1299876.17</v>
      </c>
      <c r="C10" s="17"/>
      <c r="D10" s="12"/>
      <c r="E10" s="26" t="s">
        <v>11</v>
      </c>
      <c r="G10" s="17">
        <f>SUM(F11:F13)</f>
        <v>8312406.6499999994</v>
      </c>
      <c r="H10" s="12"/>
    </row>
    <row r="11" spans="1:9" x14ac:dyDescent="0.25">
      <c r="A11" s="24"/>
      <c r="B11" s="14"/>
      <c r="C11" s="17"/>
      <c r="E11" s="27" t="s">
        <v>6</v>
      </c>
      <c r="F11" s="14">
        <v>2142461.73</v>
      </c>
    </row>
    <row r="12" spans="1:9" ht="24.75" customHeight="1" x14ac:dyDescent="0.3">
      <c r="A12" s="28" t="s">
        <v>12</v>
      </c>
      <c r="C12" s="14">
        <f>SUM(B13:B15)</f>
        <v>5438513.2299999995</v>
      </c>
      <c r="E12" s="29" t="s">
        <v>13</v>
      </c>
      <c r="F12" s="14">
        <v>5488176.46</v>
      </c>
    </row>
    <row r="13" spans="1:9" ht="17.25" customHeight="1" x14ac:dyDescent="0.25">
      <c r="A13" s="30" t="s">
        <v>6</v>
      </c>
      <c r="B13" s="31">
        <v>706130.27</v>
      </c>
      <c r="E13" s="27" t="s">
        <v>14</v>
      </c>
      <c r="F13" s="20">
        <v>681768.46</v>
      </c>
    </row>
    <row r="14" spans="1:9" ht="15.75" customHeight="1" x14ac:dyDescent="0.25">
      <c r="A14" s="32" t="s">
        <v>15</v>
      </c>
      <c r="B14" s="14">
        <v>4197263.09</v>
      </c>
      <c r="C14" s="33"/>
      <c r="F14" s="14"/>
    </row>
    <row r="15" spans="1:9" ht="13" x14ac:dyDescent="0.25">
      <c r="A15" s="30" t="s">
        <v>14</v>
      </c>
      <c r="B15" s="34">
        <v>535119.87</v>
      </c>
      <c r="E15" s="35" t="s">
        <v>16</v>
      </c>
      <c r="G15" s="14">
        <f>SUM(F16:F17)</f>
        <v>1117766.03</v>
      </c>
    </row>
    <row r="16" spans="1:9" x14ac:dyDescent="0.25">
      <c r="A16" s="24"/>
      <c r="B16" s="14"/>
      <c r="C16" s="14"/>
      <c r="E16" s="27" t="s">
        <v>6</v>
      </c>
      <c r="F16" s="14">
        <v>609635.06999999995</v>
      </c>
    </row>
    <row r="17" spans="1:8" ht="13" x14ac:dyDescent="0.3">
      <c r="A17" s="15" t="s">
        <v>17</v>
      </c>
      <c r="B17" s="31"/>
      <c r="C17" s="14">
        <f>SUM(B18:B21)</f>
        <v>3741151.7899999996</v>
      </c>
      <c r="E17" s="27" t="s">
        <v>18</v>
      </c>
      <c r="F17" s="36">
        <v>508130.96</v>
      </c>
    </row>
    <row r="18" spans="1:8" x14ac:dyDescent="0.25">
      <c r="A18" s="37" t="s">
        <v>19</v>
      </c>
      <c r="B18" s="31">
        <v>400358.06</v>
      </c>
      <c r="D18" s="12"/>
    </row>
    <row r="19" spans="1:8" ht="23" x14ac:dyDescent="0.25">
      <c r="A19" s="38" t="s">
        <v>20</v>
      </c>
      <c r="B19" s="31">
        <v>981949.08</v>
      </c>
      <c r="D19" s="33"/>
      <c r="E19" s="16" t="s">
        <v>21</v>
      </c>
      <c r="F19" s="39"/>
      <c r="G19" s="39">
        <f>SUM(F20:F21)</f>
        <v>37472.86</v>
      </c>
    </row>
    <row r="20" spans="1:8" x14ac:dyDescent="0.25">
      <c r="A20" s="5" t="s">
        <v>22</v>
      </c>
      <c r="B20" s="31">
        <v>33287.22</v>
      </c>
      <c r="E20" s="27" t="s">
        <v>6</v>
      </c>
      <c r="F20" s="33">
        <v>119.07</v>
      </c>
      <c r="G20" s="39"/>
    </row>
    <row r="21" spans="1:8" x14ac:dyDescent="0.25">
      <c r="A21" s="5" t="s">
        <v>23</v>
      </c>
      <c r="B21" s="34">
        <v>2325557.4299999997</v>
      </c>
      <c r="E21" s="18" t="s">
        <v>7</v>
      </c>
      <c r="F21" s="36">
        <v>37353.79</v>
      </c>
    </row>
    <row r="22" spans="1:8" ht="15.75" customHeight="1" x14ac:dyDescent="0.35">
      <c r="H22" s="40"/>
    </row>
    <row r="23" spans="1:8" ht="13.5" customHeight="1" x14ac:dyDescent="0.35">
      <c r="A23" s="28" t="s">
        <v>24</v>
      </c>
      <c r="C23" s="14">
        <f>SUM(B24:B26)</f>
        <v>1699034.9</v>
      </c>
      <c r="E23" s="35" t="s">
        <v>25</v>
      </c>
      <c r="G23" s="41">
        <f>SUM(F24:F26)</f>
        <v>152638.65</v>
      </c>
      <c r="H23" s="40" t="s">
        <v>26</v>
      </c>
    </row>
    <row r="24" spans="1:8" ht="14.25" customHeight="1" x14ac:dyDescent="0.35">
      <c r="A24" s="24" t="s">
        <v>6</v>
      </c>
      <c r="B24" s="14">
        <v>352385.18</v>
      </c>
      <c r="C24" s="17"/>
      <c r="E24" s="27" t="s">
        <v>27</v>
      </c>
      <c r="F24" s="42">
        <v>87381.23</v>
      </c>
      <c r="G24" s="33"/>
      <c r="H24" s="40"/>
    </row>
    <row r="25" spans="1:8" ht="14.25" customHeight="1" x14ac:dyDescent="0.25">
      <c r="A25" s="5" t="s">
        <v>18</v>
      </c>
      <c r="B25" s="14">
        <v>1311300.4099999999</v>
      </c>
      <c r="E25" s="18" t="s">
        <v>28</v>
      </c>
      <c r="F25" s="42">
        <v>65257.42</v>
      </c>
    </row>
    <row r="26" spans="1:8" ht="15" customHeight="1" x14ac:dyDescent="0.25">
      <c r="A26" s="5" t="s">
        <v>9</v>
      </c>
      <c r="B26" s="20">
        <v>35349.31</v>
      </c>
      <c r="E26" s="27" t="s">
        <v>29</v>
      </c>
      <c r="F26" s="43">
        <v>0</v>
      </c>
    </row>
    <row r="27" spans="1:8" ht="14.25" customHeight="1" x14ac:dyDescent="0.4">
      <c r="B27" s="44"/>
      <c r="C27" s="45"/>
      <c r="E27" s="18"/>
      <c r="F27" s="21"/>
    </row>
    <row r="28" spans="1:8" ht="13" x14ac:dyDescent="0.3">
      <c r="A28" s="15" t="s">
        <v>30</v>
      </c>
      <c r="B28" s="46"/>
      <c r="C28" s="46">
        <f>SUM(B29:B30)</f>
        <v>905398.02</v>
      </c>
      <c r="E28" s="16" t="s">
        <v>31</v>
      </c>
      <c r="F28" s="21"/>
      <c r="G28" s="41">
        <f>SUM(F29)</f>
        <v>451868.87</v>
      </c>
    </row>
    <row r="29" spans="1:8" x14ac:dyDescent="0.25">
      <c r="A29" s="5" t="s">
        <v>32</v>
      </c>
      <c r="B29" s="14">
        <v>297967.90000000002</v>
      </c>
      <c r="C29" s="46"/>
      <c r="E29" s="18" t="s">
        <v>33</v>
      </c>
      <c r="F29" s="22">
        <v>451868.87</v>
      </c>
      <c r="H29" s="12"/>
    </row>
    <row r="30" spans="1:8" ht="23" x14ac:dyDescent="0.25">
      <c r="A30" s="38" t="s">
        <v>34</v>
      </c>
      <c r="B30" s="22">
        <v>607430.12</v>
      </c>
      <c r="E30" s="47" t="s">
        <v>35</v>
      </c>
      <c r="G30" s="41">
        <f>SUM(F31)</f>
        <v>474039.57</v>
      </c>
    </row>
    <row r="31" spans="1:8" x14ac:dyDescent="0.25">
      <c r="D31" s="12"/>
      <c r="E31" s="18" t="s">
        <v>36</v>
      </c>
      <c r="F31" s="20">
        <v>474039.57</v>
      </c>
    </row>
    <row r="32" spans="1:8" ht="15.75" customHeight="1" x14ac:dyDescent="0.3">
      <c r="A32" s="15" t="s">
        <v>37</v>
      </c>
      <c r="B32" s="46"/>
      <c r="C32" s="14">
        <f>SUM(B33:B40)</f>
        <v>2401730.3000000003</v>
      </c>
    </row>
    <row r="33" spans="1:9" ht="12.75" customHeight="1" x14ac:dyDescent="0.3">
      <c r="A33" s="5" t="s">
        <v>38</v>
      </c>
      <c r="B33" s="46">
        <v>806478.62</v>
      </c>
      <c r="C33" s="14"/>
      <c r="E33" s="15" t="s">
        <v>39</v>
      </c>
      <c r="F33" s="42"/>
      <c r="G33" s="41">
        <f>SUM(F34)</f>
        <v>168771.78</v>
      </c>
    </row>
    <row r="34" spans="1:9" ht="12.75" customHeight="1" x14ac:dyDescent="0.25">
      <c r="A34" s="5" t="s">
        <v>40</v>
      </c>
      <c r="B34" s="14">
        <v>0</v>
      </c>
      <c r="E34" s="5" t="s">
        <v>41</v>
      </c>
      <c r="F34" s="20">
        <v>168771.78</v>
      </c>
    </row>
    <row r="35" spans="1:9" ht="12.75" customHeight="1" x14ac:dyDescent="0.25">
      <c r="A35" s="5" t="s">
        <v>42</v>
      </c>
      <c r="B35" s="46">
        <v>746184.17</v>
      </c>
      <c r="C35" s="46"/>
      <c r="H35" s="48"/>
    </row>
    <row r="36" spans="1:9" ht="12.75" customHeight="1" x14ac:dyDescent="0.25">
      <c r="A36" s="5" t="s">
        <v>43</v>
      </c>
      <c r="B36" s="14">
        <v>21144.519999999997</v>
      </c>
      <c r="H36" s="49"/>
    </row>
    <row r="37" spans="1:9" ht="12.75" customHeight="1" x14ac:dyDescent="0.25">
      <c r="A37" s="5" t="s">
        <v>44</v>
      </c>
      <c r="B37" s="46">
        <v>538626.33000000007</v>
      </c>
      <c r="C37" s="14"/>
      <c r="H37" s="49"/>
    </row>
    <row r="38" spans="1:9" ht="12.75" customHeight="1" x14ac:dyDescent="0.25">
      <c r="A38" s="5" t="s">
        <v>45</v>
      </c>
      <c r="B38" s="46">
        <v>28953.75</v>
      </c>
      <c r="C38" s="14"/>
      <c r="H38" s="33"/>
    </row>
    <row r="39" spans="1:9" ht="12.75" customHeight="1" x14ac:dyDescent="0.25">
      <c r="A39" s="5" t="s">
        <v>46</v>
      </c>
      <c r="B39" s="46">
        <v>0</v>
      </c>
      <c r="C39" s="14"/>
      <c r="H39" s="12"/>
    </row>
    <row r="40" spans="1:9" x14ac:dyDescent="0.25">
      <c r="A40" s="5" t="s">
        <v>47</v>
      </c>
      <c r="B40" s="34">
        <v>260342.91000000003</v>
      </c>
      <c r="C40" s="14"/>
    </row>
    <row r="42" spans="1:9" x14ac:dyDescent="0.25">
      <c r="A42" s="50" t="s">
        <v>48</v>
      </c>
      <c r="C42" s="14">
        <f>SUM(B43:B44)</f>
        <v>416361.69</v>
      </c>
      <c r="H42" s="51"/>
    </row>
    <row r="43" spans="1:9" x14ac:dyDescent="0.25">
      <c r="A43" s="5" t="s">
        <v>49</v>
      </c>
      <c r="B43" s="21">
        <v>209183.66</v>
      </c>
    </row>
    <row r="44" spans="1:9" ht="12.75" customHeight="1" x14ac:dyDescent="0.25">
      <c r="A44" s="5" t="s">
        <v>50</v>
      </c>
      <c r="B44" s="36">
        <v>207178.03</v>
      </c>
    </row>
    <row r="45" spans="1:9" ht="13" x14ac:dyDescent="0.3">
      <c r="A45" s="52" t="s">
        <v>51</v>
      </c>
      <c r="B45" s="53"/>
      <c r="C45" s="14">
        <f>SUM(C5:C44)</f>
        <v>27713412.099999998</v>
      </c>
      <c r="E45" s="13" t="s">
        <v>52</v>
      </c>
      <c r="F45" s="42"/>
      <c r="G45" s="14">
        <f>SUM(G5:G44)</f>
        <v>26659741.890000001</v>
      </c>
    </row>
    <row r="46" spans="1:9" ht="16.5" customHeight="1" x14ac:dyDescent="0.3">
      <c r="A46" s="52" t="str">
        <f>IF(C46=0,"","UTILIDAD DEL EJERCICIO")</f>
        <v/>
      </c>
      <c r="B46" s="54"/>
      <c r="C46" s="14">
        <f>IF(SUM(-C45+G45)&lt;0,0,SUM(-C45+G45))</f>
        <v>0</v>
      </c>
      <c r="E46" s="55" t="str">
        <f>IF(G46=0,"","PERDIDA DEL EJERCICIO")</f>
        <v>PERDIDA DEL EJERCICIO</v>
      </c>
      <c r="G46" s="56">
        <f>IF(SUM(-G45+C45)&lt;0,0,SUM(-G45+C45))</f>
        <v>1053670.2099999972</v>
      </c>
    </row>
    <row r="47" spans="1:9" ht="13.5" thickBot="1" x14ac:dyDescent="0.35">
      <c r="A47" s="52" t="s">
        <v>53</v>
      </c>
      <c r="B47" s="57" t="s">
        <v>54</v>
      </c>
      <c r="C47" s="58">
        <f>+C45+C46</f>
        <v>27713412.099999998</v>
      </c>
      <c r="E47" s="59" t="s">
        <v>55</v>
      </c>
      <c r="F47" s="60" t="s">
        <v>54</v>
      </c>
      <c r="G47" s="58">
        <f>+G45+G46</f>
        <v>27713412.099999998</v>
      </c>
      <c r="H47" s="56">
        <f>+G47-C47</f>
        <v>0</v>
      </c>
      <c r="I47" s="61"/>
    </row>
    <row r="48" spans="1:9" ht="13" thickTop="1" x14ac:dyDescent="0.25"/>
    <row r="49" spans="1:8" ht="16.5" customHeight="1" x14ac:dyDescent="0.25"/>
    <row r="54" spans="1:8" x14ac:dyDescent="0.25">
      <c r="H54" s="33"/>
    </row>
    <row r="55" spans="1:8" x14ac:dyDescent="0.25">
      <c r="C55" s="14"/>
      <c r="G55" s="56"/>
      <c r="H55" s="33"/>
    </row>
    <row r="56" spans="1:8" x14ac:dyDescent="0.25">
      <c r="H56" s="56"/>
    </row>
    <row r="57" spans="1:8" ht="13" x14ac:dyDescent="0.3">
      <c r="A57" s="62"/>
      <c r="B57" s="57"/>
      <c r="C57" s="60"/>
      <c r="F57" s="60"/>
      <c r="G57" s="60"/>
    </row>
    <row r="58" spans="1:8" ht="15.5" x14ac:dyDescent="0.35">
      <c r="A58" s="63"/>
      <c r="B58" s="64"/>
      <c r="C58" s="64"/>
      <c r="E58" s="64"/>
      <c r="F58" s="63"/>
      <c r="G58" s="65"/>
    </row>
    <row r="59" spans="1:8" ht="15.5" x14ac:dyDescent="0.35">
      <c r="A59" s="63"/>
      <c r="C59" s="66"/>
      <c r="D59" s="67"/>
      <c r="F59" s="63"/>
      <c r="G59" s="65"/>
    </row>
    <row r="60" spans="1:8" ht="15.5" x14ac:dyDescent="0.35">
      <c r="A60" s="65"/>
      <c r="D60" s="67"/>
      <c r="F60" s="65"/>
      <c r="G60" s="65"/>
    </row>
    <row r="62" spans="1:8" ht="15.5" x14ac:dyDescent="0.25">
      <c r="D62" s="64"/>
    </row>
  </sheetData>
  <printOptions horizontalCentered="1"/>
  <pageMargins left="0.31496062992125984" right="0.23622047244094491" top="0.43307086614173229" bottom="0.19685039370078741" header="0" footer="0"/>
  <pageSetup scale="72" orientation="landscape" r:id="rId1"/>
  <headerFooter alignWithMargins="0"/>
  <rowBreaks count="1" manualBreakCount="1">
    <brk id="6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F221-B1CB-4BF5-B020-C0FFE307BF44}">
  <sheetPr>
    <tabColor rgb="FF0070C0"/>
    <pageSetUpPr fitToPage="1"/>
  </sheetPr>
  <dimension ref="A1:O65"/>
  <sheetViews>
    <sheetView view="pageBreakPreview" topLeftCell="B1" zoomScaleNormal="100" zoomScaleSheetLayoutView="100" workbookViewId="0">
      <selection activeCell="C41" sqref="C41"/>
    </sheetView>
  </sheetViews>
  <sheetFormatPr baseColWidth="10" defaultColWidth="11.453125" defaultRowHeight="12.5" x14ac:dyDescent="0.25"/>
  <cols>
    <col min="1" max="1" width="51.7265625" style="18" customWidth="1"/>
    <col min="2" max="2" width="18" style="27" customWidth="1"/>
    <col min="3" max="3" width="18.54296875" style="27" customWidth="1"/>
    <col min="4" max="4" width="0.81640625" style="5" customWidth="1"/>
    <col min="5" max="5" width="56.26953125" style="18" customWidth="1"/>
    <col min="6" max="6" width="18.54296875" style="27" customWidth="1"/>
    <col min="7" max="7" width="19.1796875" style="27" customWidth="1"/>
    <col min="8" max="8" width="19.7265625" style="5" customWidth="1"/>
    <col min="9" max="9" width="11.453125" style="5" customWidth="1"/>
    <col min="10" max="10" width="6.7265625" style="5" customWidth="1"/>
    <col min="11" max="11" width="15.54296875" style="5" customWidth="1"/>
    <col min="12" max="16384" width="11.453125" style="5"/>
  </cols>
  <sheetData>
    <row r="1" spans="1:11" ht="18" customHeight="1" x14ac:dyDescent="0.25">
      <c r="A1" s="68" t="s">
        <v>0</v>
      </c>
      <c r="B1" s="68"/>
      <c r="C1" s="68"/>
      <c r="D1" s="68"/>
      <c r="E1" s="68"/>
      <c r="F1" s="68"/>
      <c r="G1" s="68"/>
    </row>
    <row r="2" spans="1:11" ht="13.5" customHeight="1" x14ac:dyDescent="0.25">
      <c r="A2" s="69" t="s">
        <v>136</v>
      </c>
      <c r="B2" s="69"/>
      <c r="C2" s="69"/>
      <c r="D2" s="69"/>
      <c r="E2" s="69"/>
      <c r="F2" s="69"/>
      <c r="G2" s="69"/>
    </row>
    <row r="3" spans="1:11" ht="12.75" customHeight="1" thickBot="1" x14ac:dyDescent="0.3">
      <c r="A3" s="70" t="s">
        <v>1</v>
      </c>
      <c r="B3" s="70"/>
      <c r="C3" s="70"/>
      <c r="D3" s="70"/>
      <c r="E3" s="70"/>
      <c r="F3" s="70"/>
      <c r="G3" s="70"/>
    </row>
    <row r="4" spans="1:11" ht="12.75" customHeight="1" x14ac:dyDescent="0.25">
      <c r="E4" s="18" t="s">
        <v>54</v>
      </c>
    </row>
    <row r="5" spans="1:11" ht="12.75" customHeight="1" x14ac:dyDescent="0.25">
      <c r="A5" s="13" t="s">
        <v>56</v>
      </c>
      <c r="E5" s="13" t="s">
        <v>57</v>
      </c>
    </row>
    <row r="6" spans="1:11" ht="12.75" customHeight="1" x14ac:dyDescent="0.25">
      <c r="A6" s="16" t="s">
        <v>58</v>
      </c>
      <c r="B6" s="71" t="s">
        <v>54</v>
      </c>
      <c r="C6" s="72">
        <f>SUM(B7:B8)</f>
        <v>1312354.68</v>
      </c>
      <c r="D6" s="33"/>
      <c r="E6" s="16" t="s">
        <v>59</v>
      </c>
      <c r="F6" s="73"/>
      <c r="G6" s="72">
        <f>SUM(F7:F8)</f>
        <v>1100937.55</v>
      </c>
    </row>
    <row r="7" spans="1:11" ht="12.75" customHeight="1" x14ac:dyDescent="0.25">
      <c r="A7" s="18" t="s">
        <v>60</v>
      </c>
      <c r="B7" s="74">
        <v>1100</v>
      </c>
      <c r="E7" s="18" t="s">
        <v>61</v>
      </c>
      <c r="F7" s="73">
        <v>0</v>
      </c>
      <c r="G7" s="72"/>
    </row>
    <row r="8" spans="1:11" ht="12.75" customHeight="1" x14ac:dyDescent="0.25">
      <c r="A8" s="18" t="s">
        <v>62</v>
      </c>
      <c r="B8" s="75">
        <v>1311254.68</v>
      </c>
      <c r="C8" s="72"/>
      <c r="D8" s="5" t="s">
        <v>54</v>
      </c>
      <c r="E8" s="18" t="s">
        <v>63</v>
      </c>
      <c r="F8" s="76">
        <v>1100937.55</v>
      </c>
    </row>
    <row r="9" spans="1:11" ht="12.75" customHeight="1" x14ac:dyDescent="0.25">
      <c r="B9" s="71"/>
      <c r="E9" s="16" t="s">
        <v>64</v>
      </c>
      <c r="F9" s="73"/>
      <c r="G9" s="72">
        <f>SUM(F10:F13)</f>
        <v>3478945.7700000005</v>
      </c>
    </row>
    <row r="10" spans="1:11" ht="12.75" customHeight="1" x14ac:dyDescent="0.25">
      <c r="A10" s="16" t="s">
        <v>65</v>
      </c>
      <c r="B10" s="71" t="s">
        <v>54</v>
      </c>
      <c r="C10" s="72">
        <f>SUM(B11:B13)</f>
        <v>2194457.54</v>
      </c>
      <c r="E10" s="18" t="s">
        <v>66</v>
      </c>
      <c r="F10" s="77">
        <v>28536.29</v>
      </c>
      <c r="G10" s="72"/>
      <c r="H10" s="33"/>
    </row>
    <row r="11" spans="1:11" ht="12.75" customHeight="1" x14ac:dyDescent="0.25">
      <c r="A11" s="18" t="s">
        <v>67</v>
      </c>
      <c r="B11" s="71">
        <v>608000</v>
      </c>
      <c r="E11" s="18" t="s">
        <v>68</v>
      </c>
      <c r="F11" s="78">
        <v>479003.48</v>
      </c>
    </row>
    <row r="12" spans="1:11" ht="12.75" customHeight="1" x14ac:dyDescent="0.25">
      <c r="A12" s="18" t="s">
        <v>69</v>
      </c>
      <c r="B12" s="74">
        <v>1563186.79</v>
      </c>
      <c r="D12" s="79"/>
      <c r="E12" s="18" t="s">
        <v>70</v>
      </c>
      <c r="F12" s="78">
        <v>2942664.0100000002</v>
      </c>
      <c r="G12" s="72"/>
      <c r="H12" s="80"/>
      <c r="K12" s="14"/>
    </row>
    <row r="13" spans="1:11" ht="12.75" customHeight="1" x14ac:dyDescent="0.25">
      <c r="A13" s="18" t="s">
        <v>71</v>
      </c>
      <c r="B13" s="76">
        <v>23270.75</v>
      </c>
      <c r="D13" s="79"/>
      <c r="E13" s="18" t="s">
        <v>72</v>
      </c>
      <c r="F13" s="76">
        <v>28741.99</v>
      </c>
      <c r="H13" s="80"/>
    </row>
    <row r="14" spans="1:11" ht="12.75" customHeight="1" x14ac:dyDescent="0.25">
      <c r="B14" s="77"/>
      <c r="D14" s="79"/>
      <c r="E14" s="16" t="s">
        <v>73</v>
      </c>
      <c r="G14" s="78">
        <f>SUM(F15:F16)</f>
        <v>1808247.48</v>
      </c>
      <c r="H14" s="80"/>
      <c r="K14" s="14"/>
    </row>
    <row r="15" spans="1:11" ht="12.75" customHeight="1" x14ac:dyDescent="0.25">
      <c r="A15" s="16" t="s">
        <v>74</v>
      </c>
      <c r="B15" s="81"/>
      <c r="C15" s="78">
        <f>SUM(B17:B17)</f>
        <v>200000</v>
      </c>
      <c r="D15" s="79"/>
      <c r="E15" s="18" t="s">
        <v>75</v>
      </c>
      <c r="F15" s="78">
        <v>1597201.44</v>
      </c>
      <c r="H15" s="80"/>
    </row>
    <row r="16" spans="1:11" ht="12.75" customHeight="1" x14ac:dyDescent="0.25">
      <c r="A16" s="18" t="s">
        <v>76</v>
      </c>
      <c r="B16" s="81"/>
      <c r="C16" s="78"/>
      <c r="E16" s="18" t="s">
        <v>77</v>
      </c>
      <c r="F16" s="76">
        <v>211046.04</v>
      </c>
      <c r="H16" s="80"/>
    </row>
    <row r="17" spans="1:15" ht="12.75" customHeight="1" x14ac:dyDescent="0.25">
      <c r="A17" s="18" t="s">
        <v>78</v>
      </c>
      <c r="B17" s="76">
        <v>200000</v>
      </c>
      <c r="C17" s="78"/>
      <c r="E17" s="16" t="s">
        <v>79</v>
      </c>
      <c r="F17" s="82"/>
      <c r="G17" s="72">
        <f>SUM(F18)</f>
        <v>231598.77</v>
      </c>
      <c r="H17" s="80"/>
    </row>
    <row r="18" spans="1:15" ht="12.75" customHeight="1" x14ac:dyDescent="0.25">
      <c r="E18" s="18" t="s">
        <v>80</v>
      </c>
      <c r="F18" s="83">
        <v>231598.77</v>
      </c>
      <c r="G18" s="72"/>
      <c r="H18" s="80"/>
    </row>
    <row r="19" spans="1:15" ht="12.75" customHeight="1" x14ac:dyDescent="0.25">
      <c r="A19" s="16" t="s">
        <v>81</v>
      </c>
      <c r="B19" s="74"/>
      <c r="C19" s="72">
        <f>SUM(B20:B23)</f>
        <v>11630621.989999998</v>
      </c>
      <c r="E19" s="16" t="s">
        <v>82</v>
      </c>
      <c r="F19" s="78"/>
      <c r="G19" s="78">
        <f>SUM(F20:F21)</f>
        <v>3035258.2800000003</v>
      </c>
      <c r="H19" s="80"/>
    </row>
    <row r="20" spans="1:15" ht="12.75" customHeight="1" x14ac:dyDescent="0.25">
      <c r="A20" s="18" t="s">
        <v>83</v>
      </c>
      <c r="B20" s="71">
        <v>2847923.43</v>
      </c>
      <c r="E20" s="18" t="s">
        <v>84</v>
      </c>
      <c r="F20" s="78">
        <v>2700000</v>
      </c>
      <c r="G20" s="72"/>
      <c r="H20" s="80"/>
    </row>
    <row r="21" spans="1:15" ht="12.75" customHeight="1" x14ac:dyDescent="0.25">
      <c r="A21" s="84" t="s">
        <v>85</v>
      </c>
      <c r="B21" s="78">
        <v>7578165.0199999996</v>
      </c>
      <c r="E21" s="18" t="s">
        <v>86</v>
      </c>
      <c r="F21" s="83">
        <v>335258.28000000003</v>
      </c>
      <c r="G21" s="72"/>
      <c r="H21" s="80"/>
    </row>
    <row r="22" spans="1:15" ht="12.75" customHeight="1" x14ac:dyDescent="0.25">
      <c r="A22" s="18" t="s">
        <v>87</v>
      </c>
      <c r="B22" s="72">
        <v>1426281.17</v>
      </c>
      <c r="E22" s="16" t="s">
        <v>88</v>
      </c>
      <c r="F22" s="82"/>
      <c r="G22" s="72">
        <f>SUM(F23)</f>
        <v>59782.559999999998</v>
      </c>
      <c r="H22" s="80"/>
    </row>
    <row r="23" spans="1:15" ht="15.75" customHeight="1" x14ac:dyDescent="0.25">
      <c r="A23" s="18" t="s">
        <v>89</v>
      </c>
      <c r="B23" s="85">
        <v>-221747.63</v>
      </c>
      <c r="E23" s="18" t="s">
        <v>90</v>
      </c>
      <c r="F23" s="76">
        <v>59782.559999999998</v>
      </c>
      <c r="G23" s="72"/>
      <c r="H23" s="80"/>
    </row>
    <row r="24" spans="1:15" ht="12.75" customHeight="1" x14ac:dyDescent="0.25">
      <c r="E24" s="16" t="s">
        <v>91</v>
      </c>
      <c r="F24" s="74"/>
      <c r="G24" s="72">
        <f>SUM(F25:F27)</f>
        <v>419884.26</v>
      </c>
      <c r="H24" s="80"/>
    </row>
    <row r="25" spans="1:15" ht="12.75" customHeight="1" x14ac:dyDescent="0.25">
      <c r="A25" s="16" t="s">
        <v>92</v>
      </c>
      <c r="B25" s="77"/>
      <c r="C25" s="78">
        <f>SUM(B26)</f>
        <v>551307.21</v>
      </c>
      <c r="E25" s="18" t="s">
        <v>93</v>
      </c>
      <c r="F25" s="77">
        <v>114057.38</v>
      </c>
      <c r="H25" s="80"/>
    </row>
    <row r="26" spans="1:15" ht="12.75" customHeight="1" x14ac:dyDescent="0.25">
      <c r="A26" s="18" t="s">
        <v>94</v>
      </c>
      <c r="B26" s="76">
        <v>551307.21</v>
      </c>
      <c r="E26" s="18" t="s">
        <v>95</v>
      </c>
      <c r="F26" s="77">
        <v>140234.29999999999</v>
      </c>
      <c r="G26" s="72"/>
      <c r="H26" s="80"/>
    </row>
    <row r="27" spans="1:15" ht="12.75" customHeight="1" x14ac:dyDescent="0.25">
      <c r="B27" s="77"/>
      <c r="E27" s="18" t="s">
        <v>96</v>
      </c>
      <c r="F27" s="76">
        <v>165592.57999999999</v>
      </c>
      <c r="G27" s="72"/>
      <c r="H27" s="80"/>
    </row>
    <row r="28" spans="1:15" ht="12.75" customHeight="1" x14ac:dyDescent="0.25">
      <c r="A28" s="16" t="s">
        <v>97</v>
      </c>
      <c r="B28" s="71" t="s">
        <v>54</v>
      </c>
      <c r="C28" s="72">
        <f>SUM(B29:B31)</f>
        <v>66687.990000000107</v>
      </c>
      <c r="E28" s="16" t="s">
        <v>98</v>
      </c>
      <c r="G28" s="78">
        <f>SUM(F29)</f>
        <v>101677.83</v>
      </c>
      <c r="H28" s="80"/>
    </row>
    <row r="29" spans="1:15" ht="12.75" customHeight="1" x14ac:dyDescent="0.25">
      <c r="A29" s="18" t="s">
        <v>99</v>
      </c>
      <c r="B29" s="77">
        <v>0</v>
      </c>
      <c r="C29" s="72"/>
      <c r="E29" s="86" t="s">
        <v>100</v>
      </c>
      <c r="F29" s="76">
        <v>101677.83</v>
      </c>
      <c r="H29" s="80"/>
      <c r="L29" s="87"/>
      <c r="O29" s="87"/>
    </row>
    <row r="30" spans="1:15" ht="12.75" customHeight="1" x14ac:dyDescent="0.25">
      <c r="A30" s="18" t="s">
        <v>101</v>
      </c>
      <c r="B30" s="77">
        <v>705791.56</v>
      </c>
      <c r="E30" s="88" t="s">
        <v>102</v>
      </c>
      <c r="F30" s="71" t="s">
        <v>54</v>
      </c>
      <c r="G30" s="89">
        <f>SUM(G6:G29)</f>
        <v>10236332.500000002</v>
      </c>
      <c r="H30" s="80"/>
    </row>
    <row r="31" spans="1:15" ht="12.75" customHeight="1" x14ac:dyDescent="0.25">
      <c r="A31" s="18" t="s">
        <v>103</v>
      </c>
      <c r="B31" s="76">
        <v>-639103.56999999995</v>
      </c>
      <c r="E31" s="88"/>
      <c r="F31" s="71"/>
      <c r="G31" s="89"/>
      <c r="H31" s="80"/>
    </row>
    <row r="32" spans="1:15" ht="12.75" customHeight="1" x14ac:dyDescent="0.25">
      <c r="B32" s="71"/>
      <c r="E32" s="88" t="s">
        <v>104</v>
      </c>
      <c r="F32" s="71" t="s">
        <v>54</v>
      </c>
      <c r="G32" s="72" t="s">
        <v>54</v>
      </c>
      <c r="H32" s="80"/>
      <c r="K32" s="33"/>
    </row>
    <row r="33" spans="1:11" ht="12.75" customHeight="1" x14ac:dyDescent="0.25">
      <c r="A33" s="16" t="s">
        <v>105</v>
      </c>
      <c r="B33" s="74"/>
      <c r="C33" s="72">
        <f>SUM(B34:B37)</f>
        <v>2756996.8600000003</v>
      </c>
      <c r="E33" s="16" t="s">
        <v>106</v>
      </c>
      <c r="F33" s="74"/>
      <c r="G33" s="72">
        <f>+F34</f>
        <v>7500000</v>
      </c>
      <c r="H33" s="80"/>
      <c r="K33" s="33"/>
    </row>
    <row r="34" spans="1:11" ht="12.75" customHeight="1" x14ac:dyDescent="0.25">
      <c r="A34" s="18" t="s">
        <v>107</v>
      </c>
      <c r="B34" s="71">
        <v>2309452.29</v>
      </c>
      <c r="C34" s="72"/>
      <c r="E34" s="18" t="s">
        <v>108</v>
      </c>
      <c r="F34" s="76">
        <v>7500000</v>
      </c>
      <c r="G34" s="72"/>
      <c r="H34" s="80"/>
    </row>
    <row r="35" spans="1:11" ht="12.75" customHeight="1" x14ac:dyDescent="0.25">
      <c r="A35" s="18" t="s">
        <v>109</v>
      </c>
      <c r="B35" s="72">
        <v>275646.85000000003</v>
      </c>
      <c r="C35" s="72"/>
      <c r="E35" s="16" t="s">
        <v>110</v>
      </c>
      <c r="G35" s="77">
        <f>+F36</f>
        <v>225833.54</v>
      </c>
      <c r="H35" s="80"/>
    </row>
    <row r="36" spans="1:11" ht="12.75" customHeight="1" x14ac:dyDescent="0.25">
      <c r="A36" s="18" t="s">
        <v>111</v>
      </c>
      <c r="B36" s="74">
        <v>298984.03999999998</v>
      </c>
      <c r="C36" s="72"/>
      <c r="E36" s="18" t="s">
        <v>112</v>
      </c>
      <c r="F36" s="76">
        <v>225833.54</v>
      </c>
      <c r="H36" s="80"/>
    </row>
    <row r="37" spans="1:11" ht="12.75" customHeight="1" x14ac:dyDescent="0.25">
      <c r="A37" s="18" t="s">
        <v>113</v>
      </c>
      <c r="B37" s="76">
        <v>-127086.32</v>
      </c>
      <c r="E37" s="16" t="s">
        <v>114</v>
      </c>
      <c r="F37" s="77"/>
      <c r="G37" s="72">
        <f>+F38</f>
        <v>9398.7000000000007</v>
      </c>
      <c r="H37" s="80"/>
    </row>
    <row r="38" spans="1:11" ht="12.75" customHeight="1" x14ac:dyDescent="0.25">
      <c r="B38" s="77"/>
      <c r="E38" s="90" t="s">
        <v>115</v>
      </c>
      <c r="F38" s="76">
        <v>9398.7000000000007</v>
      </c>
      <c r="H38" s="80"/>
    </row>
    <row r="39" spans="1:11" ht="12.75" customHeight="1" x14ac:dyDescent="0.25">
      <c r="B39" s="77"/>
      <c r="E39" s="16" t="s">
        <v>116</v>
      </c>
      <c r="F39" s="77"/>
      <c r="G39" s="72">
        <f>SUM(F40:F41)</f>
        <v>740861.53000000282</v>
      </c>
      <c r="H39" s="80"/>
    </row>
    <row r="40" spans="1:11" ht="12.75" customHeight="1" x14ac:dyDescent="0.25">
      <c r="B40" s="77"/>
      <c r="E40" s="18" t="str">
        <f>IF(F40&lt;0,"PERDIDA DEL EJERCICIO","UTILIDAD DEL EJERCICIO")</f>
        <v>PERDIDA DEL EJERCICIO</v>
      </c>
      <c r="F40" s="77">
        <v>-1053670.2099999972</v>
      </c>
      <c r="H40" s="80"/>
    </row>
    <row r="41" spans="1:11" ht="12.75" customHeight="1" x14ac:dyDescent="0.25">
      <c r="B41" s="77"/>
      <c r="E41" s="18" t="s">
        <v>117</v>
      </c>
      <c r="F41" s="76">
        <v>1794531.74</v>
      </c>
      <c r="H41" s="80"/>
    </row>
    <row r="42" spans="1:11" ht="12.75" customHeight="1" x14ac:dyDescent="0.25">
      <c r="E42" s="13" t="s">
        <v>118</v>
      </c>
      <c r="F42" s="73"/>
      <c r="G42" s="89">
        <f>SUM(G33:G41)</f>
        <v>8476093.7700000033</v>
      </c>
      <c r="H42" s="80"/>
    </row>
    <row r="43" spans="1:11" ht="15" customHeight="1" thickBot="1" x14ac:dyDescent="0.3">
      <c r="A43" s="88" t="s">
        <v>119</v>
      </c>
      <c r="B43" s="91" t="s">
        <v>54</v>
      </c>
      <c r="C43" s="92">
        <f>SUM(C5:C42)</f>
        <v>18712426.27</v>
      </c>
      <c r="E43" s="13" t="s">
        <v>120</v>
      </c>
      <c r="F43" s="71"/>
      <c r="G43" s="93">
        <f>G30+G42</f>
        <v>18712426.270000003</v>
      </c>
      <c r="H43" s="94">
        <f>+G43-C43</f>
        <v>0</v>
      </c>
    </row>
    <row r="44" spans="1:11" ht="12.75" customHeight="1" thickTop="1" x14ac:dyDescent="0.25">
      <c r="H44" s="95"/>
      <c r="I44" s="33"/>
    </row>
    <row r="45" spans="1:11" ht="21.75" customHeight="1" x14ac:dyDescent="0.25">
      <c r="A45" s="16" t="s">
        <v>121</v>
      </c>
      <c r="B45" s="91"/>
      <c r="C45" s="96">
        <f>SUM(B46:B49)</f>
        <v>1531137008.6099999</v>
      </c>
      <c r="E45" s="97" t="s">
        <v>122</v>
      </c>
      <c r="F45" s="74"/>
      <c r="G45" s="96">
        <f>SUM(F46)</f>
        <v>1531137008.6099999</v>
      </c>
      <c r="H45" s="94">
        <f>+G45-C45</f>
        <v>0</v>
      </c>
      <c r="I45" s="33"/>
    </row>
    <row r="46" spans="1:11" ht="24" customHeight="1" x14ac:dyDescent="0.25">
      <c r="A46" s="98" t="s">
        <v>123</v>
      </c>
      <c r="B46" s="71">
        <v>1343065106</v>
      </c>
      <c r="C46" s="91"/>
      <c r="E46" s="84" t="s">
        <v>124</v>
      </c>
      <c r="F46" s="76">
        <v>1531137008.6099999</v>
      </c>
      <c r="G46" s="91"/>
      <c r="H46" s="95"/>
      <c r="I46" s="33"/>
    </row>
    <row r="47" spans="1:11" ht="12.75" customHeight="1" x14ac:dyDescent="0.25">
      <c r="A47" s="18" t="s">
        <v>125</v>
      </c>
      <c r="B47" s="99">
        <v>26217899.800000001</v>
      </c>
      <c r="C47" s="100"/>
      <c r="E47" s="101"/>
      <c r="F47" s="102"/>
      <c r="G47" s="100"/>
      <c r="H47" s="95"/>
      <c r="I47" s="33"/>
    </row>
    <row r="48" spans="1:11" ht="17.25" customHeight="1" x14ac:dyDescent="0.25">
      <c r="A48" s="103" t="s">
        <v>126</v>
      </c>
      <c r="B48" s="99">
        <v>158502027.86000001</v>
      </c>
      <c r="F48" s="102"/>
      <c r="G48" s="100"/>
      <c r="H48" s="95"/>
      <c r="I48" s="33"/>
    </row>
    <row r="49" spans="1:12" ht="21" customHeight="1" x14ac:dyDescent="0.25">
      <c r="A49" s="84" t="s">
        <v>127</v>
      </c>
      <c r="B49" s="104">
        <v>3351974.95</v>
      </c>
      <c r="E49" s="105"/>
      <c r="F49" s="102"/>
      <c r="G49" s="106"/>
      <c r="H49" s="95"/>
      <c r="I49" s="33"/>
    </row>
    <row r="50" spans="1:12" ht="12.75" customHeight="1" x14ac:dyDescent="0.25">
      <c r="B50" s="106"/>
      <c r="C50" s="100"/>
      <c r="E50" s="105"/>
      <c r="F50" s="102"/>
      <c r="G50" s="106"/>
      <c r="H50" s="95"/>
    </row>
    <row r="51" spans="1:12" ht="12.75" customHeight="1" x14ac:dyDescent="0.25">
      <c r="A51" s="16" t="s">
        <v>128</v>
      </c>
      <c r="B51" s="106"/>
      <c r="C51" s="107">
        <f>SUM(B52:B54)</f>
        <v>1208549.02</v>
      </c>
      <c r="E51" s="16" t="s">
        <v>129</v>
      </c>
      <c r="G51" s="107">
        <f>+F52</f>
        <v>1208549.02</v>
      </c>
      <c r="H51" s="94">
        <f>+G51-C51</f>
        <v>0</v>
      </c>
    </row>
    <row r="52" spans="1:12" ht="12.75" customHeight="1" x14ac:dyDescent="0.25">
      <c r="A52" s="18" t="s">
        <v>130</v>
      </c>
      <c r="B52" s="108">
        <v>1173000</v>
      </c>
      <c r="C52" s="100"/>
      <c r="E52" s="18" t="s">
        <v>129</v>
      </c>
      <c r="F52" s="83">
        <v>1208549.02</v>
      </c>
      <c r="H52" s="80"/>
    </row>
    <row r="53" spans="1:12" ht="12.75" customHeight="1" x14ac:dyDescent="0.25">
      <c r="A53" s="18" t="s">
        <v>131</v>
      </c>
      <c r="B53" s="108">
        <v>30907.46</v>
      </c>
      <c r="C53" s="100"/>
      <c r="F53" s="78"/>
      <c r="H53" s="80"/>
    </row>
    <row r="54" spans="1:12" ht="12.75" customHeight="1" x14ac:dyDescent="0.25">
      <c r="A54" s="109" t="s">
        <v>132</v>
      </c>
      <c r="B54" s="104">
        <v>4641.5600000000004</v>
      </c>
      <c r="C54" s="100"/>
      <c r="F54" s="78"/>
      <c r="H54" s="80"/>
    </row>
    <row r="55" spans="1:12" ht="12.75" customHeight="1" x14ac:dyDescent="0.25">
      <c r="B55" s="106"/>
      <c r="C55" s="100"/>
      <c r="H55" s="80"/>
    </row>
    <row r="56" spans="1:12" ht="12.75" customHeight="1" x14ac:dyDescent="0.25">
      <c r="B56" s="106"/>
      <c r="C56" s="100"/>
      <c r="H56" s="80"/>
      <c r="L56" s="33"/>
    </row>
    <row r="57" spans="1:12" ht="12.75" customHeight="1" x14ac:dyDescent="0.25">
      <c r="B57" s="106"/>
      <c r="C57" s="100"/>
      <c r="H57" s="80"/>
      <c r="L57" s="33"/>
    </row>
    <row r="58" spans="1:12" ht="12.75" customHeight="1" x14ac:dyDescent="0.25">
      <c r="B58" s="106"/>
      <c r="C58" s="100"/>
      <c r="H58" s="80"/>
      <c r="L58" s="33"/>
    </row>
    <row r="59" spans="1:12" ht="12.75" customHeight="1" x14ac:dyDescent="0.25">
      <c r="B59" s="106"/>
      <c r="C59" s="100"/>
      <c r="H59" s="80"/>
      <c r="K59" s="21"/>
    </row>
    <row r="60" spans="1:12" ht="12.75" customHeight="1" x14ac:dyDescent="0.25">
      <c r="B60" s="106"/>
      <c r="C60" s="100"/>
      <c r="H60" s="80"/>
      <c r="K60" s="33"/>
    </row>
    <row r="61" spans="1:12" ht="12.75" customHeight="1" x14ac:dyDescent="0.25">
      <c r="A61" s="110" t="s">
        <v>133</v>
      </c>
      <c r="C61" s="111"/>
      <c r="F61" s="112" t="s">
        <v>134</v>
      </c>
      <c r="G61" s="111"/>
      <c r="H61" s="80"/>
    </row>
    <row r="62" spans="1:12" ht="12.75" customHeight="1" x14ac:dyDescent="0.25">
      <c r="A62" s="64"/>
      <c r="C62" s="111"/>
      <c r="F62" s="111"/>
      <c r="G62" s="111"/>
      <c r="H62" s="80"/>
      <c r="I62" s="33"/>
      <c r="K62" s="33"/>
    </row>
    <row r="63" spans="1:12" ht="12.75" customHeight="1" x14ac:dyDescent="0.25">
      <c r="F63" s="111"/>
      <c r="G63" s="111"/>
      <c r="H63" s="80"/>
    </row>
    <row r="64" spans="1:12" ht="12.75" customHeight="1" x14ac:dyDescent="0.3">
      <c r="D64" s="113"/>
      <c r="H64" s="80"/>
    </row>
    <row r="65" spans="4:8" ht="12.75" customHeight="1" x14ac:dyDescent="0.3">
      <c r="D65" s="113"/>
      <c r="H65" s="80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EST.RESULTAD (BVES)</vt:lpstr>
      <vt:lpstr>BALANCE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2023-12-28T03:43:09Z</dcterms:created>
  <dcterms:modified xsi:type="dcterms:W3CDTF">2023-12-28T03:44:13Z</dcterms:modified>
</cp:coreProperties>
</file>