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\Estados Financieros 2023\10. Octubre 2023\"/>
    </mc:Choice>
  </mc:AlternateContent>
  <xr:revisionPtr revIDLastSave="0" documentId="13_ncr:1_{A21DE93F-8813-4D76-A714-BF65F869C9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3" i="3"/>
  <c r="E90" i="3"/>
  <c r="E88" i="3"/>
  <c r="E82" i="3"/>
  <c r="E81" i="3"/>
  <c r="E79" i="3"/>
  <c r="E78" i="3"/>
  <c r="E75" i="3"/>
  <c r="E74" i="3"/>
  <c r="E73" i="3"/>
  <c r="E52" i="3"/>
  <c r="E48" i="3"/>
  <c r="E46" i="3"/>
  <c r="E45" i="3"/>
  <c r="E41" i="3"/>
  <c r="E37" i="3"/>
  <c r="E35" i="3"/>
  <c r="E28" i="3"/>
  <c r="E27" i="3"/>
  <c r="E26" i="3"/>
  <c r="E25" i="3"/>
  <c r="E24" i="3"/>
  <c r="E20" i="3"/>
  <c r="E19" i="3"/>
  <c r="E18" i="3"/>
  <c r="E16" i="3"/>
  <c r="E15" i="3"/>
  <c r="E13" i="3"/>
  <c r="E21" i="3" l="1"/>
  <c r="E98" i="3" l="1"/>
  <c r="E42" i="3" l="1"/>
  <c r="E54" i="3" l="1"/>
  <c r="E38" i="3" l="1"/>
  <c r="E85" i="3"/>
  <c r="C66" i="3"/>
  <c r="E99" i="3" l="1"/>
  <c r="E30" i="3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<sst xmlns="http://schemas.openxmlformats.org/spreadsheetml/2006/main" count="75" uniqueCount="72">
  <si>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</si>
  <si>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</si>
  <si>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</si>
  <si>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</si>
  <si>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</si>
  <si>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</si>
  <si>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</si>
  <si>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</si>
  <si>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</si>
  <si>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</si>
  <si>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</si>
  <si>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</si>
  <si>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</si>
  <si>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</si>
  <si>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</si>
  <si>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</si>
  <si>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</si>
  <si>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</si>
  <si>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</si>
  <si>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</si>
  <si>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</si>
  <si>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</si>
  <si>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</si>
  <si>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</si>
  <si>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</si>
  <si>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</si>
  <si>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</si>
  <si>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</si>
  <si>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</si>
  <si>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</si>
  <si>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</si>
  <si>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</si>
  <si>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</si>
  <si>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</si>
  <si>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</si>
  <si>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</si>
  <si>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</si>
  <si>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</si>
  <si>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</si>
  <si>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</si>
  <si>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</si>
  <si>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</si>
  <si>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</si>
  <si>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</si>
  <si>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</si>
  <si>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</si>
  <si>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</si>
  <si>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</si>
  <si>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</si>
  <si>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</si>
  <si>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</si>
  <si>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</si>
  <si>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</si>
  <si>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</si>
  <si>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</si>
  <si>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</si>
  <si>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</si>
  <si>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</si>
  <si>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</si>
  <si>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</si>
  <si>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</si>
  <si>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</si>
  <si>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</si>
  <si>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</si>
  <si>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</si>
  <si>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</si>
  <si>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</si>
  <si>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</si>
  <si>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</si>
  <si>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</si>
  <si>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</si>
  <si>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octubre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</si>
</sst>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81" zoomScaleNormal="81" workbookViewId="0">
      <selection activeCell="E98" sqref="E98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2023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(150+423084.33)/1000</f>
        <v>423.23433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911275.38/1000</f>
        <v>911.27538000000004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83763.98/1000</f>
        <v>83.763979999999989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11311.66/1000</f>
        <v>11.31166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52597.92/1000</f>
        <v>52.597919999999995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25998.41/1000</f>
        <v>25.99841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1514.1816799999999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41317.27/1000</f>
        <v>41.317269999999994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44883.57/1000</f>
        <v>44.883569999999999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822695.96/1000</f>
        <v>822.69596000000001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103874.61/1000</f>
        <v>103.87461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1012.7714099999999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2526.95309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2"/>
      <c r="G34" s="2"/>
      <c r="H34" s="2"/>
      <c r="I34" s="2"/>
      <c r="J34" s="2"/>
      <c r="K34" s="2"/>
    </row>
    <row r="35" spans="3:11">
      <c r="C35" s="1" t="s">
        <v>24</v>
      </c>
      <c r="E35" s="7">
        <f>128416.85/1000</f>
        <v>128.41685000000001</v>
      </c>
      <c r="F35" s="9"/>
      <c r="G35" s="4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392695.05/1000</f>
        <v>392.69504999999998</v>
      </c>
      <c r="F37" s="2"/>
      <c r="G37" s="2"/>
      <c r="H37" s="10"/>
      <c r="I37" s="10"/>
      <c r="J37" s="10"/>
      <c r="K37" s="2"/>
    </row>
    <row r="38" spans="3:11" ht="13">
      <c r="C38" s="12" t="s">
        <v>27</v>
      </c>
      <c r="E38" s="19">
        <f>SUM(E34:E37)</f>
        <v>521.11189999999999</v>
      </c>
      <c r="F38" s="14"/>
      <c r="G38" s="53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60638.94/1000</f>
        <v>60.638940000000005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60.638940000000005</v>
      </c>
      <c r="F42" s="14"/>
      <c r="G42" s="14"/>
      <c r="H42" s="20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2"/>
      <c r="I44" s="2"/>
      <c r="J44" s="2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10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14306.8/1000</f>
        <v>14.306799999999999</v>
      </c>
      <c r="F48" s="2"/>
      <c r="G48" s="2"/>
      <c r="H48" s="10"/>
      <c r="I48" s="2"/>
      <c r="J48" s="10"/>
      <c r="K48" s="2"/>
    </row>
    <row r="49" spans="3:11">
      <c r="C49" s="1" t="s">
        <v>67</v>
      </c>
      <c r="E49" s="8"/>
      <c r="F49" s="2"/>
      <c r="G49" s="2"/>
      <c r="H49" s="2"/>
      <c r="I49" s="2"/>
      <c r="J49" s="2"/>
      <c r="K49" s="2"/>
    </row>
    <row r="50" spans="3:11">
      <c r="C50" s="1" t="s">
        <v>33</v>
      </c>
      <c r="E50" s="7"/>
      <c r="F50" s="21"/>
      <c r="G50" s="21"/>
      <c r="H50" s="2"/>
      <c r="I50" s="2"/>
      <c r="J50" s="2"/>
      <c r="K50" s="2"/>
    </row>
    <row r="51" spans="3:1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838895.45/1000</f>
        <v>838.89544999999998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1945.20225</v>
      </c>
      <c r="F54" s="2"/>
      <c r="G54" s="2"/>
      <c r="H54" s="10"/>
      <c r="I54" s="10"/>
      <c r="J54" s="10"/>
      <c r="K54" s="2"/>
    </row>
    <row r="55" spans="3:11" ht="13.5" thickBot="1">
      <c r="C55" s="12" t="s">
        <v>37</v>
      </c>
      <c r="E55" s="18">
        <f>+E54+E42+E38</f>
        <v>2526.95309</v>
      </c>
      <c r="F55" s="45"/>
      <c r="G55" s="9"/>
      <c r="H55" s="10"/>
      <c r="I55" s="51"/>
      <c r="J55" s="10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  <c r="F57" s="2"/>
      <c r="G57" s="2"/>
      <c r="H57" s="2"/>
      <c r="I57" s="2"/>
      <c r="J57" s="2"/>
      <c r="K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octubre 2023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2023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455572.87/1000</f>
        <v>455.57287000000002</v>
      </c>
    </row>
    <row r="74" spans="3:5">
      <c r="C74" s="27" t="s">
        <v>43</v>
      </c>
      <c r="D74" s="27"/>
      <c r="E74" s="22">
        <f>18499.52/1000</f>
        <v>18.49952</v>
      </c>
    </row>
    <row r="75" spans="3:5">
      <c r="C75" s="27"/>
      <c r="D75" s="27"/>
      <c r="E75" s="29">
        <f>SUM(E73:E74)</f>
        <v>474.07239000000004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>
      <c r="C78" s="27" t="s">
        <v>46</v>
      </c>
      <c r="D78" s="27"/>
      <c r="E78" s="8">
        <f>167473.44/1000</f>
        <v>167.47344000000001</v>
      </c>
    </row>
    <row r="79" spans="3:5" ht="14.5" customHeight="1">
      <c r="C79" s="27" t="s">
        <v>47</v>
      </c>
      <c r="D79" s="27"/>
      <c r="E79" s="54">
        <f>65973.5/1000</f>
        <v>65.973500000000001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9249.05/1000</f>
        <v>9.2490499999999987</v>
      </c>
    </row>
    <row r="82" spans="3:5">
      <c r="C82" s="27"/>
      <c r="D82" s="27"/>
      <c r="E82" s="38">
        <f>SUM(E78:E81)</f>
        <v>242.69599000000002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231.37640000000002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8914.44/1000</f>
        <v>8.9144400000000008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240.29084000000003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73.36/1000</f>
        <v>7.3359999999999995E-2</v>
      </c>
    </row>
    <row r="94" spans="3:5">
      <c r="C94" s="27" t="s">
        <v>57</v>
      </c>
      <c r="D94" s="27"/>
      <c r="E94" s="8">
        <v>0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72213.66/1000</f>
        <v>72.213660000000004</v>
      </c>
    </row>
    <row r="98" spans="3:6">
      <c r="C98" s="27"/>
      <c r="D98" s="27"/>
      <c r="E98" s="32">
        <f>+E93+E94+E97</f>
        <v>72.287019999999998</v>
      </c>
    </row>
    <row r="99" spans="3:6" ht="13">
      <c r="C99" s="30" t="s">
        <v>58</v>
      </c>
      <c r="D99" s="27"/>
      <c r="E99" s="39">
        <f>+E90-E98+E96</f>
        <v>168.00382000000002</v>
      </c>
      <c r="F99" s="44"/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2023-11-09T20:50:28Z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