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OLSA DE VALORES\2023\"/>
    </mc:Choice>
  </mc:AlternateContent>
  <xr:revisionPtr revIDLastSave="0" documentId="13_ncr:1_{598935D6-2074-4E77-A1B6-15276B032D3E}" xr6:coauthVersionLast="47" xr6:coauthVersionMax="47" xr10:uidLastSave="{00000000-0000-0000-0000-000000000000}"/>
  <bookViews>
    <workbookView xWindow="-120" yWindow="-120" windowWidth="20730" windowHeight="11040" xr2:uid="{D8D2417E-EABA-442B-A859-E00CF5D50898}"/>
  </bookViews>
  <sheets>
    <sheet name="EST.RESULTAD (BVES)" sheetId="1" r:id="rId1"/>
    <sheet name="BALANCE (BVES)" sheetId="2" r:id="rId2"/>
  </sheets>
  <definedNames>
    <definedName name="_xlnm.Print_Area" localSheetId="1">'BALANCE (BVES)'!$A$1:$G$61</definedName>
    <definedName name="_xlnm.Print_Area" localSheetId="0">'EST.RESULTAD (BVES)'!$A$1:$G$54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1" i="2" l="1"/>
  <c r="G51" i="2"/>
  <c r="H51" i="2" s="1"/>
  <c r="C45" i="2"/>
  <c r="G45" i="2"/>
  <c r="E40" i="2"/>
  <c r="G39" i="2"/>
  <c r="G37" i="2"/>
  <c r="G35" i="2"/>
  <c r="G33" i="2"/>
  <c r="C33" i="2"/>
  <c r="G28" i="2"/>
  <c r="C28" i="2"/>
  <c r="C25" i="2"/>
  <c r="G24" i="2"/>
  <c r="G22" i="2"/>
  <c r="G19" i="2"/>
  <c r="C19" i="2"/>
  <c r="G17" i="2"/>
  <c r="G14" i="2"/>
  <c r="C15" i="2"/>
  <c r="C10" i="2"/>
  <c r="G9" i="2"/>
  <c r="G6" i="2"/>
  <c r="C6" i="2"/>
  <c r="C43" i="2" s="1"/>
  <c r="C43" i="1"/>
  <c r="G34" i="1"/>
  <c r="C33" i="1"/>
  <c r="G31" i="1"/>
  <c r="C28" i="1"/>
  <c r="G28" i="1"/>
  <c r="G23" i="1"/>
  <c r="C23" i="1"/>
  <c r="C17" i="1"/>
  <c r="G19" i="1"/>
  <c r="G15" i="1"/>
  <c r="C12" i="1"/>
  <c r="G10" i="1"/>
  <c r="C9" i="1"/>
  <c r="C5" i="1"/>
  <c r="G5" i="1"/>
  <c r="G30" i="2" l="1"/>
  <c r="G43" i="2" s="1"/>
  <c r="H43" i="2" s="1"/>
  <c r="G42" i="2"/>
  <c r="G46" i="1"/>
  <c r="C46" i="1"/>
  <c r="C47" i="1" l="1"/>
  <c r="A47" i="1" s="1"/>
  <c r="G47" i="1"/>
  <c r="E47" i="1" s="1"/>
  <c r="G48" i="1" l="1"/>
  <c r="C48" i="1"/>
</calcChain>
</file>

<file path=xl/sharedStrings.xml><?xml version="1.0" encoding="utf-8"?>
<sst xmlns="http://schemas.openxmlformats.org/spreadsheetml/2006/main" count="162" uniqueCount="138">
  <si>
    <t>ASEGURADORA ABANK S.A., SEGUROS DE PERSONAS</t>
  </si>
  <si>
    <t>(Expresado en Dólares de los Estados Unidos de América)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</si>
  <si>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</si>
  <si>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</si>
  <si>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</si>
  <si>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</si>
  <si>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</si>
  <si>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</si>
  <si>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</si>
  <si>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OTROS</t>
  </si>
  <si>
    <t>GASTOS POR INCREMENTO DE RESERVAS TECNICAS Y CONTINGENCIAL DE FIANZAS</t>
  </si>
  <si>
    <t>INGRESO POR DECREMENTO DE RESERVAS TECNICAS Y CONTINGENCIAL DE FIANZAS</t>
  </si>
  <si>
    <t>GASTOS POR INCREMENTO DE RESERVAS TECNICAS</t>
  </si>
  <si>
    <t>PARA RIESGOS EN CURSO DE ACCIDENTES Y ENFERMEDADES</t>
  </si>
  <si>
    <t>RECLAMOS EN TRAMITE</t>
  </si>
  <si>
    <t>DE RIESGOS EN CURSO DE ACCIDENTES Y ENFERMEDADES</t>
  </si>
  <si>
    <t>SINIESTROS Y GASTOS RECUPERADOS POR REASEGUROS</t>
  </si>
  <si>
    <t>GASTOS DE ADQUISICION Y CONSERVACION</t>
  </si>
  <si>
    <t>DE ACCIDENTES Y ENFERMEDADES</t>
  </si>
  <si>
    <t>COMISIONES Y PARTICIPACIONES DE SEGUROS DE VIDA</t>
  </si>
  <si>
    <t>COMISIONES Y PARTICIPACIONES DE SEGUROS DE ACCIDENTES Y ENFERMEDADES</t>
  </si>
  <si>
    <t>REEMBOLSOS DE GASTOS POR CESIONES DE SEGUROS</t>
  </si>
  <si>
    <t>GASTOS DE COBRANZA DE PRIMAS</t>
  </si>
  <si>
    <t>OTROS GASTOS DE ADQUISICION Y CONSERVACION</t>
  </si>
  <si>
    <t>DEVOLUCIONES Y CANCELACIONES DE PRIMAS</t>
  </si>
  <si>
    <t>INGRESOS FINANCIEROS Y DE INVERSION</t>
  </si>
  <si>
    <t>.</t>
  </si>
  <si>
    <t>DEPOSITOS</t>
  </si>
  <si>
    <t>POR INVERSIONES EN VALORES</t>
  </si>
  <si>
    <t>POR PRESTAMOS</t>
  </si>
  <si>
    <t>GASTOS FINANCIEROS Y DE INVERSION</t>
  </si>
  <si>
    <t>DIVERSOS</t>
  </si>
  <si>
    <t>POR OBLIGACIONES FINANCIERAS Y OTROS PASIVOS</t>
  </si>
  <si>
    <t>OTROS INGRESOS</t>
  </si>
  <si>
    <t>PROVISIONES PARA CREDITOS</t>
  </si>
  <si>
    <t>PROVISIONES P/SALDOS A CARGO DE REASEGURADORES Y REAF. Y OTRAS CXC</t>
  </si>
  <si>
    <t>INGRESOS P/RECUPERAC.DE ACTIVOS  Y PROVISIONES</t>
  </si>
  <si>
    <t>DISMINUCION DE PROVISIONES</t>
  </si>
  <si>
    <t>GASTOS DE ADMINISTRACION</t>
  </si>
  <si>
    <t>DE PERSONAL</t>
  </si>
  <si>
    <t>INGRESOS EXTRAORDINARIOS Y DE EJERCICIOS ANTERIORES</t>
  </si>
  <si>
    <t>DE DIRECTORES</t>
  </si>
  <si>
    <t>EXTRAORDINARIOS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</si>
  <si>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</si>
  <si>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</si>
  <si>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</si>
  <si>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</si>
  <si>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</si>
  <si>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</si>
  <si>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</si>
  <si>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</si>
  <si>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</si>
  <si>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</si>
  <si>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</si>
  <si>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</si>
  <si>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</t>
  </si>
  <si>
    <t xml:space="preserve">         T O T A L</t>
  </si>
  <si>
    <t>ACTIVO</t>
  </si>
  <si>
    <t>PASIVO</t>
  </si>
  <si>
    <t>DISPONIBLE</t>
  </si>
  <si>
    <t>OBLIGACIONES CON ASEGURADOS</t>
  </si>
  <si>
    <t>CAJA</t>
  </si>
  <si>
    <t>OBLIGACIONES POR SINIESTROS</t>
  </si>
  <si>
    <t>BANCOS LOCALES</t>
  </si>
  <si>
    <t>DEPOSITOS POR OPERACIONES DE SEGUROS</t>
  </si>
  <si>
    <t>RESERVAS TECNICAS</t>
  </si>
  <si>
    <t>INVERSIONES FINANCIERAS</t>
  </si>
  <si>
    <t>RESERVA TECNICA DE SEGUROS DE VIDA</t>
  </si>
  <si>
    <t>VALORES</t>
  </si>
  <si>
    <t>DE RIESGOS EN CURSO DE VIDA COLECTIVO</t>
  </si>
  <si>
    <t>DIVERSOS INSTRUMENTOS FINANCIEROS</t>
  </si>
  <si>
    <t>SALUD Y HOSPITALIZACION</t>
  </si>
  <si>
    <t>RENDIMIENTOS POR INVERSIONES</t>
  </si>
  <si>
    <t>ACCIDENTES PERSONALES</t>
  </si>
  <si>
    <t>RESERVAS POR SINIESTROS</t>
  </si>
  <si>
    <t>PRESTAMOS</t>
  </si>
  <si>
    <t>RESERVAS POR SINIESTROS REPORTADOS</t>
  </si>
  <si>
    <t>HASTA UN AÑO PLAZO</t>
  </si>
  <si>
    <t>RESERVAS POR SINIESTROS NO REPORTADOS</t>
  </si>
  <si>
    <t>OPERACIONES BURSATILES</t>
  </si>
  <si>
    <t>SOCIEDADES ACREEDORAS DE SEGUROS Y FIANZAS</t>
  </si>
  <si>
    <t>OBLIG. EN CTA. CTE. CON SOCIED. DE REASEG. Y REAFIANZ.</t>
  </si>
  <si>
    <t>PRIMAS POR COBRAR</t>
  </si>
  <si>
    <t>OBLIGACIONES FINANCIERAS</t>
  </si>
  <si>
    <t>PRIMAS DE SEGUROS DE VIDA</t>
  </si>
  <si>
    <t>OBLIG.CON INSTITUCIONES NO FINANCIERAS</t>
  </si>
  <si>
    <t>PRIMAS DE SEGUROS DE ACCIDENTES Y ENFERMEDADES</t>
  </si>
  <si>
    <t>OBLIGACIONES POR VALORES TRANSADOS</t>
  </si>
  <si>
    <t>PRIMAS VENCIDAS</t>
  </si>
  <si>
    <t>OBLIGACIONES CON INTERMEDIARIOS Y AGENTES</t>
  </si>
  <si>
    <t>PROVISION POR PRIMAS POR COBRAR (CR)</t>
  </si>
  <si>
    <t>OBLIGACIONES CON AGENTES</t>
  </si>
  <si>
    <t>CUENTAS POR PAGAR</t>
  </si>
  <si>
    <t>SOCIEDADES DEUDORAS DE SEGUROS Y FIANZAS</t>
  </si>
  <si>
    <t>IMPUESTOS, CONTRIBUCIONES Y RETENCIONES</t>
  </si>
  <si>
    <t>CUENTA CORRIENTE POR SEGUROS Y FIANZAS</t>
  </si>
  <si>
    <t>REMUNERACIONES POR PAGAR</t>
  </si>
  <si>
    <t>OTRAS CUENTAS POR PAGAR</t>
  </si>
  <si>
    <t>INMUEBLES, MOBILIARIO Y EQUIPO</t>
  </si>
  <si>
    <t>PROVISIONES</t>
  </si>
  <si>
    <t>INMUEBLES</t>
  </si>
  <si>
    <t>PROVISION POR OBLIGACIONES LABORALES</t>
  </si>
  <si>
    <t>MOBILIARIO Y EQUIPO</t>
  </si>
  <si>
    <t>TOTAL PASIVO</t>
  </si>
  <si>
    <t>DEPRECIACION ACUMULADA MOBILIARIO Y EQUIPO</t>
  </si>
  <si>
    <t>PATRIMONIO</t>
  </si>
  <si>
    <t>OTROS ACTIVOS</t>
  </si>
  <si>
    <t>CAPITAL SOCIAL</t>
  </si>
  <si>
    <t>PAGOS ANTICIPADOS Y CARGOS DIFERIDOS</t>
  </si>
  <si>
    <t>CAPITAL PAGADO</t>
  </si>
  <si>
    <t>CUENTAS POR COBRAR DIVERSAS</t>
  </si>
  <si>
    <t>RESERVAS DE CAPITAL</t>
  </si>
  <si>
    <t>IMPUESTO SOBRE LA RENTA POR LIQUIDAR</t>
  </si>
  <si>
    <t>RESERVAS OBLIGATORIAS</t>
  </si>
  <si>
    <t>PROVISIONES DE OTROS ACTIVOS (CR)</t>
  </si>
  <si>
    <t>PATRIMONIO RESTRINGIDO</t>
  </si>
  <si>
    <t>UTILIDADES NO DISTRIBUIBLES</t>
  </si>
  <si>
    <t>RESULTADOS ACUMULADOS</t>
  </si>
  <si>
    <t>RESULTADOS DE EJERCICIOS ANTERIORES</t>
  </si>
  <si>
    <t>TOTAL PATRIMONIO</t>
  </si>
  <si>
    <t xml:space="preserve">    TOTAL  ACTIVO</t>
  </si>
  <si>
    <t xml:space="preserve">                    TOTAL  PASIVO  Y  PATRIMONIO</t>
  </si>
  <si>
    <t>CONTINGENTES Y COMPROMISOS DEUDORAS</t>
  </si>
  <si>
    <t>CONTINGENTES Y COMPROMISOS POR CONTRA</t>
  </si>
  <si>
    <t>RESPONSABILIDAD POR POLIZAS DE SEGURO EN VIGOR</t>
  </si>
  <si>
    <t>RESPONSABILIDAD POR CONTRA POR POLIZAS DE SEGURO EN VIGOR</t>
  </si>
  <si>
    <t>RESPONSAB. POR REASEGURO TOMADO</t>
  </si>
  <si>
    <t>RESPONSAB.CEDIDAS A SOC.DE PRIMER ORDEN DEL EXTER.</t>
  </si>
  <si>
    <t>RESPONSABILIDADES POR RETROCESIONES A SOCIEDADES DE PRIMER ORDEN DEL EXTERIOR</t>
  </si>
  <si>
    <t>CUENTAS DE CONTROL DEUDORAS</t>
  </si>
  <si>
    <t>CUENTAS DE CONTROL POR CONTRA</t>
  </si>
  <si>
    <t>VALORES Y BIENES EN CUSTODIA</t>
  </si>
  <si>
    <t>PRESTAMOS INCOBRABLES RETIRADOS DEL ACTIVO</t>
  </si>
  <si>
    <t>INTERESES EN SUSPENSO DE PRESTAMOS VENCIDOS</t>
  </si>
  <si>
    <t>JAIME FERNANDO GARCIA-PRIETO</t>
  </si>
  <si>
    <t>JORGE MAVRICIO RAMIREZ MIRANDA</t>
  </si>
  <si>
    <t>ESTADO DE RESULTADO DEL 01 DE ENERO AL 31 DE AGOSTO 2023</t>
  </si>
  <si>
    <t>BALANCE GENERAL AL 31 DE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</si>
</sst>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"/>
    <numFmt numFmtId="165" formatCode="_(* #,##0.00_);_(* \(#,##0.00\);_(* &quot;-&quot;??_);_(@_)"/>
    <numFmt numFmtId="166" formatCode="_(&quot;Q&quot;* #,##0.00_);_(&quot;Q&quot;* \(#,##0.00\);_(&quot;Q&quot;* &quot;-&quot;??_);_(@_)"/>
    <numFmt numFmtId="167" formatCode="#,##0.00_ ;[Red]\-#,##0.00\ "/>
    <numFmt numFmtId="168" formatCode="#,##0.0"/>
    <numFmt numFmtId="169" formatCode="#,##0.000000000000000"/>
    <numFmt numFmtId="170" formatCode="_(* #,##0.00_);_(* \(#,##0.00\);_(* &quot;-&quot;_);_(@_)"/>
  </numFmts>
  <fonts count="19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14"/>
      <name val="Arial"/>
      <family val="2"/>
    </font>
    <font>
      <u val="singleAccounting"/>
      <sz val="10"/>
      <name val="Arial"/>
      <family val="2"/>
    </font>
    <font>
      <b/>
      <u/>
      <sz val="9.5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  <font>
      <u/>
      <sz val="10"/>
      <name val="Arial"/>
      <family val="2"/>
    </font>
    <font>
      <sz val="9.5"/>
      <name val="Arial"/>
      <family val="2"/>
    </font>
    <font>
      <b/>
      <u val="singleAccounting"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2" applyFont="1" applyAlignment="1">
      <alignment horizontal="centerContinuous"/>
    </xf>
    <xf numFmtId="0" fontId="3" fillId="0" borderId="0" xfId="2" applyFont="1" applyAlignment="1">
      <alignment horizontal="centerContinuous"/>
    </xf>
    <xf numFmtId="0" fontId="3" fillId="0" borderId="0" xfId="2" applyFont="1" applyAlignment="1">
      <alignment horizontal="centerContinuous" vertical="center"/>
    </xf>
    <xf numFmtId="0" fontId="1" fillId="0" borderId="0" xfId="2" applyAlignment="1">
      <alignment horizontal="centerContinuous"/>
    </xf>
    <xf numFmtId="0" fontId="1" fillId="0" borderId="0" xfId="2"/>
    <xf numFmtId="0" fontId="3" fillId="0" borderId="0" xfId="0" applyFont="1" applyAlignment="1">
      <alignment horizontal="centerContinuous"/>
    </xf>
    <xf numFmtId="0" fontId="4" fillId="0" borderId="0" xfId="2" applyFont="1" applyAlignment="1">
      <alignment horizontal="centerContinuous"/>
    </xf>
    <xf numFmtId="0" fontId="4" fillId="0" borderId="0" xfId="2" applyFont="1" applyAlignment="1">
      <alignment horizontal="centerContinuous" vertical="center"/>
    </xf>
    <xf numFmtId="0" fontId="5" fillId="0" borderId="1" xfId="2" applyFont="1" applyBorder="1" applyAlignment="1">
      <alignment horizontal="centerContinuous"/>
    </xf>
    <xf numFmtId="0" fontId="6" fillId="0" borderId="1" xfId="2" applyFont="1" applyBorder="1" applyAlignment="1">
      <alignment horizontal="centerContinuous"/>
    </xf>
    <xf numFmtId="0" fontId="6" fillId="0" borderId="1" xfId="2" applyFont="1" applyBorder="1" applyAlignment="1">
      <alignment horizontal="centerContinuous" vertical="center"/>
    </xf>
    <xf numFmtId="0" fontId="1" fillId="0" borderId="1" xfId="2" applyBorder="1" applyAlignment="1">
      <alignment horizontal="centerContinuous"/>
    </xf>
    <xf numFmtId="164" fontId="1" fillId="0" borderId="0" xfId="2" applyNumberFormat="1"/>
    <xf numFmtId="0" fontId="4" fillId="0" borderId="0" xfId="2" applyFont="1" applyAlignment="1">
      <alignment horizontal="center" vertical="center"/>
    </xf>
    <xf numFmtId="4" fontId="1" fillId="0" borderId="0" xfId="2" applyNumberFormat="1"/>
    <xf numFmtId="0" fontId="7" fillId="0" borderId="0" xfId="2" applyFont="1"/>
    <xf numFmtId="0" fontId="7" fillId="0" borderId="0" xfId="2" applyFont="1" applyAlignment="1">
      <alignment horizontal="left" vertical="center"/>
    </xf>
    <xf numFmtId="39" fontId="1" fillId="0" borderId="0" xfId="2" applyNumberFormat="1"/>
    <xf numFmtId="4" fontId="0" fillId="0" borderId="0" xfId="0" applyNumberFormat="1"/>
    <xf numFmtId="0" fontId="1" fillId="0" borderId="0" xfId="2" applyAlignment="1">
      <alignment horizontal="left" vertical="center"/>
    </xf>
    <xf numFmtId="39" fontId="0" fillId="0" borderId="0" xfId="0" applyNumberFormat="1"/>
    <xf numFmtId="0" fontId="1" fillId="0" borderId="0" xfId="2" applyAlignment="1">
      <alignment wrapText="1"/>
    </xf>
    <xf numFmtId="4" fontId="1" fillId="0" borderId="2" xfId="0" applyNumberFormat="1" applyFont="1" applyBorder="1"/>
    <xf numFmtId="165" fontId="1" fillId="0" borderId="0" xfId="3" applyFont="1" applyFill="1" applyBorder="1"/>
    <xf numFmtId="165" fontId="1" fillId="0" borderId="2" xfId="3" applyFont="1" applyFill="1" applyBorder="1"/>
    <xf numFmtId="0" fontId="8" fillId="0" borderId="0" xfId="2" applyFont="1" applyAlignment="1">
      <alignment wrapText="1"/>
    </xf>
    <xf numFmtId="0" fontId="1" fillId="0" borderId="0" xfId="2" applyAlignment="1">
      <alignment horizontal="left"/>
    </xf>
    <xf numFmtId="39" fontId="1" fillId="0" borderId="2" xfId="0" applyNumberFormat="1" applyFont="1" applyBorder="1"/>
    <xf numFmtId="0" fontId="8" fillId="0" borderId="0" xfId="2" applyFont="1" applyAlignment="1">
      <alignment vertical="center" wrapText="1"/>
    </xf>
    <xf numFmtId="0" fontId="1" fillId="0" borderId="0" xfId="2" applyAlignment="1">
      <alignment vertical="center"/>
    </xf>
    <xf numFmtId="0" fontId="7" fillId="0" borderId="0" xfId="2" applyFont="1" applyAlignment="1">
      <alignment horizontal="left"/>
    </xf>
    <xf numFmtId="0" fontId="1" fillId="0" borderId="0" xfId="2" applyAlignment="1">
      <alignment vertical="center" wrapText="1"/>
    </xf>
    <xf numFmtId="4" fontId="1" fillId="0" borderId="0" xfId="3" applyNumberFormat="1" applyFont="1" applyFill="1" applyBorder="1"/>
    <xf numFmtId="0" fontId="9" fillId="0" borderId="0" xfId="2" applyFont="1" applyAlignment="1">
      <alignment horizontal="left" wrapText="1"/>
    </xf>
    <xf numFmtId="165" fontId="1" fillId="0" borderId="0" xfId="2" applyNumberFormat="1"/>
    <xf numFmtId="4" fontId="1" fillId="0" borderId="2" xfId="3" applyNumberFormat="1" applyFont="1" applyFill="1" applyBorder="1"/>
    <xf numFmtId="0" fontId="7" fillId="0" borderId="0" xfId="2" applyFont="1" applyAlignment="1">
      <alignment vertical="center"/>
    </xf>
    <xf numFmtId="165" fontId="0" fillId="0" borderId="2" xfId="0" applyNumberFormat="1" applyBorder="1"/>
    <xf numFmtId="0" fontId="9" fillId="0" borderId="0" xfId="2" applyFont="1"/>
    <xf numFmtId="0" fontId="9" fillId="0" borderId="0" xfId="2" applyFont="1" applyAlignment="1">
      <alignment wrapText="1"/>
    </xf>
    <xf numFmtId="165" fontId="1" fillId="0" borderId="0" xfId="4" applyNumberFormat="1" applyFont="1" applyFill="1" applyBorder="1"/>
    <xf numFmtId="165" fontId="0" fillId="0" borderId="0" xfId="0" applyNumberFormat="1"/>
    <xf numFmtId="165" fontId="10" fillId="0" borderId="0" xfId="4" applyNumberFormat="1" applyFont="1" applyFill="1" applyBorder="1"/>
    <xf numFmtId="165" fontId="1" fillId="0" borderId="0" xfId="3" applyFill="1"/>
    <xf numFmtId="165" fontId="1" fillId="0" borderId="0" xfId="3" applyFont="1" applyFill="1"/>
    <xf numFmtId="4" fontId="1" fillId="0" borderId="0" xfId="0" applyNumberFormat="1" applyFont="1"/>
    <xf numFmtId="167" fontId="1" fillId="0" borderId="2" xfId="3" applyNumberFormat="1" applyFont="1" applyFill="1" applyBorder="1"/>
    <xf numFmtId="165" fontId="11" fillId="0" borderId="0" xfId="3" applyFont="1" applyFill="1" applyBorder="1"/>
    <xf numFmtId="4" fontId="1" fillId="0" borderId="0" xfId="1" applyNumberFormat="1" applyFill="1"/>
    <xf numFmtId="4" fontId="1" fillId="0" borderId="0" xfId="3" applyNumberFormat="1" applyFont="1" applyFill="1"/>
    <xf numFmtId="0" fontId="8" fillId="0" borderId="0" xfId="2" applyFont="1" applyAlignment="1">
      <alignment horizontal="left" vertical="center" wrapText="1"/>
    </xf>
    <xf numFmtId="4" fontId="0" fillId="0" borderId="2" xfId="0" applyNumberFormat="1" applyBorder="1"/>
    <xf numFmtId="168" fontId="1" fillId="0" borderId="0" xfId="2" applyNumberFormat="1"/>
    <xf numFmtId="169" fontId="1" fillId="0" borderId="0" xfId="2" applyNumberFormat="1"/>
    <xf numFmtId="0" fontId="12" fillId="0" borderId="0" xfId="2" applyFont="1"/>
    <xf numFmtId="2" fontId="1" fillId="0" borderId="0" xfId="1" applyNumberFormat="1"/>
    <xf numFmtId="165" fontId="1" fillId="0" borderId="2" xfId="0" applyNumberFormat="1" applyFont="1" applyBorder="1"/>
    <xf numFmtId="0" fontId="4" fillId="0" borderId="0" xfId="2" applyFont="1" applyAlignment="1">
      <alignment horizontal="center"/>
    </xf>
    <xf numFmtId="4" fontId="1" fillId="0" borderId="0" xfId="3" applyNumberFormat="1" applyFont="1" applyFill="1" applyAlignment="1">
      <alignment horizontal="center"/>
    </xf>
    <xf numFmtId="4" fontId="1" fillId="0" borderId="0" xfId="3" applyNumberFormat="1" applyFont="1" applyAlignment="1">
      <alignment horizontal="center"/>
    </xf>
    <xf numFmtId="0" fontId="1" fillId="0" borderId="0" xfId="2" applyAlignment="1">
      <alignment horizontal="center" vertical="center"/>
    </xf>
    <xf numFmtId="43" fontId="1" fillId="0" borderId="0" xfId="2" applyNumberFormat="1"/>
    <xf numFmtId="4" fontId="4" fillId="0" borderId="0" xfId="3" applyNumberFormat="1" applyFont="1" applyBorder="1"/>
    <xf numFmtId="165" fontId="4" fillId="0" borderId="3" xfId="2" applyNumberFormat="1" applyFont="1" applyBorder="1"/>
    <xf numFmtId="0" fontId="4" fillId="0" borderId="0" xfId="2" applyFont="1" applyAlignment="1">
      <alignment vertical="center"/>
    </xf>
    <xf numFmtId="165" fontId="4" fillId="0" borderId="0" xfId="2" applyNumberFormat="1" applyFont="1"/>
    <xf numFmtId="0" fontId="1" fillId="0" borderId="0" xfId="2" applyAlignment="1">
      <alignment horizontal="center"/>
    </xf>
    <xf numFmtId="165" fontId="13" fillId="0" borderId="0" xfId="2" applyNumberFormat="1" applyFont="1" applyAlignment="1">
      <alignment horizontal="center"/>
    </xf>
    <xf numFmtId="0" fontId="14" fillId="0" borderId="0" xfId="2" applyFont="1" applyAlignment="1">
      <alignment horizontal="left" vertical="center"/>
    </xf>
    <xf numFmtId="0" fontId="15" fillId="0" borderId="0" xfId="2" applyFont="1"/>
    <xf numFmtId="0" fontId="14" fillId="0" borderId="0" xfId="2" applyFont="1"/>
    <xf numFmtId="0" fontId="14" fillId="0" borderId="0" xfId="2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165" fontId="1" fillId="0" borderId="0" xfId="3" applyFont="1" applyFill="1" applyAlignment="1">
      <alignment vertical="center"/>
    </xf>
    <xf numFmtId="165" fontId="1" fillId="0" borderId="0" xfId="2" applyNumberFormat="1" applyAlignment="1">
      <alignment vertical="center"/>
    </xf>
    <xf numFmtId="165" fontId="1" fillId="0" borderId="0" xfId="3" applyFill="1" applyBorder="1" applyAlignment="1">
      <alignment vertical="center"/>
    </xf>
    <xf numFmtId="165" fontId="1" fillId="0" borderId="0" xfId="3" applyFill="1" applyAlignment="1">
      <alignment vertical="center"/>
    </xf>
    <xf numFmtId="165" fontId="1" fillId="0" borderId="2" xfId="3" applyFill="1" applyBorder="1" applyAlignment="1">
      <alignment vertical="center"/>
    </xf>
    <xf numFmtId="165" fontId="1" fillId="0" borderId="2" xfId="3" applyFont="1" applyFill="1" applyBorder="1" applyAlignment="1">
      <alignment vertical="center"/>
    </xf>
    <xf numFmtId="165" fontId="1" fillId="0" borderId="0" xfId="3" applyFont="1" applyFill="1" applyBorder="1" applyAlignment="1">
      <alignment vertical="center"/>
    </xf>
    <xf numFmtId="4" fontId="0" fillId="0" borderId="0" xfId="0" applyNumberFormat="1" applyAlignment="1">
      <alignment vertical="center"/>
    </xf>
    <xf numFmtId="0" fontId="16" fillId="0" borderId="0" xfId="2" applyFont="1"/>
    <xf numFmtId="1" fontId="0" fillId="0" borderId="0" xfId="0" applyNumberFormat="1"/>
    <xf numFmtId="4" fontId="1" fillId="0" borderId="0" xfId="2" applyNumberFormat="1" applyAlignment="1">
      <alignment vertical="center"/>
    </xf>
    <xf numFmtId="165" fontId="11" fillId="0" borderId="0" xfId="3" applyFont="1" applyFill="1" applyAlignment="1">
      <alignment vertical="center"/>
    </xf>
    <xf numFmtId="170" fontId="1" fillId="0" borderId="0" xfId="2" applyNumberFormat="1" applyAlignment="1">
      <alignment vertical="center"/>
    </xf>
    <xf numFmtId="4" fontId="0" fillId="0" borderId="2" xfId="0" applyNumberFormat="1" applyBorder="1" applyAlignment="1">
      <alignment vertical="center"/>
    </xf>
    <xf numFmtId="0" fontId="9" fillId="0" borderId="0" xfId="2" applyFont="1" applyAlignment="1">
      <alignment horizontal="left" vertical="center" wrapText="1"/>
    </xf>
    <xf numFmtId="165" fontId="0" fillId="0" borderId="0" xfId="0" applyNumberFormat="1" applyAlignment="1">
      <alignment vertical="center"/>
    </xf>
    <xf numFmtId="165" fontId="1" fillId="0" borderId="2" xfId="0" applyNumberFormat="1" applyFont="1" applyBorder="1" applyAlignment="1">
      <alignment vertical="center"/>
    </xf>
    <xf numFmtId="4" fontId="1" fillId="0" borderId="0" xfId="2" applyNumberFormat="1" applyAlignment="1">
      <alignment horizontal="left" vertical="center"/>
    </xf>
    <xf numFmtId="10" fontId="1" fillId="0" borderId="0" xfId="2" applyNumberFormat="1"/>
    <xf numFmtId="0" fontId="4" fillId="0" borderId="0" xfId="2" applyFont="1" applyAlignment="1">
      <alignment horizontal="left" vertical="center"/>
    </xf>
    <xf numFmtId="165" fontId="4" fillId="0" borderId="0" xfId="2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" fontId="1" fillId="0" borderId="0" xfId="2" applyNumberFormat="1" applyAlignment="1">
      <alignment horizontal="left" vertical="center"/>
    </xf>
    <xf numFmtId="165" fontId="4" fillId="0" borderId="0" xfId="3" applyFont="1" applyFill="1" applyBorder="1" applyAlignment="1">
      <alignment vertical="center"/>
    </xf>
    <xf numFmtId="165" fontId="4" fillId="0" borderId="3" xfId="3" applyFont="1" applyFill="1" applyBorder="1" applyAlignment="1">
      <alignment vertical="center" wrapText="1"/>
    </xf>
    <xf numFmtId="165" fontId="4" fillId="0" borderId="3" xfId="3" applyFont="1" applyFill="1" applyBorder="1" applyAlignment="1">
      <alignment horizontal="center" vertical="center" wrapText="1"/>
    </xf>
    <xf numFmtId="165" fontId="4" fillId="0" borderId="2" xfId="3" applyFont="1" applyFill="1" applyBorder="1" applyAlignment="1">
      <alignment vertical="center"/>
    </xf>
    <xf numFmtId="49" fontId="7" fillId="0" borderId="0" xfId="2" applyNumberFormat="1" applyFont="1" applyAlignment="1">
      <alignment horizontal="left" vertical="center"/>
    </xf>
    <xf numFmtId="0" fontId="17" fillId="0" borderId="0" xfId="2" applyFont="1" applyAlignment="1">
      <alignment horizontal="left" vertical="center"/>
    </xf>
    <xf numFmtId="165" fontId="1" fillId="0" borderId="0" xfId="3" applyFont="1" applyAlignment="1">
      <alignment vertical="center"/>
    </xf>
    <xf numFmtId="165" fontId="4" fillId="0" borderId="0" xfId="3" applyFont="1" applyBorder="1" applyAlignment="1">
      <alignment vertical="center"/>
    </xf>
    <xf numFmtId="165" fontId="1" fillId="0" borderId="0" xfId="2" applyNumberFormat="1" applyAlignment="1">
      <alignment horizontal="left" vertical="center"/>
    </xf>
    <xf numFmtId="165" fontId="1" fillId="0" borderId="0" xfId="3" applyAlignment="1">
      <alignment vertical="center"/>
    </xf>
    <xf numFmtId="0" fontId="9" fillId="0" borderId="0" xfId="2" applyFont="1" applyAlignment="1">
      <alignment horizontal="left" vertical="center"/>
    </xf>
    <xf numFmtId="165" fontId="1" fillId="0" borderId="2" xfId="3" applyFont="1" applyBorder="1" applyAlignment="1">
      <alignment vertical="center"/>
    </xf>
    <xf numFmtId="0" fontId="16" fillId="0" borderId="0" xfId="2" applyFont="1" applyAlignment="1">
      <alignment horizontal="left" vertical="center"/>
    </xf>
    <xf numFmtId="165" fontId="18" fillId="0" borderId="0" xfId="3" applyFont="1" applyBorder="1" applyAlignment="1">
      <alignment vertical="center"/>
    </xf>
    <xf numFmtId="165" fontId="4" fillId="0" borderId="2" xfId="3" applyFont="1" applyBorder="1" applyAlignment="1">
      <alignment vertical="center"/>
    </xf>
    <xf numFmtId="165" fontId="1" fillId="0" borderId="0" xfId="3" applyFont="1" applyBorder="1" applyAlignment="1">
      <alignment vertical="center"/>
    </xf>
    <xf numFmtId="1" fontId="1" fillId="0" borderId="0" xfId="2" applyNumberFormat="1" applyAlignment="1">
      <alignment horizontal="left" vertical="center" wrapText="1"/>
    </xf>
    <xf numFmtId="0" fontId="13" fillId="0" borderId="0" xfId="2" applyFont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165" fontId="4" fillId="0" borderId="0" xfId="3" applyFont="1" applyBorder="1"/>
  </cellXfs>
  <cellStyles count="5">
    <cellStyle name="Millares" xfId="1" builtinId="3"/>
    <cellStyle name="Millares_BALANCE GENERALA ASOCIADO ENERO 06" xfId="3" xr:uid="{5411B008-2BD6-4C0D-BFB1-A45C1BEA0498}"/>
    <cellStyle name="Moneda 2" xfId="4" xr:uid="{9C845930-C355-4206-B967-29B44EAA5CF4}"/>
    <cellStyle name="Normal" xfId="0" builtinId="0"/>
    <cellStyle name="Normal 2" xfId="2" xr:uid="{061FF6C7-F58C-4137-BD44-9388CE014A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835025</xdr:colOff>
      <xdr:row>51</xdr:row>
      <xdr:rowOff>1</xdr:rowOff>
    </xdr:from>
    <xdr:to>
      <xdr:col>4</xdr:col>
      <xdr:colOff>1522941</xdr:colOff>
      <xdr:row>55</xdr:row>
      <xdr:rowOff>95251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608976FB-F720-4ACA-B643-56F1CB71FE2D}"/>
            </a:ext>
          </a:extLst>
        </xdr:cNvPr>
        <xdr:cNvSpPr/>
      </xdr:nvSpPr>
      <xdr:spPr>
        <a:xfrm>
          <a:off x="4244975" y="9648826"/>
          <a:ext cx="3212041" cy="7429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FRANCISCO ORANTES FLAMENCO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Representante Legal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1857375</xdr:colOff>
      <xdr:row>50</xdr:row>
      <xdr:rowOff>265643</xdr:rowOff>
    </xdr:from>
    <xdr:to>
      <xdr:col>6</xdr:col>
      <xdr:colOff>590550</xdr:colOff>
      <xdr:row>55</xdr:row>
      <xdr:rowOff>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8BCCCC0B-1C2F-4BB0-A0F1-F7233699C717}"/>
            </a:ext>
          </a:extLst>
        </xdr:cNvPr>
        <xdr:cNvSpPr/>
      </xdr:nvSpPr>
      <xdr:spPr>
        <a:xfrm>
          <a:off x="7791450" y="9647768"/>
          <a:ext cx="3400425" cy="64875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295275</xdr:colOff>
      <xdr:row>50</xdr:row>
      <xdr:rowOff>295275</xdr:rowOff>
    </xdr:from>
    <xdr:to>
      <xdr:col>1</xdr:col>
      <xdr:colOff>498475</xdr:colOff>
      <xdr:row>55</xdr:row>
      <xdr:rowOff>38100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B55BDA56-4238-4924-9748-B5B0A1E610F7}"/>
            </a:ext>
          </a:extLst>
        </xdr:cNvPr>
        <xdr:cNvSpPr/>
      </xdr:nvSpPr>
      <xdr:spPr>
        <a:xfrm>
          <a:off x="295275" y="9648825"/>
          <a:ext cx="3613150" cy="685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Director Presidente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361949</xdr:colOff>
      <xdr:row>0</xdr:row>
      <xdr:rowOff>23917</xdr:rowOff>
    </xdr:from>
    <xdr:to>
      <xdr:col>0</xdr:col>
      <xdr:colOff>2209800</xdr:colOff>
      <xdr:row>3</xdr:row>
      <xdr:rowOff>9322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BC4277D-2EB8-46DE-B4C8-58299E083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" y="23917"/>
          <a:ext cx="1847851" cy="6426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262466</xdr:colOff>
      <xdr:row>57</xdr:row>
      <xdr:rowOff>96307</xdr:rowOff>
    </xdr:from>
    <xdr:to>
      <xdr:col>1</xdr:col>
      <xdr:colOff>431799</xdr:colOff>
      <xdr:row>61</xdr:row>
      <xdr:rowOff>51857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D826797A-890F-4D29-A1A9-5A2EC8B21F4B}"/>
            </a:ext>
          </a:extLst>
        </xdr:cNvPr>
        <xdr:cNvSpPr/>
      </xdr:nvSpPr>
      <xdr:spPr>
        <a:xfrm>
          <a:off x="262466" y="9888007"/>
          <a:ext cx="3617383" cy="603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Director Presidente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1097493</xdr:colOff>
      <xdr:row>57</xdr:row>
      <xdr:rowOff>82549</xdr:rowOff>
    </xdr:from>
    <xdr:to>
      <xdr:col>4</xdr:col>
      <xdr:colOff>1684867</xdr:colOff>
      <xdr:row>61</xdr:row>
      <xdr:rowOff>5291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824A9CC1-6CFF-47EE-B908-9D9397656F85}"/>
            </a:ext>
          </a:extLst>
        </xdr:cNvPr>
        <xdr:cNvSpPr/>
      </xdr:nvSpPr>
      <xdr:spPr>
        <a:xfrm>
          <a:off x="4545543" y="9874249"/>
          <a:ext cx="3082924" cy="57044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FRANCISCO ORANTES FLAMENCO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Representante Legal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2486024</xdr:colOff>
      <xdr:row>57</xdr:row>
      <xdr:rowOff>77258</xdr:rowOff>
    </xdr:from>
    <xdr:to>
      <xdr:col>6</xdr:col>
      <xdr:colOff>858307</xdr:colOff>
      <xdr:row>60</xdr:row>
      <xdr:rowOff>142875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520972CF-F774-4AAA-836F-5FC73213599C}"/>
            </a:ext>
          </a:extLst>
        </xdr:cNvPr>
        <xdr:cNvSpPr/>
      </xdr:nvSpPr>
      <xdr:spPr>
        <a:xfrm>
          <a:off x="8429624" y="9868958"/>
          <a:ext cx="3363383" cy="5513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402168</xdr:colOff>
      <xdr:row>0</xdr:row>
      <xdr:rowOff>0</xdr:rowOff>
    </xdr:from>
    <xdr:to>
      <xdr:col>0</xdr:col>
      <xdr:colOff>2338918</xdr:colOff>
      <xdr:row>3</xdr:row>
      <xdr:rowOff>106785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E8838BD-D4B0-4E3A-811C-3E672BB7B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168" y="0"/>
          <a:ext cx="1936750" cy="668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7ABDB-2AD5-4E92-A2AB-2B8203E59B08}">
  <sheetPr>
    <tabColor rgb="FF0070C0"/>
    <pageSetUpPr fitToPage="1"/>
  </sheetPr>
  <dimension ref="A1:I63"/>
  <sheetViews>
    <sheetView tabSelected="1" view="pageBreakPreview" topLeftCell="A43" zoomScaleNormal="100" zoomScaleSheetLayoutView="100" workbookViewId="0">
      <selection activeCell="A61" sqref="A61"/>
    </sheetView>
  </sheetViews>
  <sheetFormatPr baseColWidth="10" defaultRowHeight="12.75" x14ac:dyDescent="0.2"/>
  <cols>
    <col min="1" max="1" width="51.140625" style="5" customWidth="1"/>
    <col min="2" max="2" width="18" style="5" customWidth="1"/>
    <col min="3" max="3" width="18.5703125" style="5" customWidth="1"/>
    <col min="4" max="4" width="1.28515625" style="5" customWidth="1"/>
    <col min="5" max="5" width="50.85546875" style="30" customWidth="1"/>
    <col min="6" max="7" width="19.140625" style="5" customWidth="1"/>
    <col min="8" max="8" width="20.28515625" style="5" bestFit="1" customWidth="1"/>
    <col min="9" max="16384" width="11.42578125" style="5"/>
  </cols>
  <sheetData>
    <row r="1" spans="1:9" ht="17.25" customHeight="1" x14ac:dyDescent="0.25">
      <c r="A1" s="1" t="s">
        <v>0</v>
      </c>
      <c r="B1" s="2"/>
      <c r="C1" s="2"/>
      <c r="D1" s="2"/>
      <c r="E1" s="3"/>
      <c r="F1" s="2"/>
      <c r="G1" s="4"/>
    </row>
    <row r="2" spans="1:9" ht="15" customHeight="1" x14ac:dyDescent="0.25">
      <c r="A2" s="6" t="s">
        <v>136</v>
      </c>
      <c r="B2" s="7"/>
      <c r="C2" s="7"/>
      <c r="D2" s="7"/>
      <c r="E2" s="8"/>
      <c r="F2" s="7"/>
      <c r="G2" s="4"/>
    </row>
    <row r="3" spans="1:9" ht="19.5" customHeight="1" thickBot="1" x14ac:dyDescent="0.25">
      <c r="A3" s="9" t="s">
        <v>1</v>
      </c>
      <c r="B3" s="10"/>
      <c r="C3" s="10"/>
      <c r="D3" s="10"/>
      <c r="E3" s="11"/>
      <c r="F3" s="10"/>
      <c r="G3" s="12"/>
      <c r="H3" s="13"/>
    </row>
    <row r="4" spans="1:9" ht="18" customHeight="1" x14ac:dyDescent="0.2">
      <c r="A4" s="14" t="s">
        <v>2</v>
      </c>
      <c r="E4" s="14" t="s">
        <v>3</v>
      </c>
      <c r="G4" s="15"/>
      <c r="H4" s="13"/>
      <c r="I4" s="13"/>
    </row>
    <row r="5" spans="1:9" ht="16.5" customHeight="1" x14ac:dyDescent="0.2">
      <c r="A5" s="16" t="s">
        <v>4</v>
      </c>
      <c r="C5" s="15">
        <f>SUM(B6:B7)</f>
        <v>8598684.4299999997</v>
      </c>
      <c r="D5" s="13"/>
      <c r="E5" s="17" t="s">
        <v>5</v>
      </c>
      <c r="F5" s="18"/>
      <c r="G5" s="18">
        <f>SUM(F6:F8)</f>
        <v>13001568.970000001</v>
      </c>
      <c r="H5" s="13"/>
    </row>
    <row r="6" spans="1:9" x14ac:dyDescent="0.2">
      <c r="A6" s="5" t="s">
        <v>6</v>
      </c>
      <c r="B6" s="19">
        <v>1703477.92</v>
      </c>
      <c r="C6" s="15"/>
      <c r="E6" s="20" t="s">
        <v>6</v>
      </c>
      <c r="F6" s="21">
        <v>2669838.9700000002</v>
      </c>
      <c r="G6" s="18"/>
      <c r="H6" s="13"/>
    </row>
    <row r="7" spans="1:9" x14ac:dyDescent="0.2">
      <c r="A7" s="22" t="s">
        <v>7</v>
      </c>
      <c r="B7" s="23">
        <v>6895206.5099999998</v>
      </c>
      <c r="E7" s="20" t="s">
        <v>8</v>
      </c>
      <c r="F7" s="24">
        <v>10263628.23</v>
      </c>
      <c r="G7" s="18"/>
    </row>
    <row r="8" spans="1:9" x14ac:dyDescent="0.2">
      <c r="C8" s="15"/>
      <c r="E8" s="20" t="s">
        <v>9</v>
      </c>
      <c r="F8" s="25">
        <v>68101.77</v>
      </c>
      <c r="G8" s="18"/>
    </row>
    <row r="9" spans="1:9" ht="24" x14ac:dyDescent="0.2">
      <c r="A9" s="26" t="s">
        <v>10</v>
      </c>
      <c r="B9" s="18"/>
      <c r="C9" s="18">
        <f>SUM(B10)</f>
        <v>1143409.67</v>
      </c>
      <c r="E9" s="20"/>
      <c r="F9" s="24"/>
      <c r="G9" s="18"/>
    </row>
    <row r="10" spans="1:9" ht="24" x14ac:dyDescent="0.2">
      <c r="A10" s="27" t="s">
        <v>6</v>
      </c>
      <c r="B10" s="28">
        <v>1143409.67</v>
      </c>
      <c r="C10" s="18"/>
      <c r="D10" s="13"/>
      <c r="E10" s="29" t="s">
        <v>11</v>
      </c>
      <c r="G10" s="18">
        <f>SUM(F11:F13)</f>
        <v>5690934.8399999999</v>
      </c>
      <c r="H10" s="13"/>
    </row>
    <row r="11" spans="1:9" x14ac:dyDescent="0.2">
      <c r="A11" s="27"/>
      <c r="B11" s="15"/>
      <c r="C11" s="18"/>
      <c r="E11" s="30" t="s">
        <v>6</v>
      </c>
      <c r="F11" s="19">
        <v>1617108.99</v>
      </c>
    </row>
    <row r="12" spans="1:9" ht="24.75" customHeight="1" x14ac:dyDescent="0.2">
      <c r="A12" s="31" t="s">
        <v>12</v>
      </c>
      <c r="C12" s="15">
        <f>SUM(B13:B15)</f>
        <v>4858745.34</v>
      </c>
      <c r="E12" s="32" t="s">
        <v>13</v>
      </c>
      <c r="F12" s="19">
        <v>3609575.02</v>
      </c>
    </row>
    <row r="13" spans="1:9" ht="17.25" customHeight="1" x14ac:dyDescent="0.2">
      <c r="A13" s="27" t="s">
        <v>6</v>
      </c>
      <c r="B13" s="33">
        <v>344469.35</v>
      </c>
      <c r="E13" s="30" t="s">
        <v>14</v>
      </c>
      <c r="F13" s="23">
        <v>464250.83</v>
      </c>
    </row>
    <row r="14" spans="1:9" ht="15.75" customHeight="1" x14ac:dyDescent="0.2">
      <c r="A14" s="34" t="s">
        <v>15</v>
      </c>
      <c r="B14" s="19">
        <v>4069552.5100000002</v>
      </c>
      <c r="C14" s="35"/>
      <c r="F14" s="15"/>
    </row>
    <row r="15" spans="1:9" x14ac:dyDescent="0.2">
      <c r="A15" s="27" t="s">
        <v>14</v>
      </c>
      <c r="B15" s="36">
        <v>444723.48</v>
      </c>
      <c r="E15" s="37" t="s">
        <v>16</v>
      </c>
      <c r="G15" s="15">
        <f>SUM(F16:F17)</f>
        <v>835647.76</v>
      </c>
    </row>
    <row r="16" spans="1:9" x14ac:dyDescent="0.2">
      <c r="A16" s="27"/>
      <c r="B16" s="15"/>
      <c r="C16" s="15"/>
      <c r="E16" s="30" t="s">
        <v>6</v>
      </c>
      <c r="F16" s="19">
        <v>423928.93</v>
      </c>
    </row>
    <row r="17" spans="1:8" x14ac:dyDescent="0.2">
      <c r="A17" s="16" t="s">
        <v>17</v>
      </c>
      <c r="B17" s="33"/>
      <c r="C17" s="15">
        <f>SUM(B18:B21)</f>
        <v>2588206.35</v>
      </c>
      <c r="E17" s="30" t="s">
        <v>18</v>
      </c>
      <c r="F17" s="38">
        <v>411718.83</v>
      </c>
    </row>
    <row r="18" spans="1:8" x14ac:dyDescent="0.2">
      <c r="A18" s="39" t="s">
        <v>19</v>
      </c>
      <c r="B18" s="33">
        <v>286581.09999999998</v>
      </c>
      <c r="D18" s="13"/>
    </row>
    <row r="19" spans="1:8" ht="24" x14ac:dyDescent="0.2">
      <c r="A19" s="40" t="s">
        <v>20</v>
      </c>
      <c r="B19" s="33">
        <v>650489.99000000011</v>
      </c>
      <c r="D19" s="35"/>
      <c r="E19" s="17" t="s">
        <v>21</v>
      </c>
      <c r="F19" s="41"/>
      <c r="G19" s="41">
        <f>SUM(F20:F21)</f>
        <v>223.06</v>
      </c>
    </row>
    <row r="20" spans="1:8" x14ac:dyDescent="0.2">
      <c r="A20" s="5" t="s">
        <v>22</v>
      </c>
      <c r="B20" s="33">
        <v>24626.82</v>
      </c>
      <c r="E20" s="30" t="s">
        <v>6</v>
      </c>
      <c r="F20" s="42">
        <v>67.23</v>
      </c>
      <c r="G20" s="41"/>
    </row>
    <row r="21" spans="1:8" x14ac:dyDescent="0.2">
      <c r="A21" s="5" t="s">
        <v>23</v>
      </c>
      <c r="B21" s="36">
        <v>1626508.4400000002</v>
      </c>
      <c r="E21" s="20" t="s">
        <v>7</v>
      </c>
      <c r="F21" s="38">
        <v>155.83000000000001</v>
      </c>
    </row>
    <row r="22" spans="1:8" ht="15.75" customHeight="1" x14ac:dyDescent="0.25">
      <c r="H22" s="43"/>
    </row>
    <row r="23" spans="1:8" ht="13.5" customHeight="1" x14ac:dyDescent="0.25">
      <c r="A23" s="31" t="s">
        <v>24</v>
      </c>
      <c r="C23" s="15">
        <f>SUM(B24:B26)</f>
        <v>1216291.8499999999</v>
      </c>
      <c r="E23" s="37" t="s">
        <v>25</v>
      </c>
      <c r="G23" s="44">
        <f>SUM(F24:F26)</f>
        <v>106581.26000000001</v>
      </c>
      <c r="H23" s="43" t="s">
        <v>26</v>
      </c>
    </row>
    <row r="24" spans="1:8" ht="14.25" customHeight="1" x14ac:dyDescent="0.25">
      <c r="A24" s="27" t="s">
        <v>6</v>
      </c>
      <c r="B24" s="19">
        <v>257981.58</v>
      </c>
      <c r="C24" s="18"/>
      <c r="E24" s="30" t="s">
        <v>27</v>
      </c>
      <c r="F24" s="45">
        <v>66447</v>
      </c>
      <c r="G24" s="35"/>
      <c r="H24" s="43"/>
    </row>
    <row r="25" spans="1:8" ht="14.25" customHeight="1" x14ac:dyDescent="0.2">
      <c r="A25" s="5" t="s">
        <v>18</v>
      </c>
      <c r="B25" s="46">
        <v>947098.09</v>
      </c>
      <c r="E25" s="20" t="s">
        <v>28</v>
      </c>
      <c r="F25" s="45">
        <v>40134.26</v>
      </c>
    </row>
    <row r="26" spans="1:8" ht="15" customHeight="1" x14ac:dyDescent="0.2">
      <c r="A26" s="5" t="s">
        <v>9</v>
      </c>
      <c r="B26" s="23">
        <v>11212.18</v>
      </c>
      <c r="E26" s="30" t="s">
        <v>29</v>
      </c>
      <c r="F26" s="47">
        <v>0</v>
      </c>
    </row>
    <row r="27" spans="1:8" ht="14.25" customHeight="1" x14ac:dyDescent="0.35">
      <c r="B27" s="48"/>
      <c r="C27" s="49"/>
      <c r="E27" s="20"/>
      <c r="F27" s="24"/>
    </row>
    <row r="28" spans="1:8" x14ac:dyDescent="0.2">
      <c r="A28" s="16" t="s">
        <v>30</v>
      </c>
      <c r="B28" s="50"/>
      <c r="C28" s="50">
        <f>SUM(B29:B31)</f>
        <v>624509.16</v>
      </c>
      <c r="E28" s="17" t="s">
        <v>31</v>
      </c>
      <c r="F28" s="24"/>
      <c r="G28" s="44">
        <f>SUM(F29)</f>
        <v>393627.83999999997</v>
      </c>
    </row>
    <row r="29" spans="1:8" x14ac:dyDescent="0.2">
      <c r="A29" s="5" t="s">
        <v>32</v>
      </c>
      <c r="B29" s="19">
        <v>122527.66</v>
      </c>
      <c r="C29" s="50"/>
      <c r="E29" s="20" t="s">
        <v>33</v>
      </c>
      <c r="F29" s="25">
        <v>393627.83999999997</v>
      </c>
      <c r="H29" s="13"/>
    </row>
    <row r="30" spans="1:8" x14ac:dyDescent="0.2">
      <c r="A30" s="5" t="s">
        <v>34</v>
      </c>
      <c r="B30" s="24">
        <v>0</v>
      </c>
    </row>
    <row r="31" spans="1:8" ht="24" x14ac:dyDescent="0.2">
      <c r="A31" s="40" t="s">
        <v>35</v>
      </c>
      <c r="B31" s="25">
        <v>501981.5</v>
      </c>
      <c r="E31" s="51" t="s">
        <v>36</v>
      </c>
      <c r="G31" s="44">
        <f>SUM(F32)</f>
        <v>414266.43</v>
      </c>
    </row>
    <row r="32" spans="1:8" x14ac:dyDescent="0.2">
      <c r="D32" s="13"/>
      <c r="E32" s="20" t="s">
        <v>37</v>
      </c>
      <c r="F32" s="52">
        <v>414266.43</v>
      </c>
    </row>
    <row r="33" spans="1:8" ht="15.75" customHeight="1" x14ac:dyDescent="0.2">
      <c r="A33" s="16" t="s">
        <v>38</v>
      </c>
      <c r="B33" s="50"/>
      <c r="C33" s="15">
        <f>SUM(B34:B41)</f>
        <v>1672091.7900000003</v>
      </c>
    </row>
    <row r="34" spans="1:8" ht="12.75" customHeight="1" x14ac:dyDescent="0.2">
      <c r="A34" s="5" t="s">
        <v>39</v>
      </c>
      <c r="B34" s="50">
        <v>574668.07000000007</v>
      </c>
      <c r="C34" s="15"/>
      <c r="E34" s="16" t="s">
        <v>40</v>
      </c>
      <c r="F34" s="45"/>
      <c r="G34" s="44">
        <f>SUM(F35)</f>
        <v>168839.15999999997</v>
      </c>
    </row>
    <row r="35" spans="1:8" ht="12.75" customHeight="1" x14ac:dyDescent="0.2">
      <c r="A35" s="5" t="s">
        <v>41</v>
      </c>
      <c r="B35" s="19">
        <v>0</v>
      </c>
      <c r="E35" s="5" t="s">
        <v>42</v>
      </c>
      <c r="F35" s="52">
        <v>168839.15999999997</v>
      </c>
    </row>
    <row r="36" spans="1:8" ht="12.75" customHeight="1" x14ac:dyDescent="0.2">
      <c r="A36" s="5" t="s">
        <v>43</v>
      </c>
      <c r="B36" s="50">
        <v>521884.91999999993</v>
      </c>
      <c r="C36" s="50"/>
      <c r="H36" s="53"/>
    </row>
    <row r="37" spans="1:8" ht="12.75" customHeight="1" x14ac:dyDescent="0.2">
      <c r="A37" s="5" t="s">
        <v>44</v>
      </c>
      <c r="B37" s="19">
        <v>15774.1</v>
      </c>
      <c r="H37" s="54"/>
    </row>
    <row r="38" spans="1:8" ht="12.75" customHeight="1" x14ac:dyDescent="0.2">
      <c r="A38" s="5" t="s">
        <v>45</v>
      </c>
      <c r="B38" s="50">
        <v>362220.55000000005</v>
      </c>
      <c r="C38" s="15"/>
      <c r="H38" s="54"/>
    </row>
    <row r="39" spans="1:8" ht="12.75" customHeight="1" x14ac:dyDescent="0.2">
      <c r="A39" s="5" t="s">
        <v>46</v>
      </c>
      <c r="B39" s="50">
        <v>21046.86</v>
      </c>
      <c r="C39" s="15"/>
      <c r="H39" s="35"/>
    </row>
    <row r="40" spans="1:8" ht="12.75" customHeight="1" x14ac:dyDescent="0.2">
      <c r="A40" s="5" t="s">
        <v>47</v>
      </c>
      <c r="B40" s="50">
        <v>0</v>
      </c>
      <c r="C40" s="15"/>
      <c r="H40" s="13"/>
    </row>
    <row r="41" spans="1:8" x14ac:dyDescent="0.2">
      <c r="A41" s="5" t="s">
        <v>48</v>
      </c>
      <c r="B41" s="36">
        <v>176497.28999999998</v>
      </c>
      <c r="C41" s="15"/>
    </row>
    <row r="43" spans="1:8" x14ac:dyDescent="0.2">
      <c r="A43" s="55" t="s">
        <v>49</v>
      </c>
      <c r="C43" s="15">
        <f>SUM(B44:B45)</f>
        <v>249059.39</v>
      </c>
      <c r="H43" s="56"/>
    </row>
    <row r="44" spans="1:8" x14ac:dyDescent="0.2">
      <c r="A44" s="5" t="s">
        <v>50</v>
      </c>
      <c r="B44" s="24">
        <v>118985.75</v>
      </c>
    </row>
    <row r="45" spans="1:8" ht="12.75" customHeight="1" x14ac:dyDescent="0.2">
      <c r="A45" s="5" t="s">
        <v>51</v>
      </c>
      <c r="B45" s="57">
        <v>130073.64</v>
      </c>
    </row>
    <row r="46" spans="1:8" x14ac:dyDescent="0.2">
      <c r="A46" s="58" t="s">
        <v>52</v>
      </c>
      <c r="B46" s="59"/>
      <c r="C46" s="19">
        <f>SUM(C5:C45)</f>
        <v>20950997.98</v>
      </c>
      <c r="E46" s="14" t="s">
        <v>53</v>
      </c>
      <c r="F46" s="45"/>
      <c r="G46" s="15">
        <f>SUM(G5:G45)</f>
        <v>20611689.320000004</v>
      </c>
    </row>
    <row r="47" spans="1:8" ht="16.5" customHeight="1" x14ac:dyDescent="0.2">
      <c r="A47" s="58" t="str">
        <f>IF(C47=0,"","UTILIDAD DEL EJERCICIO")</f>
        <v/>
      </c>
      <c r="B47" s="60"/>
      <c r="C47" s="19">
        <f>IF(SUM(-C46+G46)&lt;0,0,SUM(-C46+G46))</f>
        <v>0</v>
      </c>
      <c r="E47" s="61" t="str">
        <f>IF(G47=0,"","PERDIDA DEL EJERCICIO")</f>
        <v>PERDIDA DEL EJERCICIO</v>
      </c>
      <c r="G47" s="62">
        <f>IF(SUM(-G46+C46)&lt;0,0,SUM(-G46+C46))</f>
        <v>339308.65999999642</v>
      </c>
    </row>
    <row r="48" spans="1:8" ht="13.5" thickBot="1" x14ac:dyDescent="0.25">
      <c r="A48" s="58" t="s">
        <v>54</v>
      </c>
      <c r="B48" s="63" t="s">
        <v>55</v>
      </c>
      <c r="C48" s="64">
        <f>+C46+C47</f>
        <v>20950997.98</v>
      </c>
      <c r="E48" s="65" t="s">
        <v>56</v>
      </c>
      <c r="F48" s="66" t="s">
        <v>55</v>
      </c>
      <c r="G48" s="64">
        <f>+G46+G47</f>
        <v>20950997.98</v>
      </c>
      <c r="H48" s="62"/>
    </row>
    <row r="49" spans="1:8" ht="13.5" thickTop="1" x14ac:dyDescent="0.2"/>
    <row r="50" spans="1:8" ht="16.5" customHeight="1" x14ac:dyDescent="0.2"/>
    <row r="55" spans="1:8" x14ac:dyDescent="0.2">
      <c r="H55" s="35"/>
    </row>
    <row r="56" spans="1:8" x14ac:dyDescent="0.2">
      <c r="C56" s="15"/>
      <c r="G56" s="62"/>
      <c r="H56" s="35"/>
    </row>
    <row r="57" spans="1:8" x14ac:dyDescent="0.2">
      <c r="H57" s="62"/>
    </row>
    <row r="58" spans="1:8" x14ac:dyDescent="0.2">
      <c r="A58" s="67"/>
      <c r="B58" s="63"/>
      <c r="C58" s="66"/>
      <c r="F58" s="66"/>
      <c r="G58" s="66"/>
    </row>
    <row r="59" spans="1:8" ht="15.75" x14ac:dyDescent="0.25">
      <c r="A59" s="68"/>
      <c r="B59" s="69"/>
      <c r="C59" s="69"/>
      <c r="E59" s="69"/>
      <c r="F59" s="68"/>
      <c r="G59" s="70"/>
    </row>
    <row r="60" spans="1:8" ht="15.75" x14ac:dyDescent="0.25">
      <c r="A60" s="68"/>
      <c r="C60" s="71"/>
      <c r="D60" s="72"/>
      <c r="F60" s="68"/>
      <c r="G60" s="70"/>
    </row>
    <row r="61" spans="1:8" ht="15.75" x14ac:dyDescent="0.25">
      <c r="A61" s="70"/>
      <c r="D61" s="72"/>
      <c r="F61" s="70"/>
      <c r="G61" s="70"/>
    </row>
    <row r="63" spans="1:8" ht="15.75" x14ac:dyDescent="0.2">
      <c r="D63" s="69"/>
    </row>
  </sheetData>
  <printOptions horizontalCentered="1"/>
  <pageMargins left="0.31496062992125984" right="0.23622047244094491" top="0.43307086614173229" bottom="0.19685039370078741" header="0" footer="0"/>
  <pageSetup scale="73" orientation="landscape" r:id="rId1"/>
  <headerFooter alignWithMargins="0"/>
  <rowBreaks count="1" manualBreakCount="1">
    <brk id="68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155DA-C3BD-4064-9300-90D4BE76BB55}">
  <sheetPr>
    <tabColor rgb="FF0070C0"/>
    <pageSetUpPr fitToPage="1"/>
  </sheetPr>
  <dimension ref="A1:O65"/>
  <sheetViews>
    <sheetView tabSelected="1" view="pageBreakPreview" topLeftCell="A54" zoomScaleNormal="100" zoomScaleSheetLayoutView="100" workbookViewId="0">
      <selection activeCell="A61" sqref="A61"/>
    </sheetView>
  </sheetViews>
  <sheetFormatPr baseColWidth="10" defaultRowHeight="12.75" x14ac:dyDescent="0.2"/>
  <cols>
    <col min="1" max="1" width="51.7109375" style="20" customWidth="1"/>
    <col min="2" max="2" width="18" style="30" customWidth="1"/>
    <col min="3" max="3" width="18.5703125" style="30" customWidth="1"/>
    <col min="4" max="4" width="0.85546875" style="5" customWidth="1"/>
    <col min="5" max="5" width="56.28515625" style="20" customWidth="1"/>
    <col min="6" max="6" width="18.5703125" style="30" customWidth="1"/>
    <col min="7" max="7" width="19.140625" style="30" customWidth="1"/>
    <col min="8" max="8" width="19.7109375" style="5" customWidth="1"/>
    <col min="9" max="9" width="11.42578125" style="5" customWidth="1"/>
    <col min="10" max="10" width="6.7109375" style="5" customWidth="1"/>
    <col min="11" max="11" width="15.5703125" style="5" customWidth="1"/>
    <col min="12" max="16384" width="11.42578125" style="5"/>
  </cols>
  <sheetData>
    <row r="1" spans="1:11" ht="18" customHeight="1" x14ac:dyDescent="0.2">
      <c r="A1" s="73" t="s">
        <v>0</v>
      </c>
      <c r="B1" s="73"/>
      <c r="C1" s="73"/>
      <c r="D1" s="73"/>
      <c r="E1" s="73"/>
      <c r="F1" s="73"/>
      <c r="G1" s="73"/>
    </row>
    <row r="2" spans="1:11" ht="13.5" customHeight="1" x14ac:dyDescent="0.2">
      <c r="A2" s="74" t="s">
        <v>137</v>
      </c>
      <c r="B2" s="74"/>
      <c r="C2" s="74"/>
      <c r="D2" s="74"/>
      <c r="E2" s="74"/>
      <c r="F2" s="74"/>
      <c r="G2" s="74"/>
    </row>
    <row r="3" spans="1:11" ht="12.75" customHeight="1" thickBot="1" x14ac:dyDescent="0.25">
      <c r="A3" s="75" t="s">
        <v>1</v>
      </c>
      <c r="B3" s="75"/>
      <c r="C3" s="75"/>
      <c r="D3" s="75"/>
      <c r="E3" s="75"/>
      <c r="F3" s="75"/>
      <c r="G3" s="75"/>
    </row>
    <row r="4" spans="1:11" ht="12.75" customHeight="1" x14ac:dyDescent="0.2">
      <c r="E4" s="20" t="s">
        <v>55</v>
      </c>
    </row>
    <row r="5" spans="1:11" ht="12.75" customHeight="1" x14ac:dyDescent="0.2">
      <c r="A5" s="14" t="s">
        <v>57</v>
      </c>
      <c r="E5" s="14" t="s">
        <v>58</v>
      </c>
    </row>
    <row r="6" spans="1:11" ht="12.75" customHeight="1" x14ac:dyDescent="0.2">
      <c r="A6" s="17" t="s">
        <v>59</v>
      </c>
      <c r="B6" s="76" t="s">
        <v>55</v>
      </c>
      <c r="C6" s="77">
        <f>SUM(B7:B8)</f>
        <v>1056762.6000000001</v>
      </c>
      <c r="D6" s="35"/>
      <c r="E6" s="17" t="s">
        <v>60</v>
      </c>
      <c r="F6" s="78"/>
      <c r="G6" s="77">
        <f>SUM(F7:F8)</f>
        <v>331107.01</v>
      </c>
    </row>
    <row r="7" spans="1:11" ht="12.75" customHeight="1" x14ac:dyDescent="0.2">
      <c r="A7" s="20" t="s">
        <v>61</v>
      </c>
      <c r="B7" s="79">
        <v>1100</v>
      </c>
      <c r="E7" s="20" t="s">
        <v>62</v>
      </c>
      <c r="F7" s="78">
        <v>0</v>
      </c>
      <c r="G7" s="77"/>
    </row>
    <row r="8" spans="1:11" ht="12.75" customHeight="1" x14ac:dyDescent="0.2">
      <c r="A8" s="20" t="s">
        <v>63</v>
      </c>
      <c r="B8" s="80">
        <v>1055662.6000000001</v>
      </c>
      <c r="C8" s="77"/>
      <c r="D8" s="5" t="s">
        <v>55</v>
      </c>
      <c r="E8" s="20" t="s">
        <v>64</v>
      </c>
      <c r="F8" s="81">
        <v>331107.01</v>
      </c>
    </row>
    <row r="9" spans="1:11" ht="12.75" customHeight="1" x14ac:dyDescent="0.2">
      <c r="B9" s="76"/>
      <c r="E9" s="17" t="s">
        <v>65</v>
      </c>
      <c r="F9" s="78"/>
      <c r="G9" s="77">
        <f>SUM(F10:F13)</f>
        <v>5393528.4500000002</v>
      </c>
    </row>
    <row r="10" spans="1:11" ht="12.75" customHeight="1" x14ac:dyDescent="0.2">
      <c r="A10" s="17" t="s">
        <v>66</v>
      </c>
      <c r="B10" s="76" t="s">
        <v>55</v>
      </c>
      <c r="C10" s="77">
        <f>SUM(B11:B13)</f>
        <v>3130255.11</v>
      </c>
      <c r="E10" s="20" t="s">
        <v>67</v>
      </c>
      <c r="F10" s="82">
        <v>28536.29</v>
      </c>
      <c r="G10" s="77"/>
      <c r="H10" s="35"/>
    </row>
    <row r="11" spans="1:11" ht="12.75" customHeight="1" x14ac:dyDescent="0.2">
      <c r="A11" s="20" t="s">
        <v>68</v>
      </c>
      <c r="B11" s="76">
        <v>608000</v>
      </c>
      <c r="E11" s="20" t="s">
        <v>69</v>
      </c>
      <c r="F11" s="83">
        <v>642695.30000000005</v>
      </c>
    </row>
    <row r="12" spans="1:11" ht="12.75" customHeight="1" x14ac:dyDescent="0.2">
      <c r="A12" s="20" t="s">
        <v>70</v>
      </c>
      <c r="B12" s="79">
        <v>2499255.94</v>
      </c>
      <c r="D12" s="84"/>
      <c r="E12" s="20" t="s">
        <v>71</v>
      </c>
      <c r="F12" s="83">
        <v>4708509.49</v>
      </c>
      <c r="G12" s="77"/>
      <c r="H12" s="85"/>
      <c r="K12" s="15"/>
    </row>
    <row r="13" spans="1:11" ht="12.75" customHeight="1" x14ac:dyDescent="0.2">
      <c r="A13" s="20" t="s">
        <v>72</v>
      </c>
      <c r="B13" s="81">
        <v>22999.17</v>
      </c>
      <c r="D13" s="84"/>
      <c r="E13" s="20" t="s">
        <v>73</v>
      </c>
      <c r="F13" s="81">
        <v>13787.37</v>
      </c>
      <c r="H13" s="85"/>
    </row>
    <row r="14" spans="1:11" ht="12.75" customHeight="1" x14ac:dyDescent="0.2">
      <c r="B14" s="82"/>
      <c r="D14" s="84"/>
      <c r="E14" s="17" t="s">
        <v>74</v>
      </c>
      <c r="G14" s="86">
        <f>SUM(F15:F16)</f>
        <v>1935368.72</v>
      </c>
      <c r="H14" s="85"/>
      <c r="K14" s="15"/>
    </row>
    <row r="15" spans="1:11" ht="12.75" customHeight="1" x14ac:dyDescent="0.2">
      <c r="A15" s="17" t="s">
        <v>75</v>
      </c>
      <c r="B15" s="87"/>
      <c r="C15" s="86">
        <f>SUM(B17:B17)</f>
        <v>963696.06</v>
      </c>
      <c r="D15" s="84"/>
      <c r="E15" s="20" t="s">
        <v>76</v>
      </c>
      <c r="F15" s="83">
        <v>1724322.68</v>
      </c>
      <c r="H15" s="85"/>
    </row>
    <row r="16" spans="1:11" ht="12.75" customHeight="1" x14ac:dyDescent="0.2">
      <c r="A16" s="20" t="s">
        <v>77</v>
      </c>
      <c r="B16" s="87"/>
      <c r="C16" s="86"/>
      <c r="E16" s="20" t="s">
        <v>78</v>
      </c>
      <c r="F16" s="81">
        <v>211046.04</v>
      </c>
      <c r="H16" s="85"/>
    </row>
    <row r="17" spans="1:15" ht="12.75" customHeight="1" x14ac:dyDescent="0.2">
      <c r="A17" s="20" t="s">
        <v>79</v>
      </c>
      <c r="B17" s="81">
        <v>963696.06</v>
      </c>
      <c r="C17" s="86"/>
      <c r="E17" s="17" t="s">
        <v>80</v>
      </c>
      <c r="F17" s="88"/>
      <c r="G17" s="77">
        <f>SUM(F18)</f>
        <v>13751.97</v>
      </c>
      <c r="H17" s="85"/>
    </row>
    <row r="18" spans="1:15" ht="12.75" customHeight="1" x14ac:dyDescent="0.2">
      <c r="E18" s="20" t="s">
        <v>81</v>
      </c>
      <c r="F18" s="89">
        <v>13751.97</v>
      </c>
      <c r="G18" s="77"/>
      <c r="H18" s="85"/>
    </row>
    <row r="19" spans="1:15" ht="12.75" customHeight="1" x14ac:dyDescent="0.2">
      <c r="A19" s="17" t="s">
        <v>82</v>
      </c>
      <c r="B19" s="79"/>
      <c r="C19" s="77">
        <f>SUM(B20:B23)</f>
        <v>12987500.67</v>
      </c>
      <c r="E19" s="17" t="s">
        <v>83</v>
      </c>
      <c r="F19" s="83"/>
      <c r="G19" s="86">
        <f>SUM(F20:F21)</f>
        <v>3835258.2800000003</v>
      </c>
      <c r="H19" s="85"/>
    </row>
    <row r="20" spans="1:15" ht="12.75" customHeight="1" x14ac:dyDescent="0.2">
      <c r="A20" s="20" t="s">
        <v>84</v>
      </c>
      <c r="B20" s="76">
        <v>2479227.13</v>
      </c>
      <c r="E20" s="20" t="s">
        <v>85</v>
      </c>
      <c r="F20" s="83">
        <v>3500000</v>
      </c>
      <c r="G20" s="77"/>
      <c r="H20" s="85"/>
    </row>
    <row r="21" spans="1:15" ht="12.75" customHeight="1" x14ac:dyDescent="0.2">
      <c r="A21" s="90" t="s">
        <v>86</v>
      </c>
      <c r="B21" s="83">
        <v>8189298.9400000004</v>
      </c>
      <c r="E21" s="20" t="s">
        <v>87</v>
      </c>
      <c r="F21" s="89">
        <v>335258.28000000003</v>
      </c>
      <c r="G21" s="77"/>
      <c r="H21" s="85"/>
    </row>
    <row r="22" spans="1:15" ht="12.75" customHeight="1" x14ac:dyDescent="0.2">
      <c r="A22" s="20" t="s">
        <v>88</v>
      </c>
      <c r="B22" s="91">
        <v>2495046.75</v>
      </c>
      <c r="E22" s="17" t="s">
        <v>89</v>
      </c>
      <c r="F22" s="88"/>
      <c r="G22" s="77">
        <f>SUM(F23)</f>
        <v>33794.160000000003</v>
      </c>
      <c r="H22" s="85"/>
    </row>
    <row r="23" spans="1:15" ht="15.75" customHeight="1" x14ac:dyDescent="0.2">
      <c r="A23" s="20" t="s">
        <v>90</v>
      </c>
      <c r="B23" s="92">
        <v>-176072.15000000002</v>
      </c>
      <c r="E23" s="20" t="s">
        <v>91</v>
      </c>
      <c r="F23" s="81">
        <v>33794.160000000003</v>
      </c>
      <c r="G23" s="77"/>
      <c r="H23" s="85"/>
    </row>
    <row r="24" spans="1:15" ht="12.75" customHeight="1" x14ac:dyDescent="0.2">
      <c r="E24" s="17" t="s">
        <v>92</v>
      </c>
      <c r="F24" s="79"/>
      <c r="G24" s="77">
        <f>SUM(F25:F27)</f>
        <v>260885.16</v>
      </c>
      <c r="H24" s="85"/>
    </row>
    <row r="25" spans="1:15" ht="12.75" customHeight="1" x14ac:dyDescent="0.2">
      <c r="A25" s="17" t="s">
        <v>93</v>
      </c>
      <c r="B25" s="82"/>
      <c r="C25" s="86">
        <f>SUM(B26)</f>
        <v>347942.06</v>
      </c>
      <c r="E25" s="20" t="s">
        <v>94</v>
      </c>
      <c r="F25" s="82">
        <v>96609.790000000008</v>
      </c>
      <c r="H25" s="85"/>
    </row>
    <row r="26" spans="1:15" ht="12.75" customHeight="1" x14ac:dyDescent="0.2">
      <c r="A26" s="20" t="s">
        <v>95</v>
      </c>
      <c r="B26" s="82">
        <v>347942.06</v>
      </c>
      <c r="E26" s="20" t="s">
        <v>96</v>
      </c>
      <c r="F26" s="82">
        <v>74765.210000000006</v>
      </c>
      <c r="G26" s="77"/>
      <c r="H26" s="85"/>
    </row>
    <row r="27" spans="1:15" ht="12.75" customHeight="1" x14ac:dyDescent="0.2">
      <c r="B27" s="82"/>
      <c r="E27" s="20" t="s">
        <v>97</v>
      </c>
      <c r="F27" s="81">
        <v>89510.16</v>
      </c>
      <c r="G27" s="77"/>
      <c r="H27" s="85"/>
    </row>
    <row r="28" spans="1:15" ht="12.75" customHeight="1" x14ac:dyDescent="0.2">
      <c r="A28" s="17" t="s">
        <v>98</v>
      </c>
      <c r="B28" s="76" t="s">
        <v>55</v>
      </c>
      <c r="C28" s="77">
        <f>SUM(B29:B31)</f>
        <v>71956.329999999958</v>
      </c>
      <c r="E28" s="17" t="s">
        <v>99</v>
      </c>
      <c r="G28" s="86">
        <f>SUM(F29)</f>
        <v>96951.84</v>
      </c>
      <c r="H28" s="85"/>
    </row>
    <row r="29" spans="1:15" ht="12.75" customHeight="1" x14ac:dyDescent="0.2">
      <c r="A29" s="20" t="s">
        <v>100</v>
      </c>
      <c r="B29" s="82">
        <v>0</v>
      </c>
      <c r="C29" s="77"/>
      <c r="E29" s="93" t="s">
        <v>101</v>
      </c>
      <c r="F29" s="81">
        <v>96951.84</v>
      </c>
      <c r="H29" s="85"/>
      <c r="L29" s="94"/>
      <c r="O29" s="94"/>
    </row>
    <row r="30" spans="1:15" ht="12.75" customHeight="1" x14ac:dyDescent="0.2">
      <c r="A30" s="20" t="s">
        <v>102</v>
      </c>
      <c r="B30" s="82">
        <v>703153.01</v>
      </c>
      <c r="E30" s="95" t="s">
        <v>103</v>
      </c>
      <c r="F30" s="76" t="s">
        <v>55</v>
      </c>
      <c r="G30" s="96">
        <f>SUM(G6:G29)</f>
        <v>11900645.59</v>
      </c>
      <c r="H30" s="85"/>
    </row>
    <row r="31" spans="1:15" ht="12.75" customHeight="1" x14ac:dyDescent="0.2">
      <c r="A31" s="20" t="s">
        <v>104</v>
      </c>
      <c r="B31" s="81">
        <v>-631196.68000000005</v>
      </c>
      <c r="E31" s="95"/>
      <c r="F31" s="76"/>
      <c r="G31" s="96"/>
      <c r="H31" s="85"/>
    </row>
    <row r="32" spans="1:15" ht="12.75" customHeight="1" x14ac:dyDescent="0.2">
      <c r="B32" s="76"/>
      <c r="E32" s="95" t="s">
        <v>105</v>
      </c>
      <c r="F32" s="76" t="s">
        <v>55</v>
      </c>
      <c r="G32" s="77" t="s">
        <v>55</v>
      </c>
      <c r="H32" s="85"/>
      <c r="K32" s="35"/>
    </row>
    <row r="33" spans="1:11" ht="12.75" customHeight="1" x14ac:dyDescent="0.2">
      <c r="A33" s="17" t="s">
        <v>106</v>
      </c>
      <c r="B33" s="79"/>
      <c r="C33" s="77">
        <f>SUM(B34:B37)</f>
        <v>2532988.4300000002</v>
      </c>
      <c r="E33" s="17" t="s">
        <v>107</v>
      </c>
      <c r="F33" s="79"/>
      <c r="G33" s="77">
        <f>+F34</f>
        <v>7500000</v>
      </c>
      <c r="H33" s="85"/>
      <c r="K33" s="35"/>
    </row>
    <row r="34" spans="1:11" ht="12.75" customHeight="1" x14ac:dyDescent="0.2">
      <c r="A34" s="20" t="s">
        <v>108</v>
      </c>
      <c r="B34" s="76">
        <v>2126104.61</v>
      </c>
      <c r="C34" s="77"/>
      <c r="E34" s="20" t="s">
        <v>109</v>
      </c>
      <c r="F34" s="81">
        <v>7500000</v>
      </c>
      <c r="G34" s="77"/>
      <c r="H34" s="85"/>
    </row>
    <row r="35" spans="1:11" ht="12.75" customHeight="1" x14ac:dyDescent="0.2">
      <c r="A35" s="20" t="s">
        <v>110</v>
      </c>
      <c r="B35" s="91">
        <v>289058.46000000002</v>
      </c>
      <c r="C35" s="77"/>
      <c r="E35" s="97" t="s">
        <v>111</v>
      </c>
      <c r="G35" s="82">
        <f>+F36</f>
        <v>225833.54</v>
      </c>
      <c r="H35" s="85"/>
    </row>
    <row r="36" spans="1:11" ht="12.75" customHeight="1" x14ac:dyDescent="0.2">
      <c r="A36" s="20" t="s">
        <v>112</v>
      </c>
      <c r="B36" s="79">
        <v>244911.68</v>
      </c>
      <c r="C36" s="77"/>
      <c r="E36" s="98" t="s">
        <v>113</v>
      </c>
      <c r="F36" s="81">
        <v>225833.54</v>
      </c>
      <c r="H36" s="85"/>
    </row>
    <row r="37" spans="1:11" ht="12.75" customHeight="1" x14ac:dyDescent="0.2">
      <c r="A37" s="20" t="s">
        <v>114</v>
      </c>
      <c r="B37" s="81">
        <v>-127086.32</v>
      </c>
      <c r="E37" s="97" t="s">
        <v>115</v>
      </c>
      <c r="F37" s="82"/>
      <c r="G37" s="77">
        <f>+F38</f>
        <v>9398.7000000000007</v>
      </c>
      <c r="H37" s="85"/>
    </row>
    <row r="38" spans="1:11" ht="12.75" customHeight="1" x14ac:dyDescent="0.2">
      <c r="B38" s="82"/>
      <c r="E38" s="99" t="s">
        <v>116</v>
      </c>
      <c r="F38" s="81">
        <v>9398.7000000000007</v>
      </c>
      <c r="H38" s="85"/>
    </row>
    <row r="39" spans="1:11" ht="12.75" customHeight="1" x14ac:dyDescent="0.2">
      <c r="B39" s="82"/>
      <c r="E39" s="17" t="s">
        <v>117</v>
      </c>
      <c r="F39" s="82"/>
      <c r="G39" s="77">
        <f>SUM(F40:F41)</f>
        <v>1455223.0800000036</v>
      </c>
      <c r="H39" s="85"/>
    </row>
    <row r="40" spans="1:11" ht="12.75" customHeight="1" x14ac:dyDescent="0.2">
      <c r="B40" s="82"/>
      <c r="E40" s="20" t="str">
        <f>IF(F40&lt;0,"PERDIDA DEL EJERCICIO","UTILIDAD DEL EJERCICIO")</f>
        <v>PERDIDA DEL EJERCICIO</v>
      </c>
      <c r="F40" s="82">
        <v>-339308.65999999642</v>
      </c>
      <c r="H40" s="85"/>
    </row>
    <row r="41" spans="1:11" ht="12.75" customHeight="1" x14ac:dyDescent="0.2">
      <c r="B41" s="82"/>
      <c r="E41" s="20" t="s">
        <v>118</v>
      </c>
      <c r="F41" s="81">
        <v>1794531.74</v>
      </c>
      <c r="H41" s="85"/>
    </row>
    <row r="42" spans="1:11" ht="12.75" customHeight="1" x14ac:dyDescent="0.2">
      <c r="E42" s="14" t="s">
        <v>119</v>
      </c>
      <c r="F42" s="78"/>
      <c r="G42" s="96">
        <f>SUM(G33:G41)</f>
        <v>9190455.320000004</v>
      </c>
      <c r="H42" s="85"/>
    </row>
    <row r="43" spans="1:11" ht="15" customHeight="1" thickBot="1" x14ac:dyDescent="0.25">
      <c r="A43" s="95" t="s">
        <v>120</v>
      </c>
      <c r="B43" s="100" t="s">
        <v>55</v>
      </c>
      <c r="C43" s="101">
        <f>SUM(C5:C42)</f>
        <v>21091101.259999994</v>
      </c>
      <c r="E43" s="14" t="s">
        <v>121</v>
      </c>
      <c r="F43" s="76"/>
      <c r="G43" s="102">
        <f>G30+G42</f>
        <v>21091100.910000004</v>
      </c>
      <c r="H43" s="56">
        <f>+G43-C43</f>
        <v>-0.34999999031424522</v>
      </c>
    </row>
    <row r="44" spans="1:11" ht="12.75" customHeight="1" thickTop="1" x14ac:dyDescent="0.2">
      <c r="H44" s="85"/>
      <c r="I44" s="35"/>
    </row>
    <row r="45" spans="1:11" ht="21.75" customHeight="1" x14ac:dyDescent="0.2">
      <c r="A45" s="17" t="s">
        <v>122</v>
      </c>
      <c r="B45" s="100"/>
      <c r="C45" s="103">
        <f>SUM(B46:B49)</f>
        <v>1594117230.76</v>
      </c>
      <c r="E45" s="104" t="s">
        <v>123</v>
      </c>
      <c r="F45" s="79"/>
      <c r="G45" s="103">
        <f>SUM(F46)</f>
        <v>1594117230.76</v>
      </c>
      <c r="H45" s="85"/>
      <c r="I45" s="35"/>
    </row>
    <row r="46" spans="1:11" ht="24" customHeight="1" x14ac:dyDescent="0.2">
      <c r="A46" s="105" t="s">
        <v>124</v>
      </c>
      <c r="B46" s="76">
        <v>1400317487.22</v>
      </c>
      <c r="C46" s="100"/>
      <c r="E46" s="90" t="s">
        <v>125</v>
      </c>
      <c r="F46" s="81">
        <v>1594117230.76</v>
      </c>
      <c r="G46" s="100"/>
      <c r="H46" s="85"/>
      <c r="I46" s="35"/>
    </row>
    <row r="47" spans="1:11" ht="12.75" customHeight="1" x14ac:dyDescent="0.2">
      <c r="A47" s="20" t="s">
        <v>126</v>
      </c>
      <c r="B47" s="106">
        <v>26217899.800000001</v>
      </c>
      <c r="C47" s="107"/>
      <c r="E47" s="108"/>
      <c r="F47" s="109"/>
      <c r="G47" s="107"/>
      <c r="H47" s="85"/>
      <c r="I47" s="35"/>
    </row>
    <row r="48" spans="1:11" ht="17.25" customHeight="1" x14ac:dyDescent="0.2">
      <c r="A48" s="110" t="s">
        <v>127</v>
      </c>
      <c r="B48" s="106">
        <v>164229868.78999999</v>
      </c>
      <c r="F48" s="109"/>
      <c r="G48" s="107"/>
      <c r="H48" s="85"/>
      <c r="I48" s="35"/>
    </row>
    <row r="49" spans="1:12" ht="21" customHeight="1" x14ac:dyDescent="0.2">
      <c r="A49" s="90" t="s">
        <v>128</v>
      </c>
      <c r="B49" s="111">
        <v>3351974.95</v>
      </c>
      <c r="E49" s="112"/>
      <c r="F49" s="109"/>
      <c r="G49" s="113"/>
      <c r="H49" s="85"/>
      <c r="I49" s="35"/>
    </row>
    <row r="50" spans="1:12" ht="12.75" customHeight="1" x14ac:dyDescent="0.2">
      <c r="B50" s="113"/>
      <c r="C50" s="107"/>
      <c r="E50" s="112"/>
      <c r="F50" s="109"/>
      <c r="G50" s="113"/>
      <c r="H50" s="85"/>
    </row>
    <row r="51" spans="1:12" ht="12.75" customHeight="1" x14ac:dyDescent="0.2">
      <c r="A51" s="17" t="s">
        <v>129</v>
      </c>
      <c r="B51" s="113"/>
      <c r="C51" s="114">
        <f>SUM(B52:B54)</f>
        <v>1208549.02</v>
      </c>
      <c r="E51" s="17" t="s">
        <v>130</v>
      </c>
      <c r="G51" s="114">
        <f>+F52</f>
        <v>1208549.02</v>
      </c>
      <c r="H51" s="56">
        <f>+G51-C51</f>
        <v>0</v>
      </c>
    </row>
    <row r="52" spans="1:12" ht="12.75" customHeight="1" x14ac:dyDescent="0.2">
      <c r="A52" s="20" t="s">
        <v>131</v>
      </c>
      <c r="B52" s="115">
        <v>1173000</v>
      </c>
      <c r="C52" s="107"/>
      <c r="E52" s="20" t="s">
        <v>130</v>
      </c>
      <c r="F52" s="89">
        <v>1208549.02</v>
      </c>
      <c r="H52" s="85"/>
    </row>
    <row r="53" spans="1:12" ht="12.75" customHeight="1" x14ac:dyDescent="0.2">
      <c r="A53" s="20" t="s">
        <v>132</v>
      </c>
      <c r="B53" s="115">
        <v>30907.46</v>
      </c>
      <c r="C53" s="107"/>
      <c r="F53" s="83"/>
      <c r="H53" s="85"/>
    </row>
    <row r="54" spans="1:12" ht="12.75" customHeight="1" x14ac:dyDescent="0.2">
      <c r="A54" s="116" t="s">
        <v>133</v>
      </c>
      <c r="B54" s="111">
        <v>4641.5600000000004</v>
      </c>
      <c r="C54" s="107"/>
      <c r="F54" s="86"/>
      <c r="H54" s="85"/>
    </row>
    <row r="55" spans="1:12" ht="12.75" customHeight="1" x14ac:dyDescent="0.2">
      <c r="B55" s="113"/>
      <c r="C55" s="107"/>
      <c r="H55" s="85"/>
    </row>
    <row r="56" spans="1:12" ht="12.75" customHeight="1" x14ac:dyDescent="0.2">
      <c r="B56" s="113"/>
      <c r="C56" s="107"/>
      <c r="H56" s="85"/>
      <c r="L56" s="35"/>
    </row>
    <row r="57" spans="1:12" ht="12.75" customHeight="1" x14ac:dyDescent="0.2">
      <c r="B57" s="113"/>
      <c r="C57" s="107"/>
      <c r="H57" s="85"/>
      <c r="L57" s="35"/>
    </row>
    <row r="58" spans="1:12" ht="12.75" customHeight="1" x14ac:dyDescent="0.2">
      <c r="B58" s="113"/>
      <c r="C58" s="107"/>
      <c r="H58" s="85"/>
      <c r="L58" s="35"/>
    </row>
    <row r="59" spans="1:12" ht="12.75" customHeight="1" x14ac:dyDescent="0.2">
      <c r="B59" s="113"/>
      <c r="C59" s="107"/>
      <c r="H59" s="85"/>
      <c r="K59" s="24"/>
    </row>
    <row r="60" spans="1:12" ht="12.75" customHeight="1" x14ac:dyDescent="0.2">
      <c r="B60" s="113"/>
      <c r="C60" s="107"/>
      <c r="H60" s="85"/>
      <c r="K60" s="35"/>
    </row>
    <row r="61" spans="1:12" ht="12.75" customHeight="1" x14ac:dyDescent="0.2">
      <c r="A61" s="117" t="s">
        <v>134</v>
      </c>
      <c r="C61" s="118"/>
      <c r="F61" s="119" t="s">
        <v>135</v>
      </c>
      <c r="G61" s="118"/>
      <c r="H61" s="85"/>
    </row>
    <row r="62" spans="1:12" ht="12.75" customHeight="1" x14ac:dyDescent="0.2">
      <c r="A62" s="69"/>
      <c r="C62" s="118"/>
      <c r="F62" s="118"/>
      <c r="G62" s="118"/>
      <c r="H62" s="85"/>
      <c r="I62" s="35"/>
      <c r="K62" s="35"/>
    </row>
    <row r="63" spans="1:12" ht="12.75" customHeight="1" x14ac:dyDescent="0.2">
      <c r="F63" s="118"/>
      <c r="G63" s="118"/>
      <c r="H63" s="85"/>
    </row>
    <row r="64" spans="1:12" ht="12.75" customHeight="1" x14ac:dyDescent="0.2">
      <c r="D64" s="120"/>
      <c r="H64" s="85"/>
    </row>
    <row r="65" spans="4:8" ht="12.75" customHeight="1" x14ac:dyDescent="0.2">
      <c r="D65" s="120"/>
      <c r="H65" s="85"/>
    </row>
  </sheetData>
  <mergeCells count="3">
    <mergeCell ref="A1:G1"/>
    <mergeCell ref="A2:G2"/>
    <mergeCell ref="A3:G3"/>
  </mergeCells>
  <printOptions horizontalCentered="1"/>
  <pageMargins left="0.11811023622047245" right="0.23622047244094491" top="0.23622047244094491" bottom="0.19685039370078741" header="0" footer="0"/>
  <pageSetup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EST.RESULTAD (BVES)</vt:lpstr>
      <vt:lpstr>BALANCE (BVES)</vt:lpstr>
      <vt:lpstr>'BALANCE (BVES)'!Área_de_impresión</vt:lpstr>
      <vt:lpstr>'EST.RESULTAD (BVES)'!Área_de_impresión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Mauricio Ramirez Miranda</dc:creator>
  <cp:lastModifiedBy>Jorge Mauricio Ramirez Miranda</cp:lastModifiedBy>
  <dcterms:created xsi:type="dcterms:W3CDTF">2023-09-28T17:26:12Z</dcterms:created>
  <dcterms:modified xsi:type="dcterms:W3CDTF">2023-09-28T17:27:53Z</dcterms:modified>
</cp:coreProperties>
</file>