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B0EE7E59-A37F-459C-82CE-BBD4C3C178AC}" xr6:coauthVersionLast="47" xr6:coauthVersionMax="47" xr10:uidLastSave="{00000000-0000-0000-0000-000000000000}"/>
  <bookViews>
    <workbookView xWindow="-110" yWindow="-110" windowWidth="19420" windowHeight="10420" xr2:uid="{C74F0BD3-CAF7-4E0A-BC0E-35DB5468DAB9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Bolsa'!$A$1:$E$79</definedName>
    <definedName name="_xlnm.Print_Area" localSheetId="1">'ER Bolsa'!$B$1:$E$60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0" i="2"/>
  <c r="E16" i="2"/>
  <c r="E12" i="2"/>
  <c r="E70" i="1"/>
  <c r="E6" i="1"/>
  <c r="E30" i="1"/>
  <c r="E31" i="1"/>
  <c r="E33" i="1" s="1"/>
  <c r="E18" i="1"/>
  <c r="B4" i="2"/>
  <c r="E59" i="1" l="1"/>
  <c r="E71" i="1"/>
  <c r="E50" i="1"/>
  <c r="E61" i="1" s="1"/>
  <c r="E73" i="1" s="1"/>
  <c r="E35" i="1"/>
  <c r="E41" i="2"/>
  <c r="E48" i="2" s="1"/>
  <c r="E54" i="2" s="1"/>
  <c r="E74" i="1" l="1"/>
</calcChain>
</file>

<file path=xl/sharedStrings.xml><?xml version="1.0" encoding="utf-8"?>
<sst xmlns="http://schemas.openxmlformats.org/spreadsheetml/2006/main" count="138" uniqueCount="108">
  <si>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</si>
  <si>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</si>
  <si>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</si>
  <si>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</si>
  <si>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</si>
  <si>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</si>
  <si>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</si>
  <si>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</si>
  <si>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</si>
  <si>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</si>
  <si>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</si>
  <si>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</si>
  <si>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</si>
  <si>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</si>
  <si>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</si>
  <si>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</si>
  <si>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</si>
  <si>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</si>
  <si>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</si>
  <si>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</si>
  <si>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</si>
  <si>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</si>
  <si>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</si>
  <si>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</si>
  <si>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</si>
  <si>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</si>
  <si>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</si>
  <si>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</si>
  <si>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</si>
  <si>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</si>
  <si>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</si>
  <si>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</si>
  <si>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</si>
  <si>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</si>
  <si>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</si>
  <si>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</si>
  <si>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</si>
  <si>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</si>
  <si>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</si>
  <si>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</si>
  <si>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</si>
  <si>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</si>
  <si>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</si>
  <si>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</si>
  <si>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</si>
  <si>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</si>
  <si>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</si>
  <si>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</si>
  <si>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</si>
  <si>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</si>
  <si>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</si>
  <si>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</si>
  <si>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</si>
  <si>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</si>
  <si>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</si>
  <si>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</si>
  <si>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</si>
  <si>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</si>
  <si>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</si>
  <si>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</si>
  <si>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</si>
  <si>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</si>
  <si>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</si>
  <si>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</si>
  <si>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</si>
  <si>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</si>
  <si>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</si>
  <si>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</si>
  <si>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</si>
  <si>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</si>
  <si>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</si>
  <si>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</si>
  <si>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</si>
  <si>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</si>
  <si>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</si>
  <si>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</si>
  <si>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</si>
  <si>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</si>
  <si>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</si>
  <si>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</si>
  <si>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</si>
  <si>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</si>
  <si>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</si>
  <si>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</si>
  <si>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</si>
  <si>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</si>
  <si>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</si>
  <si>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</si>
  <si>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</si>
  <si>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</si>
  <si>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</si>
  <si>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</si>
  <si>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</si>
  <si>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</si>
  <si>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</si>
  <si>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</si>
  <si>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</si>
  <si>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</si>
  <si>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</si>
  <si>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</si>
  <si>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</si>
  <si>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</si>
  <si>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</si>
  <si>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</si>
  <si>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</si>
  <si>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</si>
  <si>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</si>
  <si>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31 deAgosto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</si>
</sst>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38" fontId="3" fillId="0" borderId="1" xfId="4" applyNumberFormat="1" applyFont="1" applyBorder="1" applyAlignment="1">
      <alignment horizontal="left" vertic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A315F4E9-2CE4-4CF4-9E67-E1AAB2B574B6}"/>
    <cellStyle name="Normal_Formatos de Reporte de Información General" xfId="6" xr:uid="{E5811328-20D2-415B-A8DA-B6A2EE93E22C}"/>
    <cellStyle name="Normal_Junio_03" xfId="4" xr:uid="{EB242A8F-4048-45A3-B9C6-87F0308A557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AGOSTO\08.%20EEFF%20CQ%20Agosto%202023%20Bco%20Consolidado.xlsx" TargetMode="External"/><Relationship Id="rId1" Type="http://schemas.openxmlformats.org/officeDocument/2006/relationships/externalLinkPath" Target="/Users/mayala/Desktop/CREDIQ,%20S.A.%20DE%20C.V/REPORTES/GAP/GAP%202023/AGOSTO/08.%20EEFF%20CQ%20Agosto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7374001.1999999993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43370332.250000015</v>
          </cell>
        </row>
        <row r="14">
          <cell r="B14" t="str">
            <v>Estimación para cuentas incobrables</v>
          </cell>
          <cell r="E14">
            <v>-6180909.7599999998</v>
          </cell>
        </row>
        <row r="15">
          <cell r="B15" t="str">
            <v>Arrendamientos por cobrar</v>
          </cell>
          <cell r="E15">
            <v>1317399.3</v>
          </cell>
        </row>
        <row r="16">
          <cell r="B16" t="str">
            <v>Estimación para cuentas incobrables arrendamientos</v>
          </cell>
          <cell r="E16">
            <v>-5115.92</v>
          </cell>
        </row>
        <row r="17">
          <cell r="B17" t="str">
            <v>Cuentas por cobrar a partes relacionadas</v>
          </cell>
          <cell r="E17">
            <v>194149.14999999851</v>
          </cell>
        </row>
        <row r="18">
          <cell r="B18" t="str">
            <v>Inventarios</v>
          </cell>
          <cell r="E18">
            <v>576517.62999999989</v>
          </cell>
        </row>
        <row r="19">
          <cell r="B19" t="str">
            <v>Gastos Pagados por Anticipado</v>
          </cell>
          <cell r="E19">
            <v>732261.39999999991</v>
          </cell>
        </row>
        <row r="20">
          <cell r="B20" t="str">
            <v xml:space="preserve">Total Activo Circulante </v>
          </cell>
          <cell r="E20">
            <v>47378635.250000015</v>
          </cell>
        </row>
        <row r="22">
          <cell r="B22" t="str">
            <v>Documentos por cobrar a largo plazo</v>
          </cell>
          <cell r="E22">
            <v>163167161.78999999</v>
          </cell>
        </row>
        <row r="23">
          <cell r="B23" t="str">
            <v>Arrendamientos por cobrar a largo plazo</v>
          </cell>
          <cell r="E23">
            <v>2875077.58</v>
          </cell>
        </row>
        <row r="24">
          <cell r="B24" t="str">
            <v>Activos por derecho de uso</v>
          </cell>
          <cell r="E24">
            <v>1517324.4100000001</v>
          </cell>
        </row>
        <row r="25">
          <cell r="B25" t="str">
            <v>Inmuebles, mobiliario, equipo y mejoras</v>
          </cell>
          <cell r="E25">
            <v>15101614.93</v>
          </cell>
        </row>
        <row r="26">
          <cell r="B26" t="str">
            <v>Activos intangibles</v>
          </cell>
          <cell r="E26">
            <v>944523.47000000009</v>
          </cell>
        </row>
        <row r="27">
          <cell r="B27" t="str">
            <v>Obras en proceso</v>
          </cell>
          <cell r="E27">
            <v>316270.71999999997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38381.65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184580161.27000001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184580161.27000001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231958796.52000004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7000000</v>
          </cell>
        </row>
        <row r="42">
          <cell r="B42" t="str">
            <v>Préstamos por Pagar</v>
          </cell>
          <cell r="E42">
            <v>61516374.579999998</v>
          </cell>
        </row>
        <row r="43">
          <cell r="B43" t="str">
            <v xml:space="preserve">Documentos por pagar </v>
          </cell>
          <cell r="E43">
            <v>2516483.34</v>
          </cell>
        </row>
        <row r="44">
          <cell r="B44" t="str">
            <v>Pasivo por arrendamiento</v>
          </cell>
          <cell r="E44">
            <v>120588.5</v>
          </cell>
        </row>
        <row r="45">
          <cell r="B45" t="str">
            <v>Intereses por Pagar</v>
          </cell>
          <cell r="E45">
            <v>1165120.3700000001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942990.98</v>
          </cell>
        </row>
        <row r="48">
          <cell r="B48" t="str">
            <v>Cuentas por Pagar a partes relacionadas</v>
          </cell>
          <cell r="E48">
            <v>5930043.3000000007</v>
          </cell>
        </row>
        <row r="49">
          <cell r="B49" t="str">
            <v>Impuesto sobre la renta por pagar</v>
          </cell>
          <cell r="E49">
            <v>2450380.6300000004</v>
          </cell>
        </row>
        <row r="50">
          <cell r="B50" t="str">
            <v xml:space="preserve">Gastos acumulados y otras cuentas por pagar </v>
          </cell>
          <cell r="E50">
            <v>4635040.5599999996</v>
          </cell>
        </row>
        <row r="51">
          <cell r="B51" t="str">
            <v>Otros pasivos</v>
          </cell>
          <cell r="E51">
            <v>803510.9</v>
          </cell>
        </row>
        <row r="52">
          <cell r="B52" t="str">
            <v>Total del Pasivo Circulante</v>
          </cell>
          <cell r="E52">
            <v>87483975.210000008</v>
          </cell>
        </row>
        <row r="54">
          <cell r="B54" t="str">
            <v>Beneficios post-empleo por pagar</v>
          </cell>
          <cell r="E54">
            <v>191276.78000000003</v>
          </cell>
        </row>
        <row r="55">
          <cell r="B55" t="str">
            <v>Préstamos por pagar a Largo Plazo</v>
          </cell>
          <cell r="E55">
            <v>83445375.659999996</v>
          </cell>
        </row>
        <row r="56">
          <cell r="B56" t="str">
            <v xml:space="preserve">Documentos por pagar a largo plazo </v>
          </cell>
          <cell r="E56">
            <v>15233867.66</v>
          </cell>
        </row>
        <row r="57">
          <cell r="B57" t="str">
            <v>Pasivo por arrendamiento LP</v>
          </cell>
          <cell r="E57">
            <v>1537139.4300000002</v>
          </cell>
        </row>
        <row r="58">
          <cell r="B58" t="str">
            <v>Titulos valores</v>
          </cell>
          <cell r="E58">
            <v>446974.86</v>
          </cell>
        </row>
        <row r="59">
          <cell r="B59" t="str">
            <v>Pasivos por impuesto diferido</v>
          </cell>
          <cell r="E59">
            <v>326277.7</v>
          </cell>
        </row>
        <row r="61">
          <cell r="B61" t="str">
            <v>Total Pasivo No Corriente</v>
          </cell>
          <cell r="E61">
            <v>101180912.09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188664887.30000001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3328307.0500000003</v>
          </cell>
        </row>
        <row r="68">
          <cell r="B68" t="str">
            <v>Reserva patrimonial</v>
          </cell>
          <cell r="E68">
            <v>221154.41999999998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20113932.07</v>
          </cell>
        </row>
        <row r="71">
          <cell r="B71" t="str">
            <v>Utilidad del Ejercicio</v>
          </cell>
          <cell r="E71">
            <v>4930415.6800000006</v>
          </cell>
        </row>
        <row r="73">
          <cell r="B73" t="str">
            <v>Total del Patrimonio</v>
          </cell>
          <cell r="E73">
            <v>43293909.220000006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231958796.52000001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FDA4-EC0D-494B-B4B7-E7BEEB1B212B}">
  <sheetPr>
    <tabColor theme="5" tint="0.39997558519241921"/>
    <pageSetUpPr fitToPage="1"/>
  </sheetPr>
  <dimension ref="B2:E79"/>
  <sheetViews>
    <sheetView showGridLines="0" tabSelected="1" topLeftCell="A2" zoomScale="90" zoomScaleNormal="90" workbookViewId="0">
      <pane xSplit="5" ySplit="5" topLeftCell="F57" activePane="bottomRight" state="frozen"/>
      <selection activeCell="E51" sqref="E51"/>
      <selection pane="topRight" activeCell="E51" sqref="E51"/>
      <selection pane="bottomLeft" activeCell="E51" sqref="E51"/>
      <selection pane="bottomRight" activeCell="F82" sqref="F82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6" customHeight="1" thickBot="1" x14ac:dyDescent="0.35">
      <c r="B5" s="50" t="s">
        <v>107</v>
      </c>
      <c r="C5" s="50" t="s">
        <v>107</v>
      </c>
      <c r="D5" s="50" t="s">
        <v>107</v>
      </c>
      <c r="E5" s="50" t="s">
        <v>107</v>
      </c>
    </row>
    <row r="6" spans="2:5" x14ac:dyDescent="0.3">
      <c r="B6" s="2" t="s">
        <v>3</v>
      </c>
      <c r="E6" s="5">
        <f>+E39+E40+E56+E53</f>
        <v>152408.72509999998</v>
      </c>
    </row>
    <row r="7" spans="2:5" x14ac:dyDescent="0.3">
      <c r="B7" s="6" t="s">
        <v>4</v>
      </c>
      <c r="C7" s="7"/>
      <c r="D7" s="7"/>
      <c r="E7" s="8"/>
    </row>
    <row r="8" spans="2:5" s="9" customFormat="1" x14ac:dyDescent="0.3">
      <c r="B8" s="6" t="s">
        <v>5</v>
      </c>
    </row>
    <row r="9" spans="2:5" x14ac:dyDescent="0.3">
      <c r="B9" s="2" t="s">
        <v>6</v>
      </c>
      <c r="C9" s="2" t="s">
        <v>7</v>
      </c>
      <c r="E9" s="10">
        <v>7374.0011999999997</v>
      </c>
    </row>
    <row r="10" spans="2:5" hidden="1" x14ac:dyDescent="0.3">
      <c r="B10" s="2" t="s">
        <v>8</v>
      </c>
      <c r="E10" s="10">
        <v>0</v>
      </c>
    </row>
    <row r="11" spans="2:5" x14ac:dyDescent="0.3">
      <c r="B11" s="2" t="s">
        <v>9</v>
      </c>
      <c r="E11" s="10">
        <v>43370.332250000014</v>
      </c>
    </row>
    <row r="12" spans="2:5" x14ac:dyDescent="0.3">
      <c r="B12" s="2" t="s">
        <v>10</v>
      </c>
      <c r="E12" s="10">
        <v>-6180.9097599999996</v>
      </c>
    </row>
    <row r="13" spans="2:5" x14ac:dyDescent="0.3">
      <c r="B13" s="2" t="s">
        <v>11</v>
      </c>
      <c r="E13" s="10">
        <v>1317.3993</v>
      </c>
    </row>
    <row r="14" spans="2:5" x14ac:dyDescent="0.3">
      <c r="B14" s="2" t="s">
        <v>12</v>
      </c>
      <c r="E14" s="10">
        <v>-5.11592</v>
      </c>
    </row>
    <row r="15" spans="2:5" x14ac:dyDescent="0.3">
      <c r="B15" s="2" t="s">
        <v>13</v>
      </c>
      <c r="E15" s="10">
        <v>194.14914999999851</v>
      </c>
    </row>
    <row r="16" spans="2:5" x14ac:dyDescent="0.3">
      <c r="B16" s="2" t="s">
        <v>14</v>
      </c>
      <c r="E16" s="10">
        <v>576.51762999999994</v>
      </c>
    </row>
    <row r="17" spans="2:5" x14ac:dyDescent="0.3">
      <c r="B17" s="2" t="s">
        <v>15</v>
      </c>
      <c r="E17" s="10">
        <v>732.26139999999987</v>
      </c>
    </row>
    <row r="18" spans="2:5" x14ac:dyDescent="0.3">
      <c r="B18" s="11" t="s">
        <v>16</v>
      </c>
      <c r="E18" s="12">
        <f>SUM(E9:E17)</f>
        <v>47378.635250000014</v>
      </c>
    </row>
    <row r="19" spans="2:5" ht="5.25" customHeight="1" x14ac:dyDescent="0.3">
      <c r="E19" s="10"/>
    </row>
    <row r="20" spans="2:5" x14ac:dyDescent="0.3">
      <c r="B20" s="2" t="s">
        <v>17</v>
      </c>
      <c r="E20" s="10">
        <v>163167.16178999998</v>
      </c>
    </row>
    <row r="21" spans="2:5" x14ac:dyDescent="0.3">
      <c r="B21" s="2" t="s">
        <v>18</v>
      </c>
      <c r="E21" s="10">
        <v>2875.0775800000001</v>
      </c>
    </row>
    <row r="22" spans="2:5" x14ac:dyDescent="0.3">
      <c r="B22" s="2" t="s">
        <v>19</v>
      </c>
      <c r="E22" s="10">
        <v>1517.3244100000002</v>
      </c>
    </row>
    <row r="23" spans="2:5" x14ac:dyDescent="0.3">
      <c r="B23" s="2" t="s">
        <v>20</v>
      </c>
      <c r="E23" s="10">
        <v>15101.61493</v>
      </c>
    </row>
    <row r="24" spans="2:5" x14ac:dyDescent="0.3">
      <c r="B24" s="2" t="s">
        <v>21</v>
      </c>
      <c r="E24" s="10">
        <v>944.52347000000009</v>
      </c>
    </row>
    <row r="25" spans="2:5" hidden="1" x14ac:dyDescent="0.3">
      <c r="B25" s="2" t="s">
        <v>22</v>
      </c>
      <c r="E25" s="10">
        <v>316.27071999999998</v>
      </c>
    </row>
    <row r="26" spans="2:5" hidden="1" x14ac:dyDescent="0.3">
      <c r="B26" s="2" t="s">
        <v>23</v>
      </c>
      <c r="E26" s="10">
        <v>0</v>
      </c>
    </row>
    <row r="27" spans="2:5" hidden="1" x14ac:dyDescent="0.3">
      <c r="B27" s="2" t="s">
        <v>24</v>
      </c>
      <c r="E27" s="10">
        <v>0</v>
      </c>
    </row>
    <row r="28" spans="2:5" x14ac:dyDescent="0.3">
      <c r="B28" s="2" t="s">
        <v>25</v>
      </c>
      <c r="E28" s="10">
        <v>619.80671999999993</v>
      </c>
    </row>
    <row r="29" spans="2:5" x14ac:dyDescent="0.3">
      <c r="B29" s="2" t="s">
        <v>26</v>
      </c>
      <c r="E29" s="10">
        <v>38.38165</v>
      </c>
    </row>
    <row r="30" spans="2:5" hidden="1" x14ac:dyDescent="0.3">
      <c r="B30" s="2" t="s">
        <v>8</v>
      </c>
      <c r="E30" s="10">
        <f>IFERROR(VLOOKUP(B30,[1]BG!$B$11:$E$81,4,FALSE),0)/1000</f>
        <v>0</v>
      </c>
    </row>
    <row r="31" spans="2:5" hidden="1" x14ac:dyDescent="0.3">
      <c r="E31" s="13">
        <f>SUM(E20:E30)</f>
        <v>184580.16127000001</v>
      </c>
    </row>
    <row r="32" spans="2:5" ht="12" hidden="1" customHeight="1" x14ac:dyDescent="0.3">
      <c r="B32" s="2" t="s">
        <v>27</v>
      </c>
      <c r="E32" s="10">
        <v>0</v>
      </c>
    </row>
    <row r="33" spans="2:5" x14ac:dyDescent="0.3">
      <c r="B33" s="11" t="s">
        <v>28</v>
      </c>
      <c r="E33" s="12">
        <f>+E31+E32</f>
        <v>184580.16127000001</v>
      </c>
    </row>
    <row r="34" spans="2:5" ht="4.5" customHeight="1" x14ac:dyDescent="0.3">
      <c r="E34" s="14"/>
    </row>
    <row r="35" spans="2:5" ht="13.5" thickBot="1" x14ac:dyDescent="0.35">
      <c r="B35" s="11" t="s">
        <v>29</v>
      </c>
      <c r="C35" s="2" t="s">
        <v>7</v>
      </c>
      <c r="E35" s="15">
        <f>+E33+E18</f>
        <v>231958.79652000003</v>
      </c>
    </row>
    <row r="36" spans="2:5" ht="6" customHeight="1" thickTop="1" x14ac:dyDescent="0.3">
      <c r="E36" s="10"/>
    </row>
    <row r="37" spans="2:5" x14ac:dyDescent="0.3">
      <c r="B37" s="11" t="s">
        <v>30</v>
      </c>
      <c r="E37" s="10"/>
    </row>
    <row r="38" spans="2:5" ht="10.5" customHeight="1" x14ac:dyDescent="0.3">
      <c r="B38" s="11" t="s">
        <v>31</v>
      </c>
      <c r="E38" s="10"/>
    </row>
    <row r="39" spans="2:5" x14ac:dyDescent="0.3">
      <c r="B39" s="2" t="s">
        <v>32</v>
      </c>
      <c r="C39" s="2" t="s">
        <v>7</v>
      </c>
      <c r="E39" s="10">
        <v>7000</v>
      </c>
    </row>
    <row r="40" spans="2:5" x14ac:dyDescent="0.3">
      <c r="B40" s="2" t="s">
        <v>33</v>
      </c>
      <c r="E40" s="10">
        <v>61516.374579999996</v>
      </c>
    </row>
    <row r="41" spans="2:5" x14ac:dyDescent="0.3">
      <c r="B41" s="2" t="s">
        <v>34</v>
      </c>
      <c r="E41" s="10">
        <v>2516.4833399999998</v>
      </c>
    </row>
    <row r="42" spans="2:5" x14ac:dyDescent="0.3">
      <c r="B42" s="2" t="s">
        <v>35</v>
      </c>
      <c r="E42" s="10">
        <v>120.5885</v>
      </c>
    </row>
    <row r="43" spans="2:5" x14ac:dyDescent="0.3">
      <c r="B43" s="2" t="s">
        <v>36</v>
      </c>
      <c r="E43" s="10">
        <v>1165.1203700000001</v>
      </c>
    </row>
    <row r="44" spans="2:5" x14ac:dyDescent="0.3">
      <c r="B44" s="2" t="s">
        <v>37</v>
      </c>
      <c r="E44" s="10">
        <v>403.44204999999999</v>
      </c>
    </row>
    <row r="45" spans="2:5" x14ac:dyDescent="0.3">
      <c r="B45" s="2" t="s">
        <v>38</v>
      </c>
      <c r="E45" s="10">
        <v>942.99098000000004</v>
      </c>
    </row>
    <row r="46" spans="2:5" hidden="1" x14ac:dyDescent="0.3">
      <c r="B46" s="2" t="s">
        <v>39</v>
      </c>
      <c r="E46" s="10">
        <v>5930.0433000000012</v>
      </c>
    </row>
    <row r="47" spans="2:5" x14ac:dyDescent="0.3">
      <c r="B47" s="2" t="s">
        <v>40</v>
      </c>
      <c r="E47" s="10">
        <v>2450.3806300000006</v>
      </c>
    </row>
    <row r="48" spans="2:5" x14ac:dyDescent="0.3">
      <c r="B48" s="2" t="s">
        <v>41</v>
      </c>
      <c r="E48" s="10">
        <v>4635.0405599999995</v>
      </c>
    </row>
    <row r="49" spans="2:5" x14ac:dyDescent="0.3">
      <c r="B49" s="2" t="s">
        <v>42</v>
      </c>
      <c r="E49" s="10">
        <v>803.51089999999999</v>
      </c>
    </row>
    <row r="50" spans="2:5" x14ac:dyDescent="0.3">
      <c r="B50" s="11" t="s">
        <v>43</v>
      </c>
      <c r="E50" s="12">
        <f>SUM(E39:E49)</f>
        <v>87483.975210000004</v>
      </c>
    </row>
    <row r="51" spans="2:5" ht="6" customHeight="1" x14ac:dyDescent="0.3">
      <c r="E51" s="10"/>
    </row>
    <row r="52" spans="2:5" ht="12" customHeight="1" x14ac:dyDescent="0.3">
      <c r="B52" s="16" t="s">
        <v>44</v>
      </c>
      <c r="E52" s="10">
        <v>191.27678000000003</v>
      </c>
    </row>
    <row r="53" spans="2:5" x14ac:dyDescent="0.3">
      <c r="B53" s="16" t="s">
        <v>45</v>
      </c>
      <c r="E53" s="10">
        <v>83445.375659999991</v>
      </c>
    </row>
    <row r="54" spans="2:5" x14ac:dyDescent="0.3">
      <c r="B54" s="16" t="s">
        <v>46</v>
      </c>
      <c r="E54" s="10">
        <v>15233.86766</v>
      </c>
    </row>
    <row r="55" spans="2:5" x14ac:dyDescent="0.3">
      <c r="B55" s="16" t="s">
        <v>47</v>
      </c>
      <c r="E55" s="10">
        <v>1537.1394300000002</v>
      </c>
    </row>
    <row r="56" spans="2:5" x14ac:dyDescent="0.3">
      <c r="B56" s="16" t="s">
        <v>32</v>
      </c>
      <c r="E56" s="10">
        <v>446.97485999999998</v>
      </c>
    </row>
    <row r="57" spans="2:5" x14ac:dyDescent="0.3">
      <c r="B57" s="16" t="s">
        <v>48</v>
      </c>
      <c r="E57" s="10">
        <v>326.27770000000004</v>
      </c>
    </row>
    <row r="58" spans="2:5" ht="5.25" customHeight="1" x14ac:dyDescent="0.3">
      <c r="E58" s="10"/>
    </row>
    <row r="59" spans="2:5" ht="15" customHeight="1" x14ac:dyDescent="0.3">
      <c r="B59" s="11" t="s">
        <v>49</v>
      </c>
      <c r="E59" s="12">
        <f>SUM(E52:E57)</f>
        <v>101180.91209</v>
      </c>
    </row>
    <row r="60" spans="2:5" ht="4.5" customHeight="1" x14ac:dyDescent="0.3">
      <c r="E60" s="10"/>
    </row>
    <row r="61" spans="2:5" ht="16.5" customHeight="1" x14ac:dyDescent="0.3">
      <c r="B61" s="11" t="s">
        <v>50</v>
      </c>
      <c r="C61" s="2" t="s">
        <v>7</v>
      </c>
      <c r="E61" s="12">
        <f>+E50+SUM(E52:E57)</f>
        <v>188664.8873</v>
      </c>
    </row>
    <row r="62" spans="2:5" ht="6" customHeight="1" x14ac:dyDescent="0.3">
      <c r="E62" s="10"/>
    </row>
    <row r="63" spans="2:5" ht="13.5" customHeight="1" x14ac:dyDescent="0.3">
      <c r="B63" s="11" t="s">
        <v>51</v>
      </c>
      <c r="E63" s="10"/>
    </row>
    <row r="64" spans="2:5" ht="16.5" customHeight="1" x14ac:dyDescent="0.3">
      <c r="B64" s="2" t="s">
        <v>52</v>
      </c>
      <c r="C64" s="2" t="s">
        <v>7</v>
      </c>
      <c r="E64" s="10">
        <v>14700.1</v>
      </c>
    </row>
    <row r="65" spans="2:5" x14ac:dyDescent="0.3">
      <c r="B65" s="2" t="s">
        <v>53</v>
      </c>
      <c r="E65" s="10">
        <v>3328.3070500000003</v>
      </c>
    </row>
    <row r="66" spans="2:5" x14ac:dyDescent="0.3">
      <c r="B66" s="2" t="s">
        <v>54</v>
      </c>
      <c r="E66" s="10">
        <v>221.15441999999999</v>
      </c>
    </row>
    <row r="67" spans="2:5" hidden="1" x14ac:dyDescent="0.3">
      <c r="B67" s="2" t="s">
        <v>55</v>
      </c>
      <c r="E67" s="10">
        <v>0</v>
      </c>
    </row>
    <row r="68" spans="2:5" x14ac:dyDescent="0.3">
      <c r="B68" s="2" t="s">
        <v>56</v>
      </c>
      <c r="E68" s="10">
        <v>20113.932069999999</v>
      </c>
    </row>
    <row r="69" spans="2:5" x14ac:dyDescent="0.3">
      <c r="B69" s="2" t="s">
        <v>57</v>
      </c>
      <c r="E69" s="10">
        <v>4930.415680000001</v>
      </c>
    </row>
    <row r="70" spans="2:5" hidden="1" x14ac:dyDescent="0.3">
      <c r="E70" s="10">
        <f>IFERROR(VLOOKUP(B70,[1]BG!$B$11:$E$81,4,FALSE),0)/1000</f>
        <v>0</v>
      </c>
    </row>
    <row r="71" spans="2:5" x14ac:dyDescent="0.3">
      <c r="B71" s="11" t="s">
        <v>58</v>
      </c>
      <c r="E71" s="12">
        <f>SUM(E64:E70)</f>
        <v>43293.909219999994</v>
      </c>
    </row>
    <row r="72" spans="2:5" ht="6.75" customHeight="1" x14ac:dyDescent="0.3">
      <c r="E72" s="10"/>
    </row>
    <row r="73" spans="2:5" ht="13.5" thickBot="1" x14ac:dyDescent="0.35">
      <c r="B73" s="11" t="s">
        <v>59</v>
      </c>
      <c r="C73" s="2" t="s">
        <v>7</v>
      </c>
      <c r="E73" s="15">
        <f>+E71+E61</f>
        <v>231958.79652</v>
      </c>
    </row>
    <row r="74" spans="2:5" ht="13.5" thickTop="1" x14ac:dyDescent="0.3">
      <c r="E74" s="17">
        <f>+E71/E35</f>
        <v>0.18664482601877566</v>
      </c>
    </row>
    <row r="75" spans="2:5" x14ac:dyDescent="0.3">
      <c r="E75" s="17"/>
    </row>
    <row r="76" spans="2:5" ht="19.5" customHeight="1" x14ac:dyDescent="0.3"/>
    <row r="77" spans="2:5" ht="8.25" customHeight="1" x14ac:dyDescent="0.3"/>
    <row r="78" spans="2:5" ht="15" customHeight="1" x14ac:dyDescent="0.3">
      <c r="B78" s="18" t="s">
        <v>60</v>
      </c>
      <c r="C78" s="19" t="s">
        <v>61</v>
      </c>
      <c r="D78" s="19"/>
      <c r="E78" s="19"/>
    </row>
    <row r="79" spans="2:5" x14ac:dyDescent="0.3">
      <c r="B79" s="18" t="s">
        <v>62</v>
      </c>
      <c r="C79" s="19" t="s">
        <v>63</v>
      </c>
      <c r="D79" s="19"/>
      <c r="E79" s="19"/>
    </row>
  </sheetData>
  <mergeCells count="4">
    <mergeCell ref="B2:E2"/>
    <mergeCell ref="C78:E78"/>
    <mergeCell ref="C79:E79"/>
    <mergeCell ref="B5:E5"/>
  </mergeCells>
  <printOptions horizontalCentered="1"/>
  <pageMargins left="0.78740157480314965" right="0.78740157480314965" top="0.43307086614173229" bottom="0.27559055118110237" header="0.39370078740157483" footer="0.15748031496062992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AAD7-5926-43BB-89FA-53084E549E33}">
  <sheetPr>
    <tabColor theme="5" tint="0.39997558519241921"/>
  </sheetPr>
  <dimension ref="B1:E102"/>
  <sheetViews>
    <sheetView showGridLines="0" zoomScaleNormal="100" workbookViewId="0">
      <pane xSplit="5" ySplit="5" topLeftCell="F39" activePane="bottomRight" state="frozen"/>
      <selection activeCell="G13" sqref="G13"/>
      <selection pane="topRight" activeCell="G13" sqref="G13"/>
      <selection pane="bottomLeft" activeCell="G13" sqref="G13"/>
      <selection pane="bottomRight" activeCell="B53" sqref="B53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9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0" t="s">
        <v>1</v>
      </c>
      <c r="C2" s="4"/>
      <c r="D2" s="4"/>
      <c r="E2" s="21"/>
    </row>
    <row r="3" spans="2:5" x14ac:dyDescent="0.3">
      <c r="B3" s="22" t="s">
        <v>64</v>
      </c>
      <c r="C3" s="22"/>
      <c r="D3" s="22"/>
      <c r="E3" s="23"/>
    </row>
    <row r="4" spans="2:5" s="9" customFormat="1" ht="13.5" thickBot="1" x14ac:dyDescent="0.35">
      <c r="B4" s="24" t="str">
        <f>+'BG Bolsa'!B5</f>
        <v>Al 31 deAgosto 2023 y 2022</v>
      </c>
      <c r="C4" s="24"/>
      <c r="D4" s="24"/>
      <c r="E4" s="25"/>
    </row>
    <row r="5" spans="2:5" s="27" customFormat="1" x14ac:dyDescent="0.25">
      <c r="B5" s="26" t="s">
        <v>3</v>
      </c>
      <c r="C5" s="26" t="s">
        <v>107</v>
      </c>
      <c r="D5" s="26" t="s">
        <v>107</v>
      </c>
      <c r="E5" s="26" t="s">
        <v>107</v>
      </c>
    </row>
    <row r="6" spans="2:5" ht="14.25" customHeight="1" x14ac:dyDescent="0.3">
      <c r="B6" s="28" t="s">
        <v>65</v>
      </c>
      <c r="C6" s="28" t="s">
        <v>7</v>
      </c>
      <c r="D6" s="28"/>
      <c r="E6" s="29">
        <v>16692.54538</v>
      </c>
    </row>
    <row r="7" spans="2:5" x14ac:dyDescent="0.3">
      <c r="B7" s="30" t="s">
        <v>66</v>
      </c>
      <c r="C7" s="31"/>
      <c r="D7" s="31"/>
      <c r="E7" s="29">
        <v>4038.9946799999998</v>
      </c>
    </row>
    <row r="8" spans="2:5" x14ac:dyDescent="0.3">
      <c r="B8" s="30" t="s">
        <v>67</v>
      </c>
      <c r="C8" s="31"/>
      <c r="D8" s="31"/>
      <c r="E8" s="29">
        <v>1634.1581699999999</v>
      </c>
    </row>
    <row r="9" spans="2:5" x14ac:dyDescent="0.3">
      <c r="B9" s="30" t="s">
        <v>68</v>
      </c>
      <c r="C9" s="30"/>
      <c r="D9" s="30"/>
      <c r="E9" s="29">
        <v>3619.0870399999999</v>
      </c>
    </row>
    <row r="10" spans="2:5" x14ac:dyDescent="0.3">
      <c r="B10" s="28" t="s">
        <v>69</v>
      </c>
      <c r="C10" s="28"/>
      <c r="D10" s="28"/>
      <c r="E10" s="29">
        <v>973.18916000000002</v>
      </c>
    </row>
    <row r="11" spans="2:5" x14ac:dyDescent="0.3">
      <c r="B11" s="28" t="s">
        <v>70</v>
      </c>
      <c r="C11" s="28"/>
      <c r="D11" s="28"/>
      <c r="E11" s="29">
        <v>2483.4258299999997</v>
      </c>
    </row>
    <row r="12" spans="2:5" s="34" customFormat="1" x14ac:dyDescent="0.3">
      <c r="B12" s="32" t="s">
        <v>71</v>
      </c>
      <c r="C12" s="32" t="s">
        <v>7</v>
      </c>
      <c r="D12" s="32"/>
      <c r="E12" s="33">
        <f>SUM(D6:E11)</f>
        <v>29441.400259999999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72</v>
      </c>
      <c r="C14" s="28" t="s">
        <v>7</v>
      </c>
      <c r="D14" s="28"/>
      <c r="E14" s="29">
        <v>7625.3623799999996</v>
      </c>
    </row>
    <row r="15" spans="2:5" x14ac:dyDescent="0.3">
      <c r="B15" s="28" t="s">
        <v>73</v>
      </c>
      <c r="C15" s="28"/>
      <c r="D15" s="28"/>
      <c r="E15" s="29">
        <v>484.74283999999994</v>
      </c>
    </row>
    <row r="16" spans="2:5" s="34" customFormat="1" x14ac:dyDescent="0.3">
      <c r="B16" s="32" t="s">
        <v>74</v>
      </c>
      <c r="C16" s="32" t="s">
        <v>7</v>
      </c>
      <c r="D16" s="32"/>
      <c r="E16" s="33">
        <f>SUM(E14:E15)</f>
        <v>8110.1052199999995</v>
      </c>
    </row>
    <row r="17" spans="2:5" s="37" customFormat="1" ht="4.5" customHeight="1" x14ac:dyDescent="0.3">
      <c r="B17" s="35"/>
      <c r="C17" s="35"/>
      <c r="D17" s="35"/>
      <c r="E17" s="36"/>
    </row>
    <row r="18" spans="2:5" x14ac:dyDescent="0.3">
      <c r="B18" s="28" t="s">
        <v>75</v>
      </c>
      <c r="C18" s="28" t="s">
        <v>7</v>
      </c>
      <c r="D18" s="28"/>
      <c r="E18" s="29">
        <v>3321.3060199999995</v>
      </c>
    </row>
    <row r="19" spans="2:5" x14ac:dyDescent="0.3">
      <c r="B19" s="28" t="s">
        <v>76</v>
      </c>
      <c r="C19" s="28"/>
      <c r="D19" s="28"/>
      <c r="E19" s="29">
        <v>683.33215000000007</v>
      </c>
    </row>
    <row r="20" spans="2:5" x14ac:dyDescent="0.3">
      <c r="B20" s="28" t="s">
        <v>77</v>
      </c>
      <c r="C20" s="28"/>
      <c r="D20" s="28"/>
      <c r="E20" s="29">
        <v>192.32801000000001</v>
      </c>
    </row>
    <row r="21" spans="2:5" x14ac:dyDescent="0.3">
      <c r="B21" s="38" t="s">
        <v>78</v>
      </c>
      <c r="C21" s="38"/>
      <c r="D21" s="38"/>
      <c r="E21" s="29">
        <v>1801.9699800000003</v>
      </c>
    </row>
    <row r="22" spans="2:5" x14ac:dyDescent="0.3">
      <c r="B22" s="38" t="s">
        <v>79</v>
      </c>
      <c r="C22" s="38"/>
      <c r="D22" s="38"/>
      <c r="E22" s="29">
        <v>147.63333000000003</v>
      </c>
    </row>
    <row r="23" spans="2:5" x14ac:dyDescent="0.3">
      <c r="B23" s="38" t="s">
        <v>80</v>
      </c>
      <c r="C23" s="38"/>
      <c r="D23" s="38"/>
      <c r="E23" s="29">
        <v>935.97322999999994</v>
      </c>
    </row>
    <row r="24" spans="2:5" x14ac:dyDescent="0.3">
      <c r="B24" s="38" t="s">
        <v>81</v>
      </c>
      <c r="C24" s="38"/>
      <c r="D24" s="38"/>
      <c r="E24" s="29">
        <v>265.20400000000001</v>
      </c>
    </row>
    <row r="25" spans="2:5" x14ac:dyDescent="0.3">
      <c r="B25" s="38" t="s">
        <v>82</v>
      </c>
      <c r="C25" s="38"/>
      <c r="D25" s="38"/>
      <c r="E25" s="29">
        <v>16.39986</v>
      </c>
    </row>
    <row r="26" spans="2:5" hidden="1" x14ac:dyDescent="0.3">
      <c r="B26" s="38" t="s">
        <v>83</v>
      </c>
      <c r="C26" s="38"/>
      <c r="D26" s="38"/>
      <c r="E26" s="29">
        <v>0</v>
      </c>
    </row>
    <row r="27" spans="2:5" hidden="1" x14ac:dyDescent="0.3">
      <c r="B27" s="38" t="s">
        <v>84</v>
      </c>
      <c r="C27" s="38"/>
      <c r="D27" s="38"/>
      <c r="E27" s="29">
        <v>0</v>
      </c>
    </row>
    <row r="28" spans="2:5" hidden="1" x14ac:dyDescent="0.3">
      <c r="B28" s="38" t="s">
        <v>85</v>
      </c>
      <c r="C28" s="38"/>
      <c r="D28" s="38"/>
      <c r="E28" s="29">
        <v>0</v>
      </c>
    </row>
    <row r="29" spans="2:5" x14ac:dyDescent="0.3">
      <c r="B29" s="39" t="s">
        <v>86</v>
      </c>
      <c r="C29" s="39"/>
      <c r="D29" s="39"/>
      <c r="E29" s="29">
        <v>3.1037600000000003</v>
      </c>
    </row>
    <row r="30" spans="2:5" x14ac:dyDescent="0.3">
      <c r="B30" s="39" t="s">
        <v>87</v>
      </c>
      <c r="C30" s="39"/>
      <c r="D30" s="39"/>
      <c r="E30" s="29">
        <v>2051.8657200000002</v>
      </c>
    </row>
    <row r="31" spans="2:5" x14ac:dyDescent="0.3">
      <c r="B31" s="38" t="s">
        <v>88</v>
      </c>
      <c r="C31" s="38"/>
      <c r="D31" s="38"/>
      <c r="E31" s="29">
        <v>48.955649999999999</v>
      </c>
    </row>
    <row r="32" spans="2:5" hidden="1" x14ac:dyDescent="0.3">
      <c r="B32" s="38" t="s">
        <v>89</v>
      </c>
      <c r="C32" s="38"/>
      <c r="D32" s="38"/>
      <c r="E32" s="29">
        <v>0</v>
      </c>
    </row>
    <row r="33" spans="2:5" x14ac:dyDescent="0.3">
      <c r="B33" s="40" t="s">
        <v>90</v>
      </c>
      <c r="C33" s="40"/>
      <c r="D33" s="40"/>
      <c r="E33" s="29">
        <v>1782.8801799999999</v>
      </c>
    </row>
    <row r="34" spans="2:5" hidden="1" x14ac:dyDescent="0.3">
      <c r="B34" s="40" t="s">
        <v>91</v>
      </c>
      <c r="C34" s="40"/>
      <c r="D34" s="40"/>
      <c r="E34" s="29">
        <v>0</v>
      </c>
    </row>
    <row r="35" spans="2:5" x14ac:dyDescent="0.3">
      <c r="B35" s="38" t="s">
        <v>92</v>
      </c>
      <c r="C35" s="40"/>
      <c r="D35" s="40"/>
      <c r="E35" s="29">
        <v>221.58711999999997</v>
      </c>
    </row>
    <row r="36" spans="2:5" x14ac:dyDescent="0.3">
      <c r="B36" s="40" t="s">
        <v>93</v>
      </c>
      <c r="C36" s="40"/>
      <c r="D36" s="40"/>
      <c r="E36" s="29">
        <v>142.93394000000001</v>
      </c>
    </row>
    <row r="37" spans="2:5" x14ac:dyDescent="0.3">
      <c r="B37" s="40" t="s">
        <v>66</v>
      </c>
      <c r="C37" s="40"/>
      <c r="D37" s="40"/>
      <c r="E37" s="29">
        <v>370.98989999999998</v>
      </c>
    </row>
    <row r="38" spans="2:5" x14ac:dyDescent="0.3">
      <c r="B38" s="40" t="s">
        <v>94</v>
      </c>
      <c r="C38" s="40"/>
      <c r="D38" s="40"/>
      <c r="E38" s="29">
        <v>2127.4138700000003</v>
      </c>
    </row>
    <row r="39" spans="2:5" x14ac:dyDescent="0.3">
      <c r="B39" s="38" t="s">
        <v>95</v>
      </c>
      <c r="C39" s="38"/>
      <c r="D39" s="38"/>
      <c r="E39" s="29">
        <v>324.89722999999998</v>
      </c>
    </row>
    <row r="40" spans="2:5" s="34" customFormat="1" x14ac:dyDescent="0.3">
      <c r="B40" s="32" t="s">
        <v>96</v>
      </c>
      <c r="C40" s="32" t="s">
        <v>7</v>
      </c>
      <c r="D40" s="32"/>
      <c r="E40" s="33">
        <f>SUM(E18:E39)</f>
        <v>14438.773950000001</v>
      </c>
    </row>
    <row r="41" spans="2:5" s="34" customFormat="1" x14ac:dyDescent="0.3">
      <c r="B41" s="32" t="s">
        <v>97</v>
      </c>
      <c r="C41" s="32"/>
      <c r="D41" s="32"/>
      <c r="E41" s="33">
        <f>+E12-E16-E40</f>
        <v>6892.5210899999965</v>
      </c>
    </row>
    <row r="42" spans="2:5" x14ac:dyDescent="0.3">
      <c r="B42" s="38"/>
      <c r="C42" s="38"/>
      <c r="D42" s="38"/>
      <c r="E42" s="29"/>
    </row>
    <row r="43" spans="2:5" x14ac:dyDescent="0.3">
      <c r="B43" s="28" t="s">
        <v>98</v>
      </c>
      <c r="C43" s="28" t="s">
        <v>7</v>
      </c>
      <c r="D43" s="28"/>
      <c r="E43" s="29">
        <v>782.94763</v>
      </c>
    </row>
    <row r="44" spans="2:5" hidden="1" x14ac:dyDescent="0.3">
      <c r="B44" s="28" t="s">
        <v>99</v>
      </c>
      <c r="C44" s="28"/>
      <c r="D44" s="28"/>
      <c r="E44" s="29">
        <v>0</v>
      </c>
    </row>
    <row r="45" spans="2:5" s="34" customFormat="1" x14ac:dyDescent="0.3">
      <c r="B45" s="32" t="s">
        <v>100</v>
      </c>
      <c r="C45" s="32" t="s">
        <v>7</v>
      </c>
      <c r="D45" s="32"/>
      <c r="E45" s="41">
        <f>SUM(E43:E44)</f>
        <v>782.94763</v>
      </c>
    </row>
    <row r="46" spans="2:5" s="34" customFormat="1" hidden="1" x14ac:dyDescent="0.3">
      <c r="B46" s="28" t="s">
        <v>101</v>
      </c>
      <c r="C46" s="32"/>
      <c r="D46" s="32"/>
      <c r="E46" s="29">
        <v>0</v>
      </c>
    </row>
    <row r="47" spans="2:5" s="34" customFormat="1" x14ac:dyDescent="0.3">
      <c r="B47" s="28" t="s">
        <v>102</v>
      </c>
      <c r="C47" s="32"/>
      <c r="D47" s="32"/>
      <c r="E47" s="29">
        <v>-61.562390000000001</v>
      </c>
    </row>
    <row r="48" spans="2:5" x14ac:dyDescent="0.3">
      <c r="B48" s="42" t="s">
        <v>103</v>
      </c>
      <c r="C48" s="28"/>
      <c r="D48" s="28"/>
      <c r="E48" s="41">
        <f>+E41+E45+E46+E47</f>
        <v>7613.9063299999962</v>
      </c>
    </row>
    <row r="49" spans="2:5" ht="6" customHeight="1" x14ac:dyDescent="0.3">
      <c r="B49" s="28"/>
      <c r="C49" s="28"/>
      <c r="D49" s="28"/>
      <c r="E49" s="29"/>
    </row>
    <row r="50" spans="2:5" x14ac:dyDescent="0.3">
      <c r="B50" s="32" t="s">
        <v>104</v>
      </c>
      <c r="C50" s="32" t="s">
        <v>7</v>
      </c>
      <c r="D50" s="32"/>
      <c r="E50" s="29">
        <v>2683.4906500000002</v>
      </c>
    </row>
    <row r="51" spans="2:5" hidden="1" x14ac:dyDescent="0.3">
      <c r="B51" s="28"/>
      <c r="C51" s="28"/>
      <c r="D51" s="28"/>
      <c r="E51" s="29"/>
    </row>
    <row r="52" spans="2:5" hidden="1" x14ac:dyDescent="0.3">
      <c r="B52" s="42" t="s">
        <v>105</v>
      </c>
      <c r="C52" s="28"/>
      <c r="D52" s="28"/>
      <c r="E52" s="29">
        <v>0</v>
      </c>
    </row>
    <row r="53" spans="2:5" ht="5.5" customHeight="1" x14ac:dyDescent="0.3">
      <c r="B53" s="28"/>
      <c r="C53" s="28"/>
      <c r="D53" s="28"/>
      <c r="E53" s="29"/>
    </row>
    <row r="54" spans="2:5" ht="13.5" thickBot="1" x14ac:dyDescent="0.35">
      <c r="B54" s="42" t="s">
        <v>106</v>
      </c>
      <c r="C54" s="28"/>
      <c r="D54" s="28"/>
      <c r="E54" s="43">
        <f>+E48-E50</f>
        <v>4930.4156799999964</v>
      </c>
    </row>
    <row r="55" spans="2:5" ht="13.5" thickTop="1" x14ac:dyDescent="0.3">
      <c r="B55" s="28"/>
      <c r="C55" s="28"/>
      <c r="D55" s="28"/>
      <c r="E55" s="29"/>
    </row>
    <row r="56" spans="2:5" ht="10.5" customHeight="1" x14ac:dyDescent="0.3">
      <c r="B56" s="28"/>
      <c r="C56" s="28"/>
      <c r="D56" s="28"/>
      <c r="E56" s="29"/>
    </row>
    <row r="57" spans="2:5" x14ac:dyDescent="0.3">
      <c r="B57" s="28"/>
      <c r="C57" s="28"/>
      <c r="D57" s="28"/>
      <c r="E57" s="29"/>
    </row>
    <row r="58" spans="2:5" x14ac:dyDescent="0.3">
      <c r="B58" s="44"/>
      <c r="C58" s="44"/>
      <c r="D58" s="44"/>
      <c r="E58" s="29"/>
    </row>
    <row r="59" spans="2:5" x14ac:dyDescent="0.3">
      <c r="B59" s="45" t="s">
        <v>60</v>
      </c>
      <c r="C59" s="46" t="s">
        <v>61</v>
      </c>
      <c r="D59" s="46"/>
      <c r="E59" s="46"/>
    </row>
    <row r="60" spans="2:5" x14ac:dyDescent="0.3">
      <c r="B60" s="45" t="s">
        <v>62</v>
      </c>
      <c r="C60" s="46" t="s">
        <v>63</v>
      </c>
      <c r="D60" s="46"/>
      <c r="E60" s="46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B70" s="47"/>
      <c r="C70" s="47"/>
      <c r="D70" s="47"/>
      <c r="E70" s="14"/>
    </row>
    <row r="71" spans="2:5" x14ac:dyDescent="0.3">
      <c r="E71" s="14"/>
    </row>
    <row r="72" spans="2:5" x14ac:dyDescent="0.3">
      <c r="E72" s="14"/>
    </row>
    <row r="73" spans="2:5" x14ac:dyDescent="0.3">
      <c r="E73" s="48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E77" s="48"/>
    </row>
    <row r="78" spans="2:5" x14ac:dyDescent="0.3">
      <c r="B78" s="47"/>
      <c r="C78" s="47"/>
      <c r="D78" s="47"/>
      <c r="E78" s="48"/>
    </row>
    <row r="79" spans="2:5" x14ac:dyDescent="0.3"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  <row r="94" spans="5:5" x14ac:dyDescent="0.3">
      <c r="E94" s="48"/>
    </row>
    <row r="95" spans="5:5" x14ac:dyDescent="0.3">
      <c r="E95" s="48"/>
    </row>
    <row r="96" spans="5:5" x14ac:dyDescent="0.3">
      <c r="E96" s="48"/>
    </row>
    <row r="97" spans="5:5" x14ac:dyDescent="0.3">
      <c r="E97" s="48"/>
    </row>
    <row r="98" spans="5:5" x14ac:dyDescent="0.3">
      <c r="E98" s="48"/>
    </row>
    <row r="99" spans="5:5" x14ac:dyDescent="0.3">
      <c r="E99" s="48"/>
    </row>
    <row r="100" spans="5:5" x14ac:dyDescent="0.3">
      <c r="E100" s="48"/>
    </row>
    <row r="101" spans="5:5" x14ac:dyDescent="0.3">
      <c r="E101" s="48"/>
    </row>
    <row r="102" spans="5:5" x14ac:dyDescent="0.3">
      <c r="E102" s="48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2023-09-11T20:17:49Z</cp:lastPrinted>
  <dcterms:created xsi:type="dcterms:W3CDTF">2023-09-11T20:10:22Z</dcterms:created>
  <dcterms:modified xsi:type="dcterms:W3CDTF">2023-09-11T20:19:09Z</dcterms:modified>
</cp:coreProperties>
</file>