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Balance comparativo" sheetId="1" r:id="rId1"/>
    <sheet name="EstR" sheetId="2" r:id="rId2"/>
  </sheets>
  <externalReferences>
    <externalReference r:id="rId5"/>
  </externalReferences>
  <definedNames>
    <definedName name="_xlnm.Print_Area" localSheetId="0">'Balance comparativo'!$A$1:$O$49</definedName>
    <definedName name="_xlnm.Print_Area" localSheetId="1">'EstR'!$A$1:$F$47</definedName>
    <definedName name="Gtosfinancieros">'[1]Est res detalle'!$E$1615</definedName>
    <definedName name="Otrosgastosnooper">'[1]Est res detalle'!$E$1623</definedName>
  </definedNames>
  <calcPr fullCalcOnLoad="1"/>
</workbook>
</file>

<file path=xl/sharedStrings.xml><?xml version="1.0" encoding="utf-8"?>
<sst xmlns="http://schemas.openxmlformats.org/spreadsheetml/2006/main" count="92" uniqueCount="84">
  <si>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</si>
  <si>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</si>
  <si>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</si>
  <si>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</si>
  <si>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</si>
  <si>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</si>
  <si>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</si>
  <si>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</si>
  <si>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</si>
  <si>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</si>
  <si>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</si>
  <si>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</si>
  <si>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</si>
  <si>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</si>
  <si>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</si>
  <si>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</si>
  <si>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</si>
  <si>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</si>
  <si>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</si>
  <si>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</si>
  <si>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</si>
  <si>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</si>
  <si>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</si>
  <si>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</si>
  <si>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</si>
  <si>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</si>
  <si>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</si>
  <si>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</si>
  <si>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</si>
  <si>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</si>
  <si>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</si>
  <si>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</si>
  <si>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</si>
  <si>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</si>
  <si>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</si>
  <si>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</si>
  <si>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</si>
  <si>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</si>
  <si>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</si>
  <si>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</si>
  <si>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</si>
  <si>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</si>
  <si>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</si>
  <si>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</si>
  <si>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</si>
  <si>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</si>
  <si>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</si>
  <si>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</si>
  <si>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</si>
  <si>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</si>
  <si>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</si>
  <si>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</si>
  <si>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SARAM, S.A. DE C.V.
BALANCE COMPARATIVO
NIT 0614-291064-002-6  
(Expresado en Dolares Americanos)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</si>
  <si>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</si>
  <si>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</si>
  <si>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</si>
  <si>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</si>
  <si>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</si>
  <si>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</si>
  <si>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</si>
  <si>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</si>
  <si>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</si>
  <si>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</si>
  <si>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</si>
  <si>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</si>
  <si>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</si>
  <si>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</si>
  <si>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</si>
  <si>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</si>
  <si>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</si>
  <si>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</si>
  <si>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</si>
  <si>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</si>
  <si>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</si>
  <si>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</si>
  <si>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</si>
  <si>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Utilidad Distribuible</t>
  </si>
  <si>
    <t>Apoderado Judicial y Administrativo</t>
  </si>
  <si>
    <t>Ing. José Roberto Duarte Schlageter</t>
  </si>
  <si>
    <t>Lic. Daisy Yanira Pérez de Sandoval</t>
  </si>
  <si>
    <t>Contador General</t>
  </si>
  <si>
    <t>JULIO 2023</t>
  </si>
  <si>
    <t>JULIO 2022</t>
  </si>
  <si>
    <t>SARAM, S.A. DE C.V.
Empresa Salvadoreña
ESTADO DE RESULTADO INTEGRAL
Por Los Ejercicios Finalizados al 31 Julio 2023 Y Diciembre de 2022                                                                      (Expresado en Dolares de Los Estados Unidos de America)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</si>
</sst>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0;#,##0.00"/>
  </numFmts>
  <fonts count="6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0"/>
      <color indexed="18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7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56" applyFont="1" applyAlignment="1">
      <alignment vertical="top" wrapText="1"/>
      <protection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56" applyFont="1" applyAlignment="1">
      <alignment vertical="top"/>
      <protection/>
    </xf>
    <xf numFmtId="0" fontId="2" fillId="0" borderId="0" xfId="0" applyFont="1" applyAlignment="1">
      <alignment horizontal="center" vertical="top" wrapText="1" readingOrder="1"/>
    </xf>
    <xf numFmtId="49" fontId="2" fillId="0" borderId="0" xfId="0" applyNumberFormat="1" applyFont="1" applyAlignment="1">
      <alignment horizontal="center" vertical="top" wrapText="1"/>
    </xf>
    <xf numFmtId="167" fontId="0" fillId="0" borderId="0" xfId="0" applyNumberFormat="1" applyAlignment="1">
      <alignment vertical="top"/>
    </xf>
    <xf numFmtId="43" fontId="0" fillId="0" borderId="0" xfId="47" applyFont="1" applyAlignment="1">
      <alignment vertical="top"/>
    </xf>
    <xf numFmtId="166" fontId="4" fillId="0" borderId="0" xfId="0" applyNumberFormat="1" applyFont="1" applyAlignment="1">
      <alignment vertical="top" wrapText="1"/>
    </xf>
    <xf numFmtId="0" fontId="5" fillId="0" borderId="0" xfId="57" applyFont="1">
      <alignment vertical="top"/>
      <protection/>
    </xf>
    <xf numFmtId="0" fontId="5" fillId="0" borderId="0" xfId="57" applyFont="1" applyAlignment="1">
      <alignment/>
      <protection/>
    </xf>
    <xf numFmtId="0" fontId="10" fillId="0" borderId="0" xfId="57" applyFont="1" applyAlignment="1">
      <alignment wrapText="1"/>
      <protection/>
    </xf>
    <xf numFmtId="0" fontId="1" fillId="0" borderId="0" xfId="60">
      <alignment vertical="top"/>
      <protection/>
    </xf>
    <xf numFmtId="0" fontId="5" fillId="0" borderId="0" xfId="57" applyFont="1" applyAlignment="1">
      <alignment wrapText="1"/>
      <protection/>
    </xf>
    <xf numFmtId="168" fontId="12" fillId="0" borderId="0" xfId="50" applyFont="1" applyAlignment="1">
      <alignment horizontal="center" wrapText="1"/>
    </xf>
    <xf numFmtId="169" fontId="12" fillId="0" borderId="0" xfId="54" applyFont="1" applyAlignment="1">
      <alignment/>
    </xf>
    <xf numFmtId="0" fontId="12" fillId="0" borderId="0" xfId="59" applyFont="1" applyAlignment="1">
      <alignment/>
      <protection/>
    </xf>
    <xf numFmtId="0" fontId="13" fillId="0" borderId="0" xfId="59" applyFont="1" applyAlignment="1">
      <alignment/>
      <protection/>
    </xf>
    <xf numFmtId="49" fontId="14" fillId="0" borderId="0" xfId="59" applyNumberFormat="1" applyFont="1" applyAlignment="1">
      <alignment horizontal="center" wrapText="1"/>
      <protection/>
    </xf>
    <xf numFmtId="169" fontId="14" fillId="0" borderId="0" xfId="54" applyFont="1" applyAlignment="1">
      <alignment horizontal="center" wrapText="1"/>
    </xf>
    <xf numFmtId="0" fontId="12" fillId="0" borderId="0" xfId="50" applyNumberFormat="1" applyFont="1" applyAlignment="1">
      <alignment horizontal="center" wrapText="1"/>
    </xf>
    <xf numFmtId="49" fontId="12" fillId="0" borderId="0" xfId="59" applyNumberFormat="1" applyFont="1" applyAlignment="1">
      <alignment horizontal="center" wrapText="1"/>
      <protection/>
    </xf>
    <xf numFmtId="168" fontId="15" fillId="0" borderId="0" xfId="50" applyFont="1" applyAlignment="1">
      <alignment/>
    </xf>
    <xf numFmtId="169" fontId="13" fillId="0" borderId="0" xfId="54" applyFont="1" applyAlignment="1">
      <alignment/>
    </xf>
    <xf numFmtId="49" fontId="15" fillId="0" borderId="0" xfId="59" applyNumberFormat="1" applyFont="1" applyAlignment="1">
      <alignment horizontal="left"/>
      <protection/>
    </xf>
    <xf numFmtId="0" fontId="15" fillId="0" borderId="0" xfId="59" applyFont="1" applyAlignment="1">
      <alignment/>
      <protection/>
    </xf>
    <xf numFmtId="169" fontId="15" fillId="0" borderId="0" xfId="54" applyFont="1" applyAlignment="1">
      <alignment/>
    </xf>
    <xf numFmtId="168" fontId="15" fillId="0" borderId="0" xfId="50" applyFont="1" applyAlignment="1">
      <alignment horizontal="right"/>
    </xf>
    <xf numFmtId="169" fontId="15" fillId="0" borderId="0" xfId="54" applyFont="1" applyAlignment="1">
      <alignment horizontal="right"/>
    </xf>
    <xf numFmtId="168" fontId="16" fillId="0" borderId="0" xfId="50" applyFont="1" applyAlignment="1">
      <alignment horizontal="right"/>
    </xf>
    <xf numFmtId="169" fontId="16" fillId="0" borderId="0" xfId="54" applyFont="1" applyAlignment="1">
      <alignment/>
    </xf>
    <xf numFmtId="0" fontId="6" fillId="0" borderId="0" xfId="59" applyFont="1" applyAlignment="1">
      <alignment/>
      <protection/>
    </xf>
    <xf numFmtId="0" fontId="1" fillId="0" borderId="0" xfId="59" applyAlignment="1">
      <alignment/>
      <protection/>
    </xf>
    <xf numFmtId="168" fontId="17" fillId="0" borderId="0" xfId="50" applyFont="1" applyAlignment="1">
      <alignment horizontal="right"/>
    </xf>
    <xf numFmtId="169" fontId="18" fillId="0" borderId="0" xfId="54" applyFont="1" applyAlignment="1">
      <alignment/>
    </xf>
    <xf numFmtId="0" fontId="18" fillId="0" borderId="0" xfId="59" applyFont="1" applyAlignment="1">
      <alignment/>
      <protection/>
    </xf>
    <xf numFmtId="49" fontId="16" fillId="0" borderId="0" xfId="59" applyNumberFormat="1" applyFont="1" applyAlignment="1">
      <alignment horizontal="left"/>
      <protection/>
    </xf>
    <xf numFmtId="169" fontId="16" fillId="0" borderId="0" xfId="54" applyFont="1" applyAlignment="1">
      <alignment horizontal="right"/>
    </xf>
    <xf numFmtId="168" fontId="11" fillId="0" borderId="11" xfId="50" applyFont="1" applyBorder="1" applyAlignment="1">
      <alignment/>
    </xf>
    <xf numFmtId="49" fontId="17" fillId="0" borderId="0" xfId="59" applyNumberFormat="1" applyFont="1" applyAlignment="1">
      <alignment horizontal="left"/>
      <protection/>
    </xf>
    <xf numFmtId="169" fontId="17" fillId="0" borderId="0" xfId="54" applyFont="1" applyAlignment="1">
      <alignment horizontal="right"/>
    </xf>
    <xf numFmtId="49" fontId="15" fillId="0" borderId="0" xfId="59" applyNumberFormat="1" applyFont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168" fontId="15" fillId="0" borderId="11" xfId="50" applyFont="1" applyBorder="1" applyAlignment="1">
      <alignment/>
    </xf>
    <xf numFmtId="168" fontId="19" fillId="0" borderId="0" xfId="50" applyFont="1" applyAlignment="1">
      <alignment horizontal="right"/>
    </xf>
    <xf numFmtId="169" fontId="19" fillId="0" borderId="0" xfId="54" applyFont="1" applyAlignment="1">
      <alignment/>
    </xf>
    <xf numFmtId="0" fontId="19" fillId="0" borderId="0" xfId="59" applyFont="1" applyAlignment="1">
      <alignment/>
      <protection/>
    </xf>
    <xf numFmtId="49" fontId="19" fillId="0" borderId="0" xfId="59" applyNumberFormat="1" applyFont="1" applyAlignment="1">
      <alignment horizontal="left"/>
      <protection/>
    </xf>
    <xf numFmtId="169" fontId="19" fillId="0" borderId="0" xfId="54" applyFont="1" applyAlignment="1">
      <alignment horizontal="right"/>
    </xf>
    <xf numFmtId="168" fontId="20" fillId="0" borderId="0" xfId="50" applyFont="1" applyAlignment="1">
      <alignment/>
    </xf>
    <xf numFmtId="0" fontId="20" fillId="0" borderId="0" xfId="59" applyFont="1" applyAlignment="1">
      <alignment/>
      <protection/>
    </xf>
    <xf numFmtId="169" fontId="20" fillId="0" borderId="0" xfId="54" applyFont="1" applyAlignment="1">
      <alignment/>
    </xf>
    <xf numFmtId="169" fontId="21" fillId="0" borderId="0" xfId="54" applyFont="1" applyAlignment="1">
      <alignment/>
    </xf>
    <xf numFmtId="0" fontId="21" fillId="0" borderId="0" xfId="59" applyFont="1" applyAlignment="1">
      <alignment/>
      <protection/>
    </xf>
    <xf numFmtId="49" fontId="22" fillId="0" borderId="0" xfId="59" applyNumberFormat="1" applyFont="1" applyAlignment="1">
      <alignment horizontal="left"/>
      <protection/>
    </xf>
    <xf numFmtId="168" fontId="23" fillId="0" borderId="0" xfId="50" applyFont="1" applyAlignment="1">
      <alignment/>
    </xf>
    <xf numFmtId="0" fontId="20" fillId="0" borderId="0" xfId="59" applyFont="1" applyAlignment="1">
      <alignment horizontal="center"/>
      <protection/>
    </xf>
    <xf numFmtId="49" fontId="24" fillId="0" borderId="0" xfId="59" applyNumberFormat="1" applyFont="1" applyAlignment="1">
      <alignment horizontal="left"/>
      <protection/>
    </xf>
    <xf numFmtId="168" fontId="24" fillId="0" borderId="0" xfId="50" applyFont="1" applyAlignment="1">
      <alignment horizontal="right"/>
    </xf>
    <xf numFmtId="49" fontId="24" fillId="0" borderId="0" xfId="59" applyNumberFormat="1" applyFont="1" applyAlignment="1">
      <alignment horizontal="center"/>
      <protection/>
    </xf>
    <xf numFmtId="168" fontId="20" fillId="0" borderId="12" xfId="50" applyFont="1" applyBorder="1" applyAlignment="1">
      <alignment/>
    </xf>
    <xf numFmtId="0" fontId="25" fillId="0" borderId="0" xfId="59" applyFont="1" applyAlignment="1">
      <alignment/>
      <protection/>
    </xf>
    <xf numFmtId="168" fontId="20" fillId="33" borderId="0" xfId="50" applyFont="1" applyFill="1" applyAlignment="1">
      <alignment/>
    </xf>
    <xf numFmtId="0" fontId="11" fillId="0" borderId="0" xfId="59" applyFont="1" applyAlignment="1">
      <alignment/>
      <protection/>
    </xf>
    <xf numFmtId="49" fontId="26" fillId="0" borderId="0" xfId="59" applyNumberFormat="1" applyFont="1" applyAlignment="1">
      <alignment horizontal="center"/>
      <protection/>
    </xf>
    <xf numFmtId="169" fontId="23" fillId="0" borderId="0" xfId="54" applyFont="1" applyAlignment="1">
      <alignment/>
    </xf>
    <xf numFmtId="168" fontId="23" fillId="0" borderId="13" xfId="50" applyFont="1" applyBorder="1" applyAlignment="1">
      <alignment/>
    </xf>
    <xf numFmtId="0" fontId="1" fillId="0" borderId="0" xfId="59" applyAlignment="1">
      <alignment wrapText="1"/>
      <protection/>
    </xf>
    <xf numFmtId="0" fontId="16" fillId="0" borderId="0" xfId="59" applyFont="1" applyAlignment="1">
      <alignment horizontal="center" vertical="center" wrapText="1"/>
      <protection/>
    </xf>
    <xf numFmtId="165" fontId="4" fillId="0" borderId="0" xfId="0" applyNumberFormat="1" applyFont="1" applyAlignment="1">
      <alignment vertical="top" wrapText="1"/>
    </xf>
    <xf numFmtId="0" fontId="4" fillId="0" borderId="0" xfId="57" applyFont="1" applyAlignment="1">
      <alignment vertical="top"/>
      <protection/>
    </xf>
    <xf numFmtId="0" fontId="4" fillId="0" borderId="0" xfId="57" applyFont="1" applyAlignment="1">
      <alignment vertical="top" wrapText="1"/>
      <protection/>
    </xf>
    <xf numFmtId="0" fontId="4" fillId="0" borderId="0" xfId="0" applyFont="1" applyAlignment="1">
      <alignment horizontal="left" vertical="top"/>
    </xf>
    <xf numFmtId="0" fontId="1" fillId="0" borderId="0" xfId="59" applyFont="1" applyAlignment="1">
      <alignment horizontal="center"/>
      <protection/>
    </xf>
    <xf numFmtId="166" fontId="4" fillId="0" borderId="0" xfId="57" applyNumberFormat="1" applyFont="1" applyAlignment="1">
      <alignment vertical="top" wrapText="1"/>
      <protection/>
    </xf>
    <xf numFmtId="164" fontId="2" fillId="0" borderId="0" xfId="0" applyNumberFormat="1" applyFont="1" applyBorder="1" applyAlignment="1">
      <alignment vertical="top" wrapText="1"/>
    </xf>
    <xf numFmtId="166" fontId="2" fillId="0" borderId="0" xfId="0" applyNumberFormat="1" applyFont="1" applyBorder="1" applyAlignment="1">
      <alignment horizontal="right" vertical="top" wrapText="1"/>
    </xf>
    <xf numFmtId="49" fontId="2" fillId="0" borderId="0" xfId="57" applyNumberFormat="1" applyFont="1" applyAlignment="1">
      <alignment horizontal="center" vertical="top" wrapText="1"/>
      <protection/>
    </xf>
    <xf numFmtId="0" fontId="5" fillId="0" borderId="0" xfId="57" applyFont="1" applyAlignment="1">
      <alignment horizontal="center" vertical="top"/>
      <protection/>
    </xf>
    <xf numFmtId="0" fontId="2" fillId="0" borderId="0" xfId="57" applyFont="1" applyAlignment="1">
      <alignment horizontal="center" vertical="top" wrapText="1" readingOrder="1"/>
      <protection/>
    </xf>
    <xf numFmtId="0" fontId="6" fillId="0" borderId="0" xfId="57" applyFont="1">
      <alignment vertical="top"/>
      <protection/>
    </xf>
    <xf numFmtId="166" fontId="2" fillId="0" borderId="10" xfId="0" applyNumberFormat="1" applyFont="1" applyBorder="1" applyAlignment="1">
      <alignment vertical="top" wrapText="1"/>
    </xf>
    <xf numFmtId="166" fontId="8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8" fontId="27" fillId="0" borderId="0" xfId="50" applyFont="1" applyAlignment="1">
      <alignment horizontal="right"/>
    </xf>
    <xf numFmtId="169" fontId="27" fillId="0" borderId="0" xfId="54" applyFont="1" applyAlignment="1">
      <alignment horizontal="right"/>
    </xf>
    <xf numFmtId="168" fontId="15" fillId="33" borderId="0" xfId="49" applyFont="1" applyFill="1" applyAlignment="1">
      <alignment horizontal="right"/>
    </xf>
    <xf numFmtId="0" fontId="5" fillId="0" borderId="0" xfId="57" applyFont="1" applyAlignment="1">
      <alignment horizontal="center" wrapText="1"/>
      <protection/>
    </xf>
    <xf numFmtId="0" fontId="2" fillId="0" borderId="0" xfId="0" applyFont="1" applyAlignment="1">
      <alignment horizontal="center" vertical="top" wrapText="1" readingOrder="1"/>
    </xf>
    <xf numFmtId="0" fontId="1" fillId="0" borderId="0" xfId="59" applyFont="1" applyAlignment="1">
      <alignment horizontal="center" wrapText="1"/>
      <protection/>
    </xf>
    <xf numFmtId="168" fontId="15" fillId="0" borderId="0" xfId="50" applyFont="1" applyAlignment="1">
      <alignment horizontal="center"/>
    </xf>
    <xf numFmtId="0" fontId="11" fillId="0" borderId="0" xfId="59" applyFont="1" applyAlignment="1">
      <alignment horizontal="center" vertical="center" wrapText="1"/>
      <protection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4</xdr:col>
      <xdr:colOff>171450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1028700</xdr:colOff>
      <xdr:row>2</xdr:row>
      <xdr:rowOff>419100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contador\Documents\BALANCES\12%20Diciembre%202020\EEFF%20diciembre%202020\ESTADOS%20FINANCIEROS%20A&#209;O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"/>
      <sheetName val="Anexo al balance"/>
      <sheetName val="Compra de futuros"/>
      <sheetName val="Balance"/>
      <sheetName val="Est res detalle"/>
      <sheetName val="Est result"/>
      <sheetName val="estado cambios"/>
      <sheetName val="Flujo de efectivo"/>
      <sheetName val="Info para flujo"/>
      <sheetName val="ISR 2020"/>
      <sheetName val="Calculo de Cesc"/>
      <sheetName val="Gtos no ded"/>
      <sheetName val="Gan K"/>
      <sheetName val="Ingr no gr"/>
      <sheetName val="Retenciones"/>
      <sheetName val="CXC"/>
      <sheetName val="Inventarios"/>
      <sheetName val="Pagos anticipados"/>
      <sheetName val="PPyEq"/>
      <sheetName val="Proy"/>
      <sheetName val="Endeudamiento"/>
      <sheetName val="Prov"/>
      <sheetName val="Patrimonio"/>
      <sheetName val="Vtas y costo"/>
      <sheetName val="Gastos"/>
    </sheetNames>
    <sheetDataSet>
      <sheetData sheetId="4">
        <row r="1615">
          <cell r="E1615">
            <v>-636846.94</v>
          </cell>
        </row>
        <row r="1623">
          <cell r="E1623">
            <v>-9540.95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50"/>
  <sheetViews>
    <sheetView showGridLines="0" showOutlineSymbols="0" zoomScale="115" zoomScaleNormal="115" zoomScalePageLayoutView="0" workbookViewId="0" topLeftCell="A1">
      <pane ySplit="8" topLeftCell="A38" activePane="bottomLeft" state="frozen"/>
      <selection pane="topLeft" activeCell="A1" sqref="A1"/>
      <selection pane="bottomLeft" activeCell="M23" sqref="M23"/>
    </sheetView>
  </sheetViews>
  <sheetFormatPr defaultColWidth="6.8515625" defaultRowHeight="12.75" customHeight="1"/>
  <cols>
    <col min="1" max="2" width="1.7109375" style="6" customWidth="1"/>
    <col min="3" max="3" width="6.8515625" style="6" customWidth="1"/>
    <col min="4" max="4" width="9.00390625" style="6" customWidth="1"/>
    <col min="5" max="5" width="3.421875" style="0" customWidth="1"/>
    <col min="6" max="6" width="1.28515625" style="0" customWidth="1"/>
    <col min="7" max="7" width="3.421875" style="0" customWidth="1"/>
    <col min="8" max="8" width="7.140625" style="0" customWidth="1"/>
    <col min="9" max="9" width="25.00390625" style="0" customWidth="1"/>
    <col min="10" max="10" width="1.1484375" style="0" customWidth="1"/>
    <col min="11" max="11" width="16.7109375" style="0" customWidth="1"/>
    <col min="12" max="12" width="3.57421875" style="0" customWidth="1"/>
    <col min="13" max="13" width="16.7109375" style="0" customWidth="1"/>
    <col min="14" max="14" width="3.00390625" style="0" customWidth="1"/>
    <col min="15" max="15" width="16.7109375" style="0" customWidth="1"/>
    <col min="16" max="16" width="7.28125" style="0" customWidth="1"/>
  </cols>
  <sheetData>
    <row r="1" ht="12" customHeight="1"/>
    <row r="2" spans="1:15" ht="12" customHeight="1">
      <c r="A2" s="113" t="s">
        <v>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2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2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ht="21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ht="18" customHeight="1"/>
    <row r="7" ht="6" customHeight="1"/>
    <row r="8" spans="11:16" s="1" customFormat="1" ht="12.75" customHeight="1">
      <c r="K8" s="28" t="s">
        <v>81</v>
      </c>
      <c r="L8" s="100"/>
      <c r="M8" s="28" t="s">
        <v>82</v>
      </c>
      <c r="N8" s="101"/>
      <c r="O8" s="102" t="s">
        <v>0</v>
      </c>
      <c r="P8" s="27"/>
    </row>
    <row r="9" ht="7.5" customHeight="1"/>
    <row r="10" spans="1:15" s="3" customFormat="1" ht="14.25" customHeight="1">
      <c r="A10" s="22" t="s">
        <v>1</v>
      </c>
      <c r="B10" s="22"/>
      <c r="C10" s="22"/>
      <c r="D10" s="22"/>
      <c r="K10" s="11">
        <f>+K11+K17</f>
        <v>21044312.92</v>
      </c>
      <c r="M10" s="18">
        <f>+M11+M17</f>
        <v>24330149.479999997</v>
      </c>
      <c r="O10" s="105">
        <f aca="true" t="shared" si="0" ref="O10:O21">+M10-K10</f>
        <v>3285836.559999995</v>
      </c>
    </row>
    <row r="11" spans="1:15" s="3" customFormat="1" ht="13.5" customHeight="1">
      <c r="A11" s="17"/>
      <c r="B11" s="24" t="s">
        <v>2</v>
      </c>
      <c r="C11" s="24"/>
      <c r="D11" s="24"/>
      <c r="E11" s="8"/>
      <c r="K11" s="12">
        <f>SUM(K12:K16)</f>
        <v>10422852.17</v>
      </c>
      <c r="M11" s="12">
        <f>SUM(M12:M16)</f>
        <v>13651246.6</v>
      </c>
      <c r="O11" s="108">
        <f t="shared" si="0"/>
        <v>3228394.4299999997</v>
      </c>
    </row>
    <row r="12" spans="3:15" ht="12.75" customHeight="1">
      <c r="C12" s="25" t="s">
        <v>3</v>
      </c>
      <c r="D12" s="93" t="s">
        <v>30</v>
      </c>
      <c r="E12" s="94"/>
      <c r="F12" s="94"/>
      <c r="G12" s="94"/>
      <c r="H12" s="94"/>
      <c r="I12" s="94"/>
      <c r="J12" s="2"/>
      <c r="K12" s="97">
        <v>1786067.28</v>
      </c>
      <c r="L12" s="103"/>
      <c r="M12" s="31">
        <v>3459527.8200000003</v>
      </c>
      <c r="N12" s="2"/>
      <c r="O12" s="31">
        <f t="shared" si="0"/>
        <v>1673460.5400000003</v>
      </c>
    </row>
    <row r="13" spans="3:15" ht="12.75" customHeight="1">
      <c r="C13" s="25" t="s">
        <v>4</v>
      </c>
      <c r="D13" s="93" t="s">
        <v>31</v>
      </c>
      <c r="E13" s="94"/>
      <c r="F13" s="94"/>
      <c r="G13" s="94"/>
      <c r="H13" s="94"/>
      <c r="I13" s="94"/>
      <c r="J13" s="2"/>
      <c r="K13" s="97">
        <v>115266.04000000001</v>
      </c>
      <c r="L13" s="103"/>
      <c r="M13" s="31">
        <v>197622.64</v>
      </c>
      <c r="N13" s="2"/>
      <c r="O13" s="31">
        <f t="shared" si="0"/>
        <v>82356.6</v>
      </c>
    </row>
    <row r="14" spans="3:15" ht="12.75" customHeight="1">
      <c r="C14" s="25" t="s">
        <v>5</v>
      </c>
      <c r="D14" s="93" t="s">
        <v>32</v>
      </c>
      <c r="E14" s="94"/>
      <c r="F14" s="94"/>
      <c r="G14" s="94"/>
      <c r="H14" s="94"/>
      <c r="I14" s="94"/>
      <c r="J14" s="2"/>
      <c r="K14" s="97">
        <v>2011186</v>
      </c>
      <c r="L14" s="103"/>
      <c r="M14" s="31">
        <v>2099186.17</v>
      </c>
      <c r="N14" s="2"/>
      <c r="O14" s="31">
        <f t="shared" si="0"/>
        <v>88000.16999999993</v>
      </c>
    </row>
    <row r="15" spans="3:15" ht="12.75" customHeight="1">
      <c r="C15" s="25" t="s">
        <v>6</v>
      </c>
      <c r="D15" s="93" t="s">
        <v>33</v>
      </c>
      <c r="E15" s="94"/>
      <c r="F15" s="94"/>
      <c r="G15" s="94"/>
      <c r="H15" s="94"/>
      <c r="I15" s="94"/>
      <c r="J15" s="2"/>
      <c r="K15" s="97">
        <v>5390054.2</v>
      </c>
      <c r="L15" s="103"/>
      <c r="M15" s="31">
        <v>7256303.94</v>
      </c>
      <c r="N15" s="2"/>
      <c r="O15" s="31">
        <f t="shared" si="0"/>
        <v>1866249.7400000002</v>
      </c>
    </row>
    <row r="16" spans="3:15" ht="12.75" customHeight="1">
      <c r="C16" s="25" t="s">
        <v>7</v>
      </c>
      <c r="D16" s="93" t="s">
        <v>34</v>
      </c>
      <c r="E16" s="94"/>
      <c r="F16" s="94"/>
      <c r="G16" s="94"/>
      <c r="H16" s="94"/>
      <c r="I16" s="94"/>
      <c r="J16" s="2"/>
      <c r="K16" s="97">
        <v>1120278.6500000001</v>
      </c>
      <c r="L16" s="103"/>
      <c r="M16" s="31">
        <v>638606.03</v>
      </c>
      <c r="N16" s="2"/>
      <c r="O16" s="31">
        <f t="shared" si="0"/>
        <v>-481672.6200000001</v>
      </c>
    </row>
    <row r="17" spans="1:15" s="3" customFormat="1" ht="13.5" customHeight="1">
      <c r="A17" s="17"/>
      <c r="B17" s="24" t="s">
        <v>8</v>
      </c>
      <c r="C17" s="24"/>
      <c r="D17" s="24"/>
      <c r="E17" s="8"/>
      <c r="K17" s="12">
        <f>SUM(K18:K21)</f>
        <v>10621460.75</v>
      </c>
      <c r="M17" s="12">
        <f>SUM(M18:M21)</f>
        <v>10678902.879999999</v>
      </c>
      <c r="O17" s="108">
        <f t="shared" si="0"/>
        <v>57442.12999999896</v>
      </c>
    </row>
    <row r="18" spans="3:15" ht="12.75" customHeight="1">
      <c r="C18" s="25" t="s">
        <v>9</v>
      </c>
      <c r="D18" s="93" t="s">
        <v>35</v>
      </c>
      <c r="E18" s="94"/>
      <c r="F18" s="94"/>
      <c r="G18" s="94"/>
      <c r="H18" s="94"/>
      <c r="I18" s="94"/>
      <c r="J18" s="2"/>
      <c r="K18" s="31">
        <v>18593813.46</v>
      </c>
      <c r="L18" s="2"/>
      <c r="M18" s="31">
        <v>17801374.31</v>
      </c>
      <c r="N18" s="2"/>
      <c r="O18" s="107">
        <f t="shared" si="0"/>
        <v>-792439.1500000022</v>
      </c>
    </row>
    <row r="19" spans="3:15" ht="12.75" customHeight="1">
      <c r="C19" s="25" t="s">
        <v>10</v>
      </c>
      <c r="D19" s="93" t="s">
        <v>36</v>
      </c>
      <c r="E19" s="94"/>
      <c r="F19" s="94"/>
      <c r="G19" s="94"/>
      <c r="H19" s="94"/>
      <c r="I19" s="94"/>
      <c r="J19" s="2"/>
      <c r="K19" s="97">
        <v>-8347890.51</v>
      </c>
      <c r="L19" s="2"/>
      <c r="M19" s="31">
        <v>-7891490.26</v>
      </c>
      <c r="N19" s="2"/>
      <c r="O19" s="107">
        <f t="shared" si="0"/>
        <v>456400.25</v>
      </c>
    </row>
    <row r="20" spans="3:15" ht="12.75" customHeight="1">
      <c r="C20" s="25" t="s">
        <v>11</v>
      </c>
      <c r="D20" s="93" t="s">
        <v>37</v>
      </c>
      <c r="E20" s="94"/>
      <c r="F20" s="94"/>
      <c r="G20" s="94"/>
      <c r="H20" s="94"/>
      <c r="I20" s="94"/>
      <c r="J20" s="2"/>
      <c r="K20" s="97">
        <v>5656.610000000001</v>
      </c>
      <c r="L20" s="2"/>
      <c r="M20" s="31">
        <v>3626.19</v>
      </c>
      <c r="N20" s="2"/>
      <c r="O20" s="107">
        <f t="shared" si="0"/>
        <v>-2030.4200000000005</v>
      </c>
    </row>
    <row r="21" spans="3:15" ht="12.75" customHeight="1">
      <c r="C21" s="25" t="s">
        <v>12</v>
      </c>
      <c r="D21" s="93" t="s">
        <v>38</v>
      </c>
      <c r="E21" s="94"/>
      <c r="F21" s="94"/>
      <c r="G21" s="94"/>
      <c r="H21" s="94"/>
      <c r="I21" s="94"/>
      <c r="J21" s="2"/>
      <c r="K21" s="31">
        <v>369881.18999999994</v>
      </c>
      <c r="L21" s="2"/>
      <c r="M21" s="31">
        <v>765392.64</v>
      </c>
      <c r="N21" s="2"/>
      <c r="O21" s="107">
        <f t="shared" si="0"/>
        <v>395511.45000000007</v>
      </c>
    </row>
    <row r="22" ht="3.75" customHeight="1" thickBot="1"/>
    <row r="23" spans="1:15" s="3" customFormat="1" ht="15.75" customHeight="1" thickBot="1" thickTop="1">
      <c r="A23" s="17"/>
      <c r="B23" s="17"/>
      <c r="C23" s="17"/>
      <c r="D23" s="17"/>
      <c r="E23" s="26" t="s">
        <v>51</v>
      </c>
      <c r="F23" s="14"/>
      <c r="G23" s="14"/>
      <c r="H23" s="14"/>
      <c r="I23" s="14"/>
      <c r="J23" s="21"/>
      <c r="K23" s="7">
        <f>+K10</f>
        <v>21044312.92</v>
      </c>
      <c r="M23" s="21">
        <f>+M10</f>
        <v>24330149.479999997</v>
      </c>
      <c r="O23" s="104">
        <f>+M23-K23</f>
        <v>3285836.559999995</v>
      </c>
    </row>
    <row r="24" spans="1:4" s="3" customFormat="1" ht="9" customHeight="1" thickTop="1">
      <c r="A24" s="17"/>
      <c r="B24" s="17"/>
      <c r="C24" s="17"/>
      <c r="D24" s="17"/>
    </row>
    <row r="25" spans="1:15" s="3" customFormat="1" ht="14.25" customHeight="1">
      <c r="A25" s="22" t="s">
        <v>13</v>
      </c>
      <c r="B25" s="22"/>
      <c r="C25" s="22"/>
      <c r="D25" s="22"/>
      <c r="K25" s="11">
        <f>+K26+K32</f>
        <v>12001739.16</v>
      </c>
      <c r="M25" s="18">
        <f>+M26+M32</f>
        <v>17078147.11</v>
      </c>
      <c r="O25" s="105">
        <f>+M25-K25</f>
        <v>5076407.949999999</v>
      </c>
    </row>
    <row r="26" spans="1:15" s="3" customFormat="1" ht="13.5" customHeight="1">
      <c r="A26" s="17"/>
      <c r="B26" s="23" t="s">
        <v>14</v>
      </c>
      <c r="C26" s="23"/>
      <c r="D26" s="23"/>
      <c r="E26" s="9"/>
      <c r="K26" s="13">
        <f>SUM(K27:K31)</f>
        <v>6519896.119999999</v>
      </c>
      <c r="M26" s="20">
        <f>SUM(M27:M31)</f>
        <v>11686531.7</v>
      </c>
      <c r="O26" s="106">
        <f>+M26-K26</f>
        <v>5166635.58</v>
      </c>
    </row>
    <row r="27" spans="3:15" ht="12.75" customHeight="1">
      <c r="C27" s="25" t="s">
        <v>15</v>
      </c>
      <c r="D27" s="93" t="s">
        <v>39</v>
      </c>
      <c r="E27" s="94"/>
      <c r="F27" s="94"/>
      <c r="G27" s="94"/>
      <c r="H27" s="94"/>
      <c r="I27" s="94"/>
      <c r="K27" s="97">
        <v>4210159.6899999995</v>
      </c>
      <c r="M27" s="31">
        <v>9574595.28</v>
      </c>
      <c r="O27" s="31">
        <f>+K27-M27</f>
        <v>-5364435.59</v>
      </c>
    </row>
    <row r="28" spans="3:15" ht="12.75" customHeight="1">
      <c r="C28" s="25" t="s">
        <v>16</v>
      </c>
      <c r="D28" s="93" t="s">
        <v>40</v>
      </c>
      <c r="E28" s="94"/>
      <c r="F28" s="94"/>
      <c r="G28" s="94"/>
      <c r="H28" s="94"/>
      <c r="I28" s="94"/>
      <c r="K28" s="97">
        <v>1936069.16</v>
      </c>
      <c r="M28" s="31">
        <v>1880841.89</v>
      </c>
      <c r="O28" s="31">
        <f>+K28-M28</f>
        <v>55227.27000000002</v>
      </c>
    </row>
    <row r="29" spans="3:15" ht="12.75" customHeight="1">
      <c r="C29" s="25" t="s">
        <v>17</v>
      </c>
      <c r="D29" s="93" t="s">
        <v>41</v>
      </c>
      <c r="E29" s="94"/>
      <c r="F29" s="94"/>
      <c r="G29" s="94"/>
      <c r="H29" s="94"/>
      <c r="I29" s="94"/>
      <c r="K29" s="97">
        <v>154021.59</v>
      </c>
      <c r="M29" s="31">
        <v>93684.95</v>
      </c>
      <c r="O29" s="31">
        <f>+K29-M29</f>
        <v>60336.64</v>
      </c>
    </row>
    <row r="30" spans="3:15" ht="12.75" customHeight="1">
      <c r="C30" s="25" t="s">
        <v>18</v>
      </c>
      <c r="D30" s="93" t="s">
        <v>42</v>
      </c>
      <c r="E30" s="94"/>
      <c r="F30" s="94"/>
      <c r="G30" s="94"/>
      <c r="H30" s="94"/>
      <c r="I30" s="94"/>
      <c r="K30" s="97">
        <v>219645.68</v>
      </c>
      <c r="M30" s="31">
        <v>137226.25</v>
      </c>
      <c r="O30" s="31">
        <f>+K30-M30</f>
        <v>82419.43</v>
      </c>
    </row>
    <row r="31" spans="3:15" ht="12.75" customHeight="1">
      <c r="C31" s="25" t="s">
        <v>19</v>
      </c>
      <c r="D31" s="93" t="s">
        <v>43</v>
      </c>
      <c r="E31" s="94"/>
      <c r="F31" s="94"/>
      <c r="G31" s="94"/>
      <c r="H31" s="94"/>
      <c r="I31" s="94"/>
      <c r="K31" s="97">
        <v>0</v>
      </c>
      <c r="M31" s="31">
        <v>183.33</v>
      </c>
      <c r="O31" s="31">
        <f>+K31-M31</f>
        <v>-183.33</v>
      </c>
    </row>
    <row r="32" spans="2:15" ht="13.5" customHeight="1">
      <c r="B32" s="24" t="s">
        <v>20</v>
      </c>
      <c r="C32" s="24"/>
      <c r="D32" s="24"/>
      <c r="E32" s="8"/>
      <c r="K32" s="12">
        <f>SUM(K33:K34)</f>
        <v>5481843.04</v>
      </c>
      <c r="M32" s="19">
        <f>SUM(M33:M34)</f>
        <v>5391615.41</v>
      </c>
      <c r="O32" s="106">
        <f>+M32-K32</f>
        <v>-90227.62999999989</v>
      </c>
    </row>
    <row r="33" spans="3:15" ht="12.75" customHeight="1">
      <c r="C33" s="25" t="s">
        <v>21</v>
      </c>
      <c r="D33" s="93" t="s">
        <v>44</v>
      </c>
      <c r="E33" s="94"/>
      <c r="F33" s="94"/>
      <c r="G33" s="94"/>
      <c r="H33" s="94"/>
      <c r="I33" s="94"/>
      <c r="K33" s="97">
        <v>5307127.63</v>
      </c>
      <c r="M33" s="31">
        <v>5216900</v>
      </c>
      <c r="O33" s="31">
        <f>+K33-M33</f>
        <v>90227.62999999989</v>
      </c>
    </row>
    <row r="34" spans="3:15" ht="12.75" customHeight="1">
      <c r="C34" s="25" t="s">
        <v>22</v>
      </c>
      <c r="D34" s="93" t="s">
        <v>45</v>
      </c>
      <c r="E34" s="94"/>
      <c r="F34" s="94"/>
      <c r="G34" s="94"/>
      <c r="H34" s="94"/>
      <c r="I34" s="94"/>
      <c r="K34" s="97">
        <v>174715.41</v>
      </c>
      <c r="M34" s="31">
        <v>174715.41</v>
      </c>
      <c r="O34" s="31">
        <f>+K34-M34</f>
        <v>0</v>
      </c>
    </row>
    <row r="35" ht="6" customHeight="1"/>
    <row r="36" spans="1:15" s="3" customFormat="1" ht="14.25" customHeight="1">
      <c r="A36" s="22" t="s">
        <v>23</v>
      </c>
      <c r="B36" s="22"/>
      <c r="C36" s="22"/>
      <c r="D36" s="22"/>
      <c r="K36" s="11">
        <f>+K37</f>
        <v>9042573.76</v>
      </c>
      <c r="M36" s="18">
        <f>+M37</f>
        <v>7252002.37</v>
      </c>
      <c r="O36" s="105">
        <f>+M36-K36</f>
        <v>-1790571.3899999997</v>
      </c>
    </row>
    <row r="37" spans="1:15" s="3" customFormat="1" ht="13.5" customHeight="1">
      <c r="A37" s="17"/>
      <c r="B37" s="23" t="s">
        <v>23</v>
      </c>
      <c r="C37" s="23"/>
      <c r="D37" s="23"/>
      <c r="E37" s="9"/>
      <c r="K37" s="10">
        <f>SUM(K38:L42)</f>
        <v>9042573.76</v>
      </c>
      <c r="M37" s="10">
        <f>SUM(M38:N42)</f>
        <v>7252002.37</v>
      </c>
      <c r="O37" s="106">
        <f>+M37-K37</f>
        <v>-1790571.3899999997</v>
      </c>
    </row>
    <row r="38" spans="1:15" s="2" customFormat="1" ht="11.25" customHeight="1">
      <c r="A38" s="16"/>
      <c r="B38" s="16"/>
      <c r="C38" s="95" t="s">
        <v>24</v>
      </c>
      <c r="D38" s="93" t="s">
        <v>46</v>
      </c>
      <c r="E38" s="94"/>
      <c r="F38" s="94"/>
      <c r="G38" s="94"/>
      <c r="H38" s="94"/>
      <c r="I38" s="94"/>
      <c r="K38" s="97">
        <v>6300000</v>
      </c>
      <c r="M38" s="31">
        <v>3150000</v>
      </c>
      <c r="O38" s="31">
        <f>+K38-M38</f>
        <v>3150000</v>
      </c>
    </row>
    <row r="39" spans="1:15" s="2" customFormat="1" ht="9.75">
      <c r="A39" s="16"/>
      <c r="B39" s="16"/>
      <c r="C39" s="95" t="s">
        <v>25</v>
      </c>
      <c r="D39" s="93" t="s">
        <v>47</v>
      </c>
      <c r="E39" s="94"/>
      <c r="F39" s="94"/>
      <c r="G39" s="94"/>
      <c r="H39" s="94"/>
      <c r="I39" s="94"/>
      <c r="K39" s="97">
        <v>630000</v>
      </c>
      <c r="M39" s="31">
        <v>630000</v>
      </c>
      <c r="O39" s="31">
        <f>+K39-M39</f>
        <v>0</v>
      </c>
    </row>
    <row r="40" spans="1:15" s="2" customFormat="1" ht="11.25" customHeight="1">
      <c r="A40" s="16"/>
      <c r="B40" s="16"/>
      <c r="C40" s="95" t="s">
        <v>26</v>
      </c>
      <c r="D40" s="93" t="s">
        <v>48</v>
      </c>
      <c r="E40" s="94"/>
      <c r="F40" s="94"/>
      <c r="G40" s="94"/>
      <c r="H40" s="94"/>
      <c r="I40" s="94"/>
      <c r="K40" s="97">
        <v>2124</v>
      </c>
      <c r="M40" s="31">
        <v>2147598.34</v>
      </c>
      <c r="O40" s="31">
        <f>+K40-M40</f>
        <v>-2145474.34</v>
      </c>
    </row>
    <row r="41" spans="1:15" s="2" customFormat="1" ht="11.25" customHeight="1">
      <c r="A41" s="16"/>
      <c r="B41" s="16"/>
      <c r="C41" s="95" t="s">
        <v>27</v>
      </c>
      <c r="D41" s="93" t="s">
        <v>49</v>
      </c>
      <c r="E41" s="94"/>
      <c r="F41" s="94"/>
      <c r="G41" s="94"/>
      <c r="H41" s="94"/>
      <c r="I41" s="94"/>
      <c r="J41" s="92"/>
      <c r="K41" s="97">
        <v>1794441.84</v>
      </c>
      <c r="M41" s="92">
        <v>1008396.11</v>
      </c>
      <c r="O41" s="31">
        <f>+K41-M41</f>
        <v>786045.7300000001</v>
      </c>
    </row>
    <row r="42" spans="1:15" s="2" customFormat="1" ht="10.5" customHeight="1">
      <c r="A42" s="16"/>
      <c r="B42" s="16"/>
      <c r="C42" s="95" t="s">
        <v>28</v>
      </c>
      <c r="D42" s="93" t="s">
        <v>50</v>
      </c>
      <c r="E42" s="94"/>
      <c r="F42" s="94"/>
      <c r="G42" s="94"/>
      <c r="H42" s="94"/>
      <c r="I42" s="94"/>
      <c r="K42" s="31">
        <v>316007.92</v>
      </c>
      <c r="M42" s="31">
        <v>316007.92</v>
      </c>
      <c r="O42" s="31">
        <f>+K42-M42</f>
        <v>0</v>
      </c>
    </row>
    <row r="43" ht="6.75" customHeight="1" thickBot="1"/>
    <row r="44" spans="1:15" s="5" customFormat="1" ht="12.75" thickBot="1" thickTop="1">
      <c r="A44" s="15"/>
      <c r="B44" s="15"/>
      <c r="C44" s="15"/>
      <c r="D44" s="15"/>
      <c r="E44" s="4" t="s">
        <v>29</v>
      </c>
      <c r="J44" s="7"/>
      <c r="K44" s="7">
        <f>+K25+K36</f>
        <v>21044312.92</v>
      </c>
      <c r="M44" s="7">
        <f>+M25+M36</f>
        <v>24330149.48</v>
      </c>
      <c r="O44" s="104">
        <f>+M44-K44</f>
        <v>3285836.5599999987</v>
      </c>
    </row>
    <row r="45" spans="1:15" s="5" customFormat="1" ht="12" thickTop="1">
      <c r="A45" s="15"/>
      <c r="B45" s="15"/>
      <c r="C45" s="15"/>
      <c r="D45" s="15"/>
      <c r="E45" s="4"/>
      <c r="J45" s="98"/>
      <c r="K45" s="98"/>
      <c r="M45" s="98"/>
      <c r="O45" s="99"/>
    </row>
    <row r="46" spans="1:15" s="5" customFormat="1" ht="12">
      <c r="A46" s="15"/>
      <c r="B46" s="15"/>
      <c r="C46" s="15"/>
      <c r="D46" s="15"/>
      <c r="E46" s="4"/>
      <c r="J46" s="98"/>
      <c r="K46" s="98"/>
      <c r="M46" s="98"/>
      <c r="O46" s="99"/>
    </row>
    <row r="47" spans="11:13" ht="13.5" customHeight="1">
      <c r="K47" s="30"/>
      <c r="M47" s="30"/>
    </row>
    <row r="48" ht="14.25" customHeight="1">
      <c r="K48" s="29"/>
    </row>
    <row r="49" spans="1:254" s="35" customFormat="1" ht="26.25" customHeight="1">
      <c r="A49" s="32"/>
      <c r="B49" s="33"/>
      <c r="C49" s="33"/>
      <c r="D49" s="112" t="s">
        <v>53</v>
      </c>
      <c r="E49" s="112"/>
      <c r="F49" s="112"/>
      <c r="G49" s="112"/>
      <c r="H49" s="112"/>
      <c r="I49" s="112"/>
      <c r="J49" s="34"/>
      <c r="K49" s="112" t="s">
        <v>54</v>
      </c>
      <c r="L49" s="112"/>
      <c r="M49" s="112"/>
      <c r="N49" s="112"/>
      <c r="O49" s="36"/>
      <c r="P49" s="36"/>
      <c r="Q49" s="36"/>
      <c r="R49" s="36"/>
      <c r="S49" s="36"/>
      <c r="T49" s="36"/>
      <c r="U49" s="36"/>
      <c r="V49" s="36"/>
      <c r="W49" s="36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</row>
    <row r="50" spans="5:9" ht="12.75" customHeight="1">
      <c r="E50" s="6"/>
      <c r="F50" s="6"/>
      <c r="G50" s="6"/>
      <c r="H50" s="6"/>
      <c r="I50" s="6"/>
    </row>
  </sheetData>
  <sheetProtection/>
  <mergeCells count="3">
    <mergeCell ref="D49:I49"/>
    <mergeCell ref="K49:N49"/>
    <mergeCell ref="A2:O5"/>
  </mergeCells>
  <printOptions horizontalCentered="1" verticalCentered="1"/>
  <pageMargins left="0.15748031496062992" right="0.15748031496062992" top="0.35433070866141736" bottom="0.35433070866141736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tabSelected="1" zoomScalePageLayoutView="0" workbookViewId="0" topLeftCell="A31">
      <selection activeCell="D58" sqref="D58"/>
    </sheetView>
  </sheetViews>
  <sheetFormatPr defaultColWidth="11.421875" defaultRowHeight="12.75"/>
  <cols>
    <col min="1" max="1" width="6.421875" style="48" customWidth="1"/>
    <col min="2" max="2" width="41.00390625" style="48" bestFit="1" customWidth="1"/>
    <col min="3" max="3" width="8.7109375" style="49" bestFit="1" customWidth="1"/>
    <col min="4" max="4" width="17.8515625" style="45" customWidth="1"/>
    <col min="5" max="5" width="4.00390625" style="49" customWidth="1"/>
    <col min="6" max="6" width="17.8515625" style="45" customWidth="1"/>
    <col min="7" max="7" width="4.8515625" style="45" hidden="1" customWidth="1"/>
    <col min="8" max="8" width="15.00390625" style="45" hidden="1" customWidth="1"/>
    <col min="9" max="9" width="14.57421875" style="46" bestFit="1" customWidth="1"/>
    <col min="10" max="16384" width="11.421875" style="40" customWidth="1"/>
  </cols>
  <sheetData>
    <row r="1" ht="12.75"/>
    <row r="2" ht="12.75"/>
    <row r="3" spans="2:256" ht="69.75" customHeight="1">
      <c r="B3" s="116" t="s">
        <v>83</v>
      </c>
      <c r="C3" s="116"/>
      <c r="D3" s="116"/>
      <c r="E3" s="116"/>
      <c r="F3" s="116"/>
      <c r="G3" s="37"/>
      <c r="H3" s="37" t="s">
        <v>0</v>
      </c>
      <c r="I3" s="3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5" spans="1:6" ht="12.75">
      <c r="A5" s="41"/>
      <c r="B5" s="41"/>
      <c r="C5" s="42"/>
      <c r="D5" s="43">
        <v>2023</v>
      </c>
      <c r="E5" s="44"/>
      <c r="F5" s="43">
        <v>2022</v>
      </c>
    </row>
    <row r="6" spans="1:8" ht="12.75">
      <c r="A6" s="47" t="s">
        <v>55</v>
      </c>
      <c r="G6" s="50"/>
      <c r="H6" s="50">
        <f>+D8-F8</f>
        <v>-20719103.809999995</v>
      </c>
    </row>
    <row r="7" ht="12.75">
      <c r="A7" s="47"/>
    </row>
    <row r="8" spans="2:256" ht="12.75">
      <c r="B8" s="47" t="s">
        <v>56</v>
      </c>
      <c r="C8" s="51"/>
      <c r="D8" s="50">
        <v>32125789.320000008</v>
      </c>
      <c r="E8" s="51"/>
      <c r="F8" s="50">
        <v>52844893.13</v>
      </c>
      <c r="G8" s="52"/>
      <c r="H8" s="52">
        <f>+D10-F10</f>
        <v>-17980334.850000005</v>
      </c>
      <c r="I8" s="53"/>
      <c r="J8" s="54"/>
      <c r="K8" s="54"/>
      <c r="L8" s="54"/>
      <c r="M8" s="54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ht="12.75">
      <c r="A9" s="47"/>
      <c r="G9" s="56"/>
      <c r="H9" s="56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8" ht="13.5" thickBot="1">
      <c r="A10" s="59" t="s">
        <v>57</v>
      </c>
      <c r="B10" s="59" t="s">
        <v>58</v>
      </c>
      <c r="C10" s="60"/>
      <c r="D10" s="50">
        <v>27235393.74</v>
      </c>
      <c r="E10" s="60"/>
      <c r="F10" s="52">
        <v>45215728.59</v>
      </c>
      <c r="G10" s="61"/>
      <c r="H10" s="61">
        <f>+D12-F12</f>
        <v>-2738768.9599999897</v>
      </c>
    </row>
    <row r="11" spans="1:6" ht="12.75">
      <c r="A11" s="62" t="s">
        <v>57</v>
      </c>
      <c r="B11" s="62"/>
      <c r="C11" s="63"/>
      <c r="D11" s="109"/>
      <c r="E11" s="110"/>
      <c r="F11" s="109"/>
    </row>
    <row r="12" spans="1:256" ht="13.5" thickBot="1">
      <c r="A12" s="64" t="s">
        <v>57</v>
      </c>
      <c r="B12" s="65" t="s">
        <v>59</v>
      </c>
      <c r="D12" s="66">
        <f>+D8-D10</f>
        <v>4890395.580000009</v>
      </c>
      <c r="F12" s="66">
        <f>+F8-F10</f>
        <v>7629164.539999999</v>
      </c>
      <c r="G12" s="67"/>
      <c r="H12" s="67"/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2.75">
      <c r="A13" s="47"/>
      <c r="G13" s="67"/>
      <c r="H13" s="67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2.75">
      <c r="A14" s="70" t="s">
        <v>60</v>
      </c>
      <c r="B14" s="70"/>
      <c r="C14" s="71"/>
      <c r="D14" s="50"/>
      <c r="E14" s="51"/>
      <c r="F14" s="50"/>
      <c r="G14" s="72"/>
      <c r="H14" s="72">
        <f aca="true" t="shared" si="0" ref="H14:H22">+D16-F16</f>
        <v>-100026.81</v>
      </c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2.75">
      <c r="A15" s="70"/>
      <c r="B15" s="70"/>
      <c r="C15" s="71"/>
      <c r="D15" s="50"/>
      <c r="E15" s="51"/>
      <c r="F15" s="50"/>
      <c r="G15" s="67"/>
      <c r="H15" s="67">
        <f t="shared" si="0"/>
        <v>-112906.61000000004</v>
      </c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2.75">
      <c r="A16" s="70"/>
      <c r="B16" s="73" t="s">
        <v>61</v>
      </c>
      <c r="C16" s="74"/>
      <c r="D16" s="72">
        <v>137070.98</v>
      </c>
      <c r="E16" s="74"/>
      <c r="F16" s="72">
        <v>237097.79</v>
      </c>
      <c r="G16" s="67"/>
      <c r="H16" s="67"/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12.75">
      <c r="A17" s="70" t="s">
        <v>57</v>
      </c>
      <c r="B17" s="70" t="s">
        <v>62</v>
      </c>
      <c r="C17" s="71"/>
      <c r="D17" s="72">
        <v>160633.44</v>
      </c>
      <c r="E17" s="51"/>
      <c r="F17" s="50">
        <v>273540.05000000005</v>
      </c>
      <c r="G17" s="67"/>
      <c r="H17" s="67">
        <f t="shared" si="0"/>
        <v>-659550.4899999999</v>
      </c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12.75">
      <c r="A18" s="70"/>
      <c r="B18" s="70" t="s">
        <v>63</v>
      </c>
      <c r="C18" s="71"/>
      <c r="D18" s="72">
        <v>48168.689999999995</v>
      </c>
      <c r="E18" s="51"/>
      <c r="F18" s="50">
        <v>95070.16</v>
      </c>
      <c r="G18" s="67"/>
      <c r="H18" s="67">
        <f t="shared" si="0"/>
        <v>-129501.72999999998</v>
      </c>
      <c r="I18" s="68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ht="12.75">
      <c r="A19" s="70"/>
      <c r="B19" s="70" t="s">
        <v>64</v>
      </c>
      <c r="C19" s="71"/>
      <c r="D19" s="72">
        <v>1043428.7400000001</v>
      </c>
      <c r="E19" s="51"/>
      <c r="F19" s="50">
        <v>1702979.23</v>
      </c>
      <c r="G19" s="67"/>
      <c r="H19" s="67">
        <f t="shared" si="0"/>
        <v>-491758.45999999985</v>
      </c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ht="12.75">
      <c r="A20" s="70" t="s">
        <v>57</v>
      </c>
      <c r="B20" s="70" t="s">
        <v>65</v>
      </c>
      <c r="C20" s="71"/>
      <c r="D20" s="72">
        <v>148782.18</v>
      </c>
      <c r="E20" s="51"/>
      <c r="F20" s="50">
        <v>278283.91</v>
      </c>
      <c r="G20" s="67"/>
      <c r="H20" s="67">
        <f t="shared" si="0"/>
        <v>-338987.9700000001</v>
      </c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12.75">
      <c r="A21" s="77" t="s">
        <v>57</v>
      </c>
      <c r="B21" s="70" t="s">
        <v>66</v>
      </c>
      <c r="C21" s="71"/>
      <c r="D21" s="72">
        <v>616368.4700000001</v>
      </c>
      <c r="E21" s="51"/>
      <c r="F21" s="50">
        <v>1108126.93</v>
      </c>
      <c r="G21" s="52"/>
      <c r="H21" s="52">
        <f t="shared" si="0"/>
        <v>0</v>
      </c>
      <c r="I21" s="53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8" ht="13.5" thickBot="1">
      <c r="A22" s="70"/>
      <c r="B22" s="70" t="s">
        <v>67</v>
      </c>
      <c r="C22" s="71"/>
      <c r="D22" s="72">
        <v>456842.29000000004</v>
      </c>
      <c r="E22" s="51"/>
      <c r="F22" s="50">
        <v>795830.2600000001</v>
      </c>
      <c r="G22" s="61"/>
      <c r="H22" s="61">
        <f t="shared" si="0"/>
        <v>-1879633.54</v>
      </c>
    </row>
    <row r="23" spans="1:256" ht="12.75">
      <c r="A23" s="59"/>
      <c r="B23" s="59"/>
      <c r="C23" s="60"/>
      <c r="D23" s="52"/>
      <c r="E23" s="60"/>
      <c r="F23" s="52"/>
      <c r="G23" s="56"/>
      <c r="H23" s="56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6" ht="13.5" thickBot="1">
      <c r="A24" s="47" t="s">
        <v>57</v>
      </c>
      <c r="B24" s="65"/>
      <c r="D24" s="66">
        <f>SUM(D16:D23)</f>
        <v>2611294.79</v>
      </c>
      <c r="F24" s="66">
        <f>SUM(F16:F23)</f>
        <v>4490928.33</v>
      </c>
    </row>
    <row r="25" spans="1:8" ht="12.75">
      <c r="A25" s="62"/>
      <c r="B25" s="62"/>
      <c r="C25" s="63"/>
      <c r="D25" s="109"/>
      <c r="E25" s="110"/>
      <c r="F25" s="109"/>
      <c r="G25" s="78"/>
      <c r="H25" s="78">
        <f>+D26-F26</f>
        <v>-859135.4199999897</v>
      </c>
    </row>
    <row r="26" spans="2:8" ht="12.75">
      <c r="B26" s="79" t="s">
        <v>68</v>
      </c>
      <c r="C26" s="74"/>
      <c r="D26" s="72">
        <f>+D12-D24</f>
        <v>2279100.7900000094</v>
      </c>
      <c r="E26" s="74"/>
      <c r="F26" s="72">
        <f>+F12-F24</f>
        <v>3138236.209999999</v>
      </c>
      <c r="G26" s="78"/>
      <c r="H26" s="78">
        <f aca="true" t="shared" si="1" ref="H26:H36">+D28-F28</f>
        <v>0</v>
      </c>
    </row>
    <row r="27" spans="2:8" ht="12.75">
      <c r="B27" s="80"/>
      <c r="C27" s="74"/>
      <c r="D27" s="72"/>
      <c r="E27" s="74"/>
      <c r="F27" s="72"/>
      <c r="G27" s="78"/>
      <c r="H27" s="78">
        <f t="shared" si="1"/>
        <v>0</v>
      </c>
    </row>
    <row r="28" spans="1:8" ht="12.75">
      <c r="A28" s="48" t="s">
        <v>69</v>
      </c>
      <c r="B28" s="80"/>
      <c r="C28" s="74"/>
      <c r="D28" s="72"/>
      <c r="E28" s="74"/>
      <c r="F28" s="72"/>
      <c r="G28" s="81"/>
      <c r="H28" s="81">
        <f t="shared" si="1"/>
        <v>-394709.55000000005</v>
      </c>
    </row>
    <row r="29" spans="2:8" ht="12.75">
      <c r="B29" s="80"/>
      <c r="C29" s="74"/>
      <c r="D29" s="72"/>
      <c r="E29" s="74"/>
      <c r="F29" s="72"/>
      <c r="G29" s="81"/>
      <c r="H29" s="81"/>
    </row>
    <row r="30" spans="2:8" ht="12.75">
      <c r="B30" s="80" t="s">
        <v>70</v>
      </c>
      <c r="C30" s="74"/>
      <c r="D30" s="72">
        <v>430050.13</v>
      </c>
      <c r="E30" s="74"/>
      <c r="F30" s="111">
        <v>824759.68</v>
      </c>
      <c r="G30" s="78"/>
      <c r="H30" s="78">
        <f t="shared" si="1"/>
        <v>0</v>
      </c>
    </row>
    <row r="31" spans="2:8" ht="12.75">
      <c r="B31" s="80" t="s">
        <v>71</v>
      </c>
      <c r="C31" s="74"/>
      <c r="D31" s="72">
        <v>54608.82</v>
      </c>
      <c r="E31" s="74"/>
      <c r="F31" s="111">
        <v>93334.94</v>
      </c>
      <c r="G31" s="78"/>
      <c r="H31" s="78">
        <f t="shared" si="1"/>
        <v>-425699.7499999895</v>
      </c>
    </row>
    <row r="32" spans="2:8" ht="12.75">
      <c r="B32" s="80"/>
      <c r="C32" s="74"/>
      <c r="D32" s="72"/>
      <c r="E32" s="74"/>
      <c r="F32" s="72"/>
      <c r="G32" s="78"/>
      <c r="H32" s="78">
        <f t="shared" si="1"/>
        <v>0</v>
      </c>
    </row>
    <row r="33" spans="2:8" ht="12.75">
      <c r="B33" s="82" t="s">
        <v>72</v>
      </c>
      <c r="C33" s="74"/>
      <c r="D33" s="83">
        <f>+D26-D30-D31</f>
        <v>1794441.8400000094</v>
      </c>
      <c r="E33" s="74"/>
      <c r="F33" s="83">
        <f>+F26-F30-F31</f>
        <v>2220141.589999999</v>
      </c>
      <c r="G33" s="78"/>
      <c r="H33" s="78">
        <f>+D35-F35</f>
        <v>0</v>
      </c>
    </row>
    <row r="34" spans="2:8" ht="12.75">
      <c r="B34" s="80"/>
      <c r="C34" s="74"/>
      <c r="D34" s="72"/>
      <c r="E34" s="74"/>
      <c r="F34" s="72"/>
      <c r="G34" s="78"/>
      <c r="H34" s="78">
        <f t="shared" si="1"/>
        <v>0</v>
      </c>
    </row>
    <row r="35" spans="1:8" ht="12.75">
      <c r="A35" s="80" t="s">
        <v>73</v>
      </c>
      <c r="B35" s="84"/>
      <c r="C35" s="74"/>
      <c r="D35" s="85">
        <v>0</v>
      </c>
      <c r="E35" s="74"/>
      <c r="F35" s="85">
        <v>0</v>
      </c>
      <c r="G35" s="78"/>
      <c r="H35" s="78">
        <f t="shared" si="1"/>
        <v>-425699.7499999895</v>
      </c>
    </row>
    <row r="36" spans="2:8" ht="12.75">
      <c r="B36" s="80"/>
      <c r="C36" s="74"/>
      <c r="D36" s="72"/>
      <c r="E36" s="74"/>
      <c r="F36" s="72"/>
      <c r="G36" s="78"/>
      <c r="H36" s="78">
        <f t="shared" si="1"/>
        <v>0</v>
      </c>
    </row>
    <row r="37" spans="1:8" ht="12.75">
      <c r="A37" s="84"/>
      <c r="B37" s="65" t="s">
        <v>74</v>
      </c>
      <c r="C37" s="74"/>
      <c r="D37" s="83">
        <f>+D33-D39</f>
        <v>1794441.8400000094</v>
      </c>
      <c r="E37" s="74"/>
      <c r="F37" s="83">
        <f>+F33-F35</f>
        <v>2220141.589999999</v>
      </c>
      <c r="G37" s="78"/>
      <c r="H37" s="78">
        <f>+D39-F39</f>
        <v>-690615.9268672562</v>
      </c>
    </row>
    <row r="38" spans="2:8" ht="12.75">
      <c r="B38" s="80"/>
      <c r="C38" s="74"/>
      <c r="D38" s="72"/>
      <c r="E38" s="74"/>
      <c r="F38" s="72"/>
      <c r="G38" s="78"/>
      <c r="H38" s="78"/>
    </row>
    <row r="39" spans="1:8" ht="12.75">
      <c r="A39" s="80" t="s">
        <v>75</v>
      </c>
      <c r="B39" s="84"/>
      <c r="C39" s="74"/>
      <c r="D39" s="85">
        <v>0</v>
      </c>
      <c r="E39" s="74"/>
      <c r="F39" s="72">
        <v>690615.9268672562</v>
      </c>
      <c r="H39" s="45">
        <f>+D40-F40</f>
        <v>0</v>
      </c>
    </row>
    <row r="40" spans="7:8" ht="12.75">
      <c r="G40" s="78"/>
      <c r="H40" s="78"/>
    </row>
    <row r="41" spans="1:8" ht="13.5" thickBot="1">
      <c r="A41" s="86"/>
      <c r="B41" s="87" t="s">
        <v>76</v>
      </c>
      <c r="C41" s="88"/>
      <c r="D41" s="89">
        <f>+D37-D35</f>
        <v>1794441.8400000094</v>
      </c>
      <c r="E41" s="88"/>
      <c r="F41" s="89">
        <f>+F37-F39</f>
        <v>1529525.6631327427</v>
      </c>
      <c r="G41" s="78"/>
      <c r="H41" s="78"/>
    </row>
    <row r="42" spans="2:256" ht="13.5" thickTop="1">
      <c r="B42" s="80"/>
      <c r="C42" s="74"/>
      <c r="D42" s="72"/>
      <c r="E42" s="74"/>
      <c r="F42" s="72"/>
      <c r="G42" s="90"/>
      <c r="H42" s="90"/>
      <c r="I42" s="9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2:256" ht="12.75">
      <c r="B43" s="80"/>
      <c r="C43" s="74"/>
      <c r="D43" s="72"/>
      <c r="E43" s="74"/>
      <c r="F43" s="72"/>
      <c r="G43" s="90"/>
      <c r="H43" s="90"/>
      <c r="I43" s="90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2:256" ht="12.75">
      <c r="B44" s="80"/>
      <c r="C44" s="74"/>
      <c r="D44" s="72"/>
      <c r="E44" s="74"/>
      <c r="F44" s="72"/>
      <c r="G44" s="90"/>
      <c r="H44" s="90"/>
      <c r="I44" s="90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2:6" ht="12.75">
      <c r="B45" s="80"/>
      <c r="C45" s="74"/>
      <c r="D45" s="72"/>
      <c r="E45" s="74"/>
      <c r="F45" s="72"/>
    </row>
    <row r="46" spans="1:6" ht="12.75">
      <c r="A46" s="55"/>
      <c r="B46" s="91" t="s">
        <v>78</v>
      </c>
      <c r="C46" s="55"/>
      <c r="D46" s="114" t="s">
        <v>79</v>
      </c>
      <c r="E46" s="114"/>
      <c r="F46" s="114"/>
    </row>
    <row r="47" spans="2:6" ht="12.75">
      <c r="B47" s="96" t="s">
        <v>77</v>
      </c>
      <c r="D47" s="115" t="s">
        <v>80</v>
      </c>
      <c r="E47" s="115"/>
      <c r="F47" s="115"/>
    </row>
  </sheetData>
  <sheetProtection/>
  <mergeCells count="3">
    <mergeCell ref="D46:F46"/>
    <mergeCell ref="D47:F47"/>
    <mergeCell ref="B3:F3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Deisy de Sandoval</cp:lastModifiedBy>
  <cp:lastPrinted>2023-08-30T14:58:25Z</cp:lastPrinted>
  <dcterms:created xsi:type="dcterms:W3CDTF">2019-04-29T15:21:29Z</dcterms:created>
  <dcterms:modified xsi:type="dcterms:W3CDTF">2023-08-30T15:27:22Z</dcterms:modified>
  <cp:category/>
  <cp:version/>
  <cp:contentType/>
  <cp:contentStatus/>
</cp:coreProperties>
</file>