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2867129B-9651-4B81-8EE2-2A40D7AC7214}" xr6:coauthVersionLast="47" xr6:coauthVersionMax="47" xr10:uidLastSave="{00000000-0000-0000-0000-000000000000}"/>
  <bookViews>
    <workbookView xWindow="-110" yWindow="-110" windowWidth="19420" windowHeight="10420" activeTab="1" xr2:uid="{4CBA34D7-0C7D-4180-B1CA-D638B3FDA2EB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Bolsa'!$A$1:$E$79</definedName>
    <definedName name="_xlnm.Print_Area" localSheetId="1">'ER Bolsa'!$B$1:$E$61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E46" i="2"/>
  <c r="E44" i="2"/>
  <c r="E45" i="2" s="1"/>
  <c r="E40" i="2"/>
  <c r="E16" i="2"/>
  <c r="E12" i="2"/>
  <c r="E70" i="1"/>
  <c r="E6" i="1"/>
  <c r="E30" i="1"/>
  <c r="E31" i="1"/>
  <c r="E33" i="1" s="1"/>
  <c r="E18" i="1" l="1"/>
  <c r="E35" i="1" s="1"/>
  <c r="E71" i="1"/>
  <c r="E50" i="1"/>
  <c r="E61" i="1" s="1"/>
  <c r="E73" i="1" s="1"/>
  <c r="E59" i="1"/>
  <c r="E41" i="2"/>
  <c r="E48" i="2" s="1"/>
  <c r="E54" i="2" s="1"/>
  <c r="E74" i="1" l="1"/>
</calcChain>
</file>

<file path=xl/sharedStrings.xml><?xml version="1.0" encoding="utf-8"?>
<sst xmlns="http://schemas.openxmlformats.org/spreadsheetml/2006/main" count="132" uniqueCount="108">
  <si>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</si>
  <si>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</si>
  <si>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</si>
  <si>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</si>
  <si>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</si>
  <si>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</si>
  <si>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</si>
  <si>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</si>
  <si>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</si>
  <si>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</si>
  <si>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</si>
  <si>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</si>
  <si>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</si>
  <si>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</si>
  <si>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</si>
  <si>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</si>
  <si>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</si>
  <si>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</si>
  <si>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</si>
  <si>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</si>
  <si>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</si>
  <si>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</si>
  <si>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</si>
  <si>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</si>
  <si>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</si>
  <si>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</si>
  <si>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</si>
  <si>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</si>
  <si>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</si>
  <si>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</si>
  <si>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</si>
  <si>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</si>
  <si>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</si>
  <si>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</si>
  <si>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</si>
  <si>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</si>
  <si>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</si>
  <si>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</si>
  <si>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</si>
  <si>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</si>
  <si>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</si>
  <si>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</si>
  <si>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</si>
  <si>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</si>
  <si>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</si>
  <si>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</si>
  <si>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</si>
  <si>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</si>
  <si>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</si>
  <si>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</si>
  <si>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</si>
  <si>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</si>
  <si>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</si>
  <si>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</si>
  <si>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</si>
  <si>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</si>
  <si>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</si>
  <si>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</si>
  <si>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</si>
  <si>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</si>
  <si>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</si>
  <si>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</si>
  <si>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</si>
  <si>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</si>
  <si>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</si>
  <si>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</si>
  <si>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</si>
  <si>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</si>
  <si>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</si>
  <si>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</si>
  <si>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</si>
  <si>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</si>
  <si>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</si>
  <si>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</si>
  <si>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</si>
  <si>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</si>
  <si>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</si>
  <si>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</si>
  <si>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</si>
  <si>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</si>
  <si>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</si>
  <si>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</si>
  <si>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</si>
  <si>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</si>
  <si>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</si>
  <si>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</si>
  <si>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</si>
  <si>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</si>
  <si>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</si>
  <si>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</si>
  <si>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</si>
  <si>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</si>
  <si>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</si>
  <si>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</si>
  <si>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</si>
  <si>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</si>
  <si>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</si>
  <si>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</si>
  <si>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</si>
  <si>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</si>
  <si>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</si>
  <si>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</si>
  <si>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</si>
  <si>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</si>
  <si>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</si>
  <si>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</si>
  <si>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</si>
  <si>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31 de Julio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</si>
</sst>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3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38" fontId="3" fillId="0" borderId="0" xfId="4" applyNumberFormat="1" applyFont="1" applyBorder="1" applyAlignment="1"/>
    <xf numFmtId="38" fontId="5" fillId="0" borderId="1" xfId="4" applyNumberFormat="1" applyFont="1" applyBorder="1"/>
    <xf numFmtId="38" fontId="10" fillId="0" borderId="0" xfId="4" applyNumberFormat="1" applyFont="1" applyBorder="1"/>
    <xf numFmtId="165" fontId="10" fillId="0" borderId="0" xfId="1" applyNumberFormat="1" applyFont="1" applyBorder="1"/>
    <xf numFmtId="38" fontId="10" fillId="0" borderId="1" xfId="4" applyNumberFormat="1" applyFont="1" applyBorder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D38BFDEF-6953-445A-86DE-9E389D4C33D3}"/>
    <cellStyle name="Normal_Formatos de Reporte de Información General" xfId="6" xr:uid="{EAFE2C87-C1CC-4C9C-9621-7EAD9657A38E}"/>
    <cellStyle name="Normal_Junio_03" xfId="4" xr:uid="{F3E7B9C1-8A27-42D6-A1AF-1D1CD883CAE4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JULIO\07.%20EEFF%20CQ%20Julio%202023%20Bco%20Consolidado.xlsx" TargetMode="External"/><Relationship Id="rId1" Type="http://schemas.openxmlformats.org/officeDocument/2006/relationships/externalLinkPath" Target="/Users/mayala/Desktop/CREDIQ,%20S.A.%20DE%20C.V/REPORTES/GAP/GAP%202023/JULIO/07.%20EEFF%20CQ%20Julio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7521660.7399999993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42282284.649999991</v>
          </cell>
        </row>
        <row r="14">
          <cell r="B14" t="str">
            <v>Estimación para cuentas incobrables</v>
          </cell>
          <cell r="E14">
            <v>-6134413.6500000004</v>
          </cell>
        </row>
        <row r="15">
          <cell r="B15" t="str">
            <v>Arrendamientos por cobrar</v>
          </cell>
          <cell r="E15">
            <v>1259567.1600000001</v>
          </cell>
        </row>
        <row r="16">
          <cell r="B16" t="str">
            <v>Estimación para cuentas incobrables arrendamientos</v>
          </cell>
          <cell r="E16">
            <v>-4806.38</v>
          </cell>
        </row>
        <row r="17">
          <cell r="B17" t="str">
            <v>Cuentas por cobrar a partes relacionadas</v>
          </cell>
          <cell r="E17">
            <v>124925.15000000037</v>
          </cell>
        </row>
        <row r="18">
          <cell r="B18" t="str">
            <v>Inventarios</v>
          </cell>
          <cell r="E18">
            <v>539829.80999999994</v>
          </cell>
        </row>
        <row r="19">
          <cell r="B19" t="str">
            <v>Gastos Pagados por Anticipado</v>
          </cell>
          <cell r="E19">
            <v>646750.58000000007</v>
          </cell>
        </row>
        <row r="20">
          <cell r="B20" t="str">
            <v xml:space="preserve">Total Activo Circulante </v>
          </cell>
          <cell r="E20">
            <v>46235798.059999987</v>
          </cell>
        </row>
        <row r="22">
          <cell r="B22" t="str">
            <v>Documentos por cobrar a largo plazo</v>
          </cell>
          <cell r="E22">
            <v>157889250.56999999</v>
          </cell>
        </row>
        <row r="23">
          <cell r="B23" t="str">
            <v>Arrendamientos por cobrar a largo plazo</v>
          </cell>
          <cell r="E23">
            <v>2682439.1</v>
          </cell>
        </row>
        <row r="24">
          <cell r="B24" t="str">
            <v>Activos por derecho de uso</v>
          </cell>
          <cell r="E24">
            <v>1583442.0500000003</v>
          </cell>
        </row>
        <row r="25">
          <cell r="B25" t="str">
            <v>Inmuebles, mobiliario, equipo y mejoras</v>
          </cell>
          <cell r="E25">
            <v>14352135.590000002</v>
          </cell>
        </row>
        <row r="26">
          <cell r="B26" t="str">
            <v>Activos intangibles</v>
          </cell>
          <cell r="E26">
            <v>966181.27</v>
          </cell>
        </row>
        <row r="27">
          <cell r="B27" t="str">
            <v>Obras en proceso</v>
          </cell>
          <cell r="E27">
            <v>211034.69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37690.11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178341980.10000002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178341980.10000002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224577778.16000003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5000000</v>
          </cell>
        </row>
        <row r="42">
          <cell r="B42" t="str">
            <v>Préstamos por Pagar</v>
          </cell>
          <cell r="E42">
            <v>59130625.469999999</v>
          </cell>
        </row>
        <row r="43">
          <cell r="B43" t="str">
            <v xml:space="preserve">Documentos por pagar </v>
          </cell>
          <cell r="E43">
            <v>2464964.09</v>
          </cell>
        </row>
        <row r="44">
          <cell r="B44" t="str">
            <v>Pasivo por arrendamiento</v>
          </cell>
          <cell r="E44">
            <v>150305.15000000002</v>
          </cell>
        </row>
        <row r="45">
          <cell r="B45" t="str">
            <v>Intereses por Pagar</v>
          </cell>
          <cell r="E45">
            <v>1083322.0699999998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821476.71</v>
          </cell>
        </row>
        <row r="48">
          <cell r="B48" t="str">
            <v>Cuentas por Pagar a partes relacionadas</v>
          </cell>
          <cell r="E48">
            <v>2869623.9699999988</v>
          </cell>
        </row>
        <row r="49">
          <cell r="B49" t="str">
            <v>Impuesto sobre la renta por pagar</v>
          </cell>
          <cell r="E49">
            <v>2126429.5</v>
          </cell>
        </row>
        <row r="50">
          <cell r="B50" t="str">
            <v xml:space="preserve">Gastos acumulados y otras cuentas por pagar </v>
          </cell>
          <cell r="E50">
            <v>4360975.4899999993</v>
          </cell>
        </row>
        <row r="51">
          <cell r="B51" t="str">
            <v>Otros pasivos</v>
          </cell>
          <cell r="E51">
            <v>751562.61</v>
          </cell>
        </row>
        <row r="52">
          <cell r="B52" t="str">
            <v>Total del Pasivo Circulante</v>
          </cell>
          <cell r="E52">
            <v>79162727.109999985</v>
          </cell>
        </row>
        <row r="54">
          <cell r="B54" t="str">
            <v>Beneficios post-empleo por pagar</v>
          </cell>
          <cell r="E54">
            <v>191276.78000000003</v>
          </cell>
        </row>
        <row r="55">
          <cell r="B55" t="str">
            <v>Préstamos por pagar a Largo Plazo</v>
          </cell>
          <cell r="E55">
            <v>84820897.689999998</v>
          </cell>
        </row>
        <row r="56">
          <cell r="B56" t="str">
            <v xml:space="preserve">Documentos por pagar a largo plazo </v>
          </cell>
          <cell r="E56">
            <v>15485741.91</v>
          </cell>
        </row>
        <row r="57">
          <cell r="B57" t="str">
            <v>Pasivo por arrendamiento LP</v>
          </cell>
          <cell r="E57">
            <v>1582036.59</v>
          </cell>
        </row>
        <row r="58">
          <cell r="B58" t="str">
            <v>Titulos valores</v>
          </cell>
          <cell r="E58">
            <v>474029.43</v>
          </cell>
        </row>
        <row r="59">
          <cell r="B59" t="str">
            <v>Pasivos por impuesto diferido</v>
          </cell>
          <cell r="E59">
            <v>266137.36</v>
          </cell>
        </row>
        <row r="61">
          <cell r="B61" t="str">
            <v>Total Pasivo No Corriente</v>
          </cell>
          <cell r="E61">
            <v>102820119.76000001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181982846.87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3328307.0500000003</v>
          </cell>
        </row>
        <row r="68">
          <cell r="B68" t="str">
            <v>Reserva patrimonial</v>
          </cell>
          <cell r="E68">
            <v>139431.71000000002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20195654.780000001</v>
          </cell>
        </row>
        <row r="71">
          <cell r="B71" t="str">
            <v>Utilidad del Ejercicio</v>
          </cell>
          <cell r="E71">
            <v>4231437.7499999963</v>
          </cell>
        </row>
        <row r="73">
          <cell r="B73" t="str">
            <v>Total del Patrimonio</v>
          </cell>
          <cell r="E73">
            <v>42594931.290000007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224577778.16000003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14506713.17</v>
          </cell>
        </row>
        <row r="9">
          <cell r="B9" t="str">
            <v>Seguros</v>
          </cell>
          <cell r="E9">
            <v>3463899.7299999995</v>
          </cell>
        </row>
        <row r="10">
          <cell r="B10" t="str">
            <v>Ingresos por financiamiento y similares</v>
          </cell>
          <cell r="E10">
            <v>1307915.23</v>
          </cell>
        </row>
        <row r="11">
          <cell r="B11" t="str">
            <v>Ingresos por arrendamientos financieros y similares</v>
          </cell>
          <cell r="E11">
            <v>3102086.6400000006</v>
          </cell>
        </row>
        <row r="12">
          <cell r="B12" t="str">
            <v>Intereses y otros Ingresos relacionadas</v>
          </cell>
          <cell r="E12">
            <v>825502.41</v>
          </cell>
        </row>
        <row r="13">
          <cell r="B13" t="str">
            <v>Otros Ingresos de Operación</v>
          </cell>
          <cell r="E13">
            <v>2190566.7999999998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25396683.98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6603471.9300000006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430050.69999999995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7033522.6300000008</v>
          </cell>
        </row>
        <row r="21">
          <cell r="B21" t="str">
            <v>Gastos de personal</v>
          </cell>
          <cell r="C21" t="str">
            <v>$</v>
          </cell>
          <cell r="E21">
            <v>2923314.2699999996</v>
          </cell>
        </row>
        <row r="22">
          <cell r="B22" t="str">
            <v>Honorarios</v>
          </cell>
          <cell r="E22">
            <v>603805.77</v>
          </cell>
        </row>
        <row r="23">
          <cell r="B23" t="str">
            <v>Comisiones de Ventas, incentivos y premios sobre ventas</v>
          </cell>
          <cell r="E23">
            <v>162197.49</v>
          </cell>
        </row>
        <row r="24">
          <cell r="B24" t="str">
            <v>Suministros, Reparaciones y Mttos.</v>
          </cell>
          <cell r="E24">
            <v>1588975.0699999998</v>
          </cell>
        </row>
        <row r="25">
          <cell r="B25" t="str">
            <v>Alquileres</v>
          </cell>
          <cell r="E25">
            <v>132818.37</v>
          </cell>
        </row>
        <row r="26">
          <cell r="B26" t="str">
            <v>Publicidad</v>
          </cell>
          <cell r="E26">
            <v>718374.55</v>
          </cell>
        </row>
        <row r="27">
          <cell r="B27" t="str">
            <v>Otros servicios con empresas relacionadas</v>
          </cell>
          <cell r="E27">
            <v>232678.5</v>
          </cell>
        </row>
        <row r="28">
          <cell r="B28" t="str">
            <v>Liquidaciones de cartera</v>
          </cell>
          <cell r="E28">
            <v>15939.12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1647.72</v>
          </cell>
        </row>
        <row r="33">
          <cell r="B33" t="str">
            <v>Deprec. Y Amortizaciones</v>
          </cell>
          <cell r="E33">
            <v>1762663.6099999999</v>
          </cell>
        </row>
        <row r="34">
          <cell r="B34" t="str">
            <v>Impuestos Municipales y Otros</v>
          </cell>
          <cell r="E34">
            <v>42638.73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1609241.52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195513.51</v>
          </cell>
        </row>
        <row r="39">
          <cell r="B39" t="str">
            <v>Personal subcontratado</v>
          </cell>
          <cell r="E39">
            <v>124830.47</v>
          </cell>
        </row>
        <row r="40">
          <cell r="B40" t="str">
            <v>Seguros</v>
          </cell>
          <cell r="E40">
            <v>315415.88</v>
          </cell>
        </row>
        <row r="41">
          <cell r="B41" t="str">
            <v>Uso de marca y propiedad intelectual</v>
          </cell>
          <cell r="E41">
            <v>1837331.44</v>
          </cell>
        </row>
        <row r="42">
          <cell r="B42" t="str">
            <v>Otros Gastos</v>
          </cell>
          <cell r="E42">
            <v>240401.39999999997</v>
          </cell>
        </row>
        <row r="43">
          <cell r="B43" t="str">
            <v>Gastos Operativos</v>
          </cell>
          <cell r="C43" t="str">
            <v>$</v>
          </cell>
          <cell r="E43">
            <v>12507787.42</v>
          </cell>
        </row>
        <row r="45">
          <cell r="B45" t="str">
            <v>Utilidad de Operación</v>
          </cell>
          <cell r="E45">
            <v>5855373.9300000016</v>
          </cell>
        </row>
        <row r="46">
          <cell r="B46" t="str">
            <v xml:space="preserve">Otros Ingresos </v>
          </cell>
          <cell r="C46" t="str">
            <v>$</v>
          </cell>
          <cell r="E46">
            <v>729513.65999999992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729513.65999999992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-53359.12</v>
          </cell>
        </row>
        <row r="51">
          <cell r="B51" t="str">
            <v xml:space="preserve">Utilidad antes de impuesto sobre la renta </v>
          </cell>
          <cell r="E51">
            <v>6531528.4700000016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2300090.7199999997</v>
          </cell>
        </row>
        <row r="55">
          <cell r="E55">
            <v>4231437.7500000019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4231437.7500000019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78EC5-B8E0-476D-85BE-0CA94985B9D6}">
  <sheetPr>
    <tabColor theme="5" tint="0.39997558519241921"/>
    <pageSetUpPr fitToPage="1"/>
  </sheetPr>
  <dimension ref="B2:F79"/>
  <sheetViews>
    <sheetView showGridLines="0"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80" sqref="G80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6" ht="15" x14ac:dyDescent="0.3">
      <c r="B2" s="1" t="s">
        <v>0</v>
      </c>
      <c r="C2" s="1"/>
      <c r="D2" s="1"/>
      <c r="E2" s="1"/>
    </row>
    <row r="3" spans="2:6" ht="15" x14ac:dyDescent="0.3">
      <c r="B3" s="3" t="s">
        <v>1</v>
      </c>
      <c r="C3" s="4"/>
      <c r="D3" s="4"/>
      <c r="E3" s="4"/>
    </row>
    <row r="4" spans="2:6" x14ac:dyDescent="0.3">
      <c r="B4" s="2" t="s">
        <v>2</v>
      </c>
      <c r="E4" s="5"/>
    </row>
    <row r="5" spans="2:6" ht="16" customHeight="1" x14ac:dyDescent="0.3">
      <c r="B5" s="48" t="s">
        <v>107</v>
      </c>
      <c r="C5" s="48"/>
      <c r="D5" s="48"/>
      <c r="E5" s="48"/>
      <c r="F5" s="48"/>
    </row>
    <row r="6" spans="2:6" ht="13.5" thickBot="1" x14ac:dyDescent="0.35">
      <c r="B6" s="6" t="s">
        <v>3</v>
      </c>
      <c r="C6" s="6"/>
      <c r="D6" s="6"/>
      <c r="E6" s="49">
        <f>+E39+E40+E56+E53</f>
        <v>149425.55259000001</v>
      </c>
    </row>
    <row r="7" spans="2:6" x14ac:dyDescent="0.3">
      <c r="B7" s="7" t="s">
        <v>4</v>
      </c>
      <c r="C7" s="8"/>
      <c r="D7" s="8"/>
      <c r="E7" s="9"/>
    </row>
    <row r="8" spans="2:6" s="10" customFormat="1" x14ac:dyDescent="0.3">
      <c r="B8" s="7" t="s">
        <v>5</v>
      </c>
    </row>
    <row r="9" spans="2:6" x14ac:dyDescent="0.3">
      <c r="B9" s="2" t="s">
        <v>6</v>
      </c>
      <c r="C9" s="2" t="s">
        <v>7</v>
      </c>
      <c r="E9" s="11">
        <v>7521.6607399999994</v>
      </c>
    </row>
    <row r="10" spans="2:6" hidden="1" x14ac:dyDescent="0.3">
      <c r="B10" s="2" t="s">
        <v>8</v>
      </c>
      <c r="E10" s="11">
        <v>0</v>
      </c>
    </row>
    <row r="11" spans="2:6" x14ac:dyDescent="0.3">
      <c r="B11" s="2" t="s">
        <v>9</v>
      </c>
      <c r="E11" s="11">
        <v>42282.284649999994</v>
      </c>
    </row>
    <row r="12" spans="2:6" x14ac:dyDescent="0.3">
      <c r="B12" s="2" t="s">
        <v>10</v>
      </c>
      <c r="E12" s="11">
        <v>-6134.4136500000004</v>
      </c>
    </row>
    <row r="13" spans="2:6" x14ac:dyDescent="0.3">
      <c r="B13" s="2" t="s">
        <v>11</v>
      </c>
      <c r="E13" s="11">
        <v>1259.5671600000001</v>
      </c>
    </row>
    <row r="14" spans="2:6" x14ac:dyDescent="0.3">
      <c r="B14" s="2" t="s">
        <v>12</v>
      </c>
      <c r="E14" s="11">
        <v>-4.8063799999999999</v>
      </c>
    </row>
    <row r="15" spans="2:6" x14ac:dyDescent="0.3">
      <c r="B15" s="2" t="s">
        <v>13</v>
      </c>
      <c r="E15" s="11">
        <v>124.92515000000037</v>
      </c>
    </row>
    <row r="16" spans="2:6" x14ac:dyDescent="0.3">
      <c r="B16" s="2" t="s">
        <v>14</v>
      </c>
      <c r="E16" s="11">
        <v>539.82980999999995</v>
      </c>
    </row>
    <row r="17" spans="2:5" x14ac:dyDescent="0.3">
      <c r="B17" s="2" t="s">
        <v>15</v>
      </c>
      <c r="E17" s="11">
        <v>646.75058000000013</v>
      </c>
    </row>
    <row r="18" spans="2:5" x14ac:dyDescent="0.3">
      <c r="B18" s="12" t="s">
        <v>16</v>
      </c>
      <c r="E18" s="13">
        <f>SUM(E9:E17)</f>
        <v>46235.798059999994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157889.25057</v>
      </c>
    </row>
    <row r="21" spans="2:5" x14ac:dyDescent="0.3">
      <c r="B21" s="2" t="s">
        <v>18</v>
      </c>
      <c r="E21" s="11">
        <v>2682.4391000000001</v>
      </c>
    </row>
    <row r="22" spans="2:5" x14ac:dyDescent="0.3">
      <c r="B22" s="2" t="s">
        <v>19</v>
      </c>
      <c r="E22" s="11">
        <v>1583.4420500000003</v>
      </c>
    </row>
    <row r="23" spans="2:5" x14ac:dyDescent="0.3">
      <c r="B23" s="2" t="s">
        <v>20</v>
      </c>
      <c r="E23" s="11">
        <v>14352.135590000002</v>
      </c>
    </row>
    <row r="24" spans="2:5" x14ac:dyDescent="0.3">
      <c r="B24" s="2" t="s">
        <v>21</v>
      </c>
      <c r="E24" s="11">
        <v>966.18127000000004</v>
      </c>
    </row>
    <row r="25" spans="2:5" hidden="1" x14ac:dyDescent="0.3">
      <c r="B25" s="2" t="s">
        <v>22</v>
      </c>
      <c r="E25" s="11">
        <v>211.03469000000001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x14ac:dyDescent="0.3">
      <c r="B29" s="2" t="s">
        <v>26</v>
      </c>
      <c r="E29" s="11">
        <v>37.690109999999997</v>
      </c>
    </row>
    <row r="30" spans="2:5" hidden="1" x14ac:dyDescent="0.3">
      <c r="B30" s="2" t="s">
        <v>8</v>
      </c>
      <c r="E30" s="11">
        <f>IFERROR(VLOOKUP(B30,[1]BG!$B$11:$E$81,4,FALSE),0)/1000</f>
        <v>0</v>
      </c>
    </row>
    <row r="31" spans="2:5" hidden="1" x14ac:dyDescent="0.3">
      <c r="E31" s="14">
        <f>SUM(E20:E30)</f>
        <v>178341.98009999999</v>
      </c>
    </row>
    <row r="32" spans="2:5" ht="12" hidden="1" customHeight="1" x14ac:dyDescent="0.3">
      <c r="B32" s="2" t="s">
        <v>27</v>
      </c>
      <c r="E32" s="11">
        <v>0</v>
      </c>
    </row>
    <row r="33" spans="2:5" x14ac:dyDescent="0.3">
      <c r="B33" s="12" t="s">
        <v>28</v>
      </c>
      <c r="E33" s="13">
        <f>+E31+E32</f>
        <v>178341.98009999999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224577.77815999999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32</v>
      </c>
      <c r="C39" s="2" t="s">
        <v>7</v>
      </c>
      <c r="E39" s="11">
        <v>5000</v>
      </c>
    </row>
    <row r="40" spans="2:5" x14ac:dyDescent="0.3">
      <c r="B40" s="2" t="s">
        <v>33</v>
      </c>
      <c r="E40" s="11">
        <v>59130.625469999999</v>
      </c>
    </row>
    <row r="41" spans="2:5" x14ac:dyDescent="0.3">
      <c r="B41" s="2" t="s">
        <v>34</v>
      </c>
      <c r="E41" s="11">
        <v>2464.9640899999999</v>
      </c>
    </row>
    <row r="42" spans="2:5" x14ac:dyDescent="0.3">
      <c r="B42" s="2" t="s">
        <v>35</v>
      </c>
      <c r="E42" s="11">
        <v>150.30515000000003</v>
      </c>
    </row>
    <row r="43" spans="2:5" x14ac:dyDescent="0.3">
      <c r="B43" s="2" t="s">
        <v>36</v>
      </c>
      <c r="E43" s="11">
        <v>1083.3220699999999</v>
      </c>
    </row>
    <row r="44" spans="2:5" x14ac:dyDescent="0.3">
      <c r="B44" s="2" t="s">
        <v>37</v>
      </c>
      <c r="E44" s="11">
        <v>403.44204999999999</v>
      </c>
    </row>
    <row r="45" spans="2:5" x14ac:dyDescent="0.3">
      <c r="B45" s="2" t="s">
        <v>38</v>
      </c>
      <c r="E45" s="11">
        <v>821.47670999999991</v>
      </c>
    </row>
    <row r="46" spans="2:5" hidden="1" x14ac:dyDescent="0.3">
      <c r="B46" s="2" t="s">
        <v>39</v>
      </c>
      <c r="E46" s="11">
        <v>2869.6239699999987</v>
      </c>
    </row>
    <row r="47" spans="2:5" x14ac:dyDescent="0.3">
      <c r="B47" s="2" t="s">
        <v>40</v>
      </c>
      <c r="E47" s="11">
        <v>2126.4295000000002</v>
      </c>
    </row>
    <row r="48" spans="2:5" x14ac:dyDescent="0.3">
      <c r="B48" s="2" t="s">
        <v>41</v>
      </c>
      <c r="E48" s="11">
        <v>4360.9754899999989</v>
      </c>
    </row>
    <row r="49" spans="2:5" x14ac:dyDescent="0.3">
      <c r="B49" s="2" t="s">
        <v>42</v>
      </c>
      <c r="E49" s="11">
        <v>751.56260999999995</v>
      </c>
    </row>
    <row r="50" spans="2:5" x14ac:dyDescent="0.3">
      <c r="B50" s="12" t="s">
        <v>43</v>
      </c>
      <c r="E50" s="13">
        <f>SUM(E39:E49)</f>
        <v>79162.727109999978</v>
      </c>
    </row>
    <row r="51" spans="2:5" ht="6" customHeight="1" x14ac:dyDescent="0.3">
      <c r="E51" s="11"/>
    </row>
    <row r="52" spans="2:5" ht="12" customHeight="1" x14ac:dyDescent="0.3">
      <c r="B52" s="17" t="s">
        <v>44</v>
      </c>
      <c r="E52" s="11">
        <v>191.27678000000003</v>
      </c>
    </row>
    <row r="53" spans="2:5" x14ac:dyDescent="0.3">
      <c r="B53" s="17" t="s">
        <v>45</v>
      </c>
      <c r="E53" s="11">
        <v>84820.897689999998</v>
      </c>
    </row>
    <row r="54" spans="2:5" x14ac:dyDescent="0.3">
      <c r="B54" s="17" t="s">
        <v>46</v>
      </c>
      <c r="E54" s="11">
        <v>15485.741910000001</v>
      </c>
    </row>
    <row r="55" spans="2:5" x14ac:dyDescent="0.3">
      <c r="B55" s="17" t="s">
        <v>47</v>
      </c>
      <c r="E55" s="11">
        <v>1582.0365900000002</v>
      </c>
    </row>
    <row r="56" spans="2:5" x14ac:dyDescent="0.3">
      <c r="B56" s="17" t="s">
        <v>32</v>
      </c>
      <c r="E56" s="11">
        <v>474.02942999999999</v>
      </c>
    </row>
    <row r="57" spans="2:5" x14ac:dyDescent="0.3">
      <c r="B57" s="17" t="s">
        <v>48</v>
      </c>
      <c r="E57" s="11">
        <v>266.13736</v>
      </c>
    </row>
    <row r="58" spans="2:5" ht="5.25" customHeight="1" x14ac:dyDescent="0.3">
      <c r="E58" s="11"/>
    </row>
    <row r="59" spans="2:5" ht="15" customHeight="1" x14ac:dyDescent="0.3">
      <c r="B59" s="12" t="s">
        <v>49</v>
      </c>
      <c r="E59" s="13">
        <f>SUM(E52:E57)</f>
        <v>102820.11975999999</v>
      </c>
    </row>
    <row r="60" spans="2:5" ht="4.5" customHeight="1" x14ac:dyDescent="0.3">
      <c r="E60" s="11"/>
    </row>
    <row r="61" spans="2:5" ht="16.5" customHeight="1" x14ac:dyDescent="0.3">
      <c r="B61" s="12" t="s">
        <v>50</v>
      </c>
      <c r="C61" s="2" t="s">
        <v>7</v>
      </c>
      <c r="E61" s="13">
        <f>+E50+SUM(E52:E57)</f>
        <v>181982.84686999995</v>
      </c>
    </row>
    <row r="62" spans="2:5" ht="6" customHeight="1" x14ac:dyDescent="0.3">
      <c r="E62" s="11"/>
    </row>
    <row r="63" spans="2:5" ht="13.5" customHeight="1" x14ac:dyDescent="0.3">
      <c r="B63" s="12" t="s">
        <v>51</v>
      </c>
      <c r="E63" s="11"/>
    </row>
    <row r="64" spans="2:5" ht="16.5" customHeight="1" x14ac:dyDescent="0.3">
      <c r="B64" s="2" t="s">
        <v>52</v>
      </c>
      <c r="C64" s="2" t="s">
        <v>7</v>
      </c>
      <c r="E64" s="11">
        <v>14700.1</v>
      </c>
    </row>
    <row r="65" spans="2:5" x14ac:dyDescent="0.3">
      <c r="B65" s="2" t="s">
        <v>53</v>
      </c>
      <c r="E65" s="11">
        <v>3328.3070500000003</v>
      </c>
    </row>
    <row r="66" spans="2:5" x14ac:dyDescent="0.3">
      <c r="B66" s="2" t="s">
        <v>54</v>
      </c>
      <c r="E66" s="11">
        <v>139.43171000000001</v>
      </c>
    </row>
    <row r="67" spans="2:5" hidden="1" x14ac:dyDescent="0.3">
      <c r="B67" s="2" t="s">
        <v>55</v>
      </c>
      <c r="E67" s="11">
        <v>0</v>
      </c>
    </row>
    <row r="68" spans="2:5" x14ac:dyDescent="0.3">
      <c r="B68" s="2" t="s">
        <v>56</v>
      </c>
      <c r="E68" s="11">
        <v>20195.654780000001</v>
      </c>
    </row>
    <row r="69" spans="2:5" x14ac:dyDescent="0.3">
      <c r="B69" s="2" t="s">
        <v>57</v>
      </c>
      <c r="E69" s="11">
        <v>4231.4377499999964</v>
      </c>
    </row>
    <row r="70" spans="2:5" hidden="1" x14ac:dyDescent="0.3">
      <c r="E70" s="11">
        <f>IFERROR(VLOOKUP(B70,[1]BG!$B$11:$E$81,4,FALSE),0)/1000</f>
        <v>0</v>
      </c>
    </row>
    <row r="71" spans="2:5" x14ac:dyDescent="0.3">
      <c r="B71" s="12" t="s">
        <v>58</v>
      </c>
      <c r="E71" s="13">
        <f>SUM(E64:E70)</f>
        <v>42594.93129</v>
      </c>
    </row>
    <row r="72" spans="2:5" ht="6.75" customHeight="1" x14ac:dyDescent="0.3">
      <c r="E72" s="11"/>
    </row>
    <row r="73" spans="2:5" ht="13.5" thickBot="1" x14ac:dyDescent="0.35">
      <c r="B73" s="12" t="s">
        <v>59</v>
      </c>
      <c r="C73" s="2" t="s">
        <v>7</v>
      </c>
      <c r="E73" s="16">
        <f>+E71+E61</f>
        <v>224577.77815999996</v>
      </c>
    </row>
    <row r="74" spans="2:5" ht="13.5" thickTop="1" x14ac:dyDescent="0.3">
      <c r="E74" s="18">
        <f>+E71/E35</f>
        <v>0.18966672321271844</v>
      </c>
    </row>
    <row r="75" spans="2:5" x14ac:dyDescent="0.3">
      <c r="E75" s="18"/>
    </row>
    <row r="76" spans="2:5" ht="19.5" customHeight="1" x14ac:dyDescent="0.3"/>
    <row r="77" spans="2:5" ht="8.25" customHeight="1" x14ac:dyDescent="0.3"/>
    <row r="78" spans="2:5" ht="15" customHeight="1" x14ac:dyDescent="0.3">
      <c r="B78" s="19" t="s">
        <v>60</v>
      </c>
      <c r="C78" s="20" t="s">
        <v>61</v>
      </c>
      <c r="D78" s="20"/>
      <c r="E78" s="20"/>
    </row>
    <row r="79" spans="2:5" x14ac:dyDescent="0.3">
      <c r="B79" s="19" t="s">
        <v>62</v>
      </c>
      <c r="C79" s="20" t="s">
        <v>63</v>
      </c>
      <c r="D79" s="20"/>
      <c r="E79" s="20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4401-8474-42AF-949B-686F8D81BC6C}">
  <sheetPr>
    <tabColor theme="5" tint="0.39997558519241921"/>
  </sheetPr>
  <dimension ref="B1:E102"/>
  <sheetViews>
    <sheetView showGridLines="0" tabSelected="1" zoomScale="90" zoomScaleNormal="90" workbookViewId="0">
      <pane xSplit="5" ySplit="5" topLeftCell="F58" activePane="bottomRight" state="frozen"/>
      <selection activeCell="E51" sqref="E51"/>
      <selection pane="topRight" activeCell="E51" sqref="E51"/>
      <selection pane="bottomLeft" activeCell="E51" sqref="E51"/>
      <selection pane="bottomRight" activeCell="H42" sqref="H42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47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64</v>
      </c>
      <c r="C3" s="23"/>
      <c r="D3" s="23"/>
      <c r="E3" s="24"/>
    </row>
    <row r="4" spans="2:5" s="10" customFormat="1" x14ac:dyDescent="0.3">
      <c r="B4" s="50" t="str">
        <f>+'BG Bolsa'!B5</f>
        <v>Al 31 de Julio 2023 y 2022</v>
      </c>
      <c r="C4" s="50"/>
      <c r="D4" s="50"/>
      <c r="E4" s="51"/>
    </row>
    <row r="5" spans="2:5" s="25" customFormat="1" ht="13.5" thickBot="1" x14ac:dyDescent="0.3">
      <c r="B5" s="52" t="s">
        <v>3</v>
      </c>
      <c r="C5" s="52"/>
      <c r="D5" s="52"/>
      <c r="E5" s="52"/>
    </row>
    <row r="6" spans="2:5" ht="14.25" customHeight="1" x14ac:dyDescent="0.3">
      <c r="B6" s="26" t="s">
        <v>65</v>
      </c>
      <c r="C6" s="26" t="s">
        <v>7</v>
      </c>
      <c r="D6" s="26"/>
      <c r="E6" s="27">
        <v>14506.713169999999</v>
      </c>
    </row>
    <row r="7" spans="2:5" x14ac:dyDescent="0.3">
      <c r="B7" s="28" t="s">
        <v>66</v>
      </c>
      <c r="C7" s="29"/>
      <c r="D7" s="29"/>
      <c r="E7" s="27">
        <v>3463.8997299999996</v>
      </c>
    </row>
    <row r="8" spans="2:5" x14ac:dyDescent="0.3">
      <c r="B8" s="28" t="s">
        <v>67</v>
      </c>
      <c r="C8" s="29"/>
      <c r="D8" s="29"/>
      <c r="E8" s="27">
        <v>1307.9152300000001</v>
      </c>
    </row>
    <row r="9" spans="2:5" x14ac:dyDescent="0.3">
      <c r="B9" s="28" t="s">
        <v>68</v>
      </c>
      <c r="C9" s="28"/>
      <c r="D9" s="28"/>
      <c r="E9" s="27">
        <v>3102.0866400000004</v>
      </c>
    </row>
    <row r="10" spans="2:5" x14ac:dyDescent="0.3">
      <c r="B10" s="26" t="s">
        <v>69</v>
      </c>
      <c r="C10" s="26"/>
      <c r="D10" s="26"/>
      <c r="E10" s="27">
        <v>825.50241000000005</v>
      </c>
    </row>
    <row r="11" spans="2:5" x14ac:dyDescent="0.3">
      <c r="B11" s="26" t="s">
        <v>70</v>
      </c>
      <c r="C11" s="26"/>
      <c r="D11" s="26"/>
      <c r="E11" s="27">
        <v>2190.5667999999996</v>
      </c>
    </row>
    <row r="12" spans="2:5" s="32" customFormat="1" x14ac:dyDescent="0.3">
      <c r="B12" s="30" t="s">
        <v>71</v>
      </c>
      <c r="C12" s="30" t="s">
        <v>7</v>
      </c>
      <c r="D12" s="30"/>
      <c r="E12" s="31">
        <f>SUM(D6:E11)</f>
        <v>25396.683980000002</v>
      </c>
    </row>
    <row r="13" spans="2:5" ht="4.5" customHeight="1" x14ac:dyDescent="0.3">
      <c r="B13" s="26"/>
      <c r="C13" s="26"/>
      <c r="D13" s="26"/>
      <c r="E13" s="27"/>
    </row>
    <row r="14" spans="2:5" x14ac:dyDescent="0.3">
      <c r="B14" s="26" t="s">
        <v>72</v>
      </c>
      <c r="C14" s="26" t="s">
        <v>7</v>
      </c>
      <c r="D14" s="26"/>
      <c r="E14" s="27">
        <v>6603.4719300000006</v>
      </c>
    </row>
    <row r="15" spans="2:5" x14ac:dyDescent="0.3">
      <c r="B15" s="26" t="s">
        <v>73</v>
      </c>
      <c r="C15" s="26"/>
      <c r="D15" s="26"/>
      <c r="E15" s="27">
        <v>430.05069999999995</v>
      </c>
    </row>
    <row r="16" spans="2:5" s="32" customFormat="1" x14ac:dyDescent="0.3">
      <c r="B16" s="30" t="s">
        <v>74</v>
      </c>
      <c r="C16" s="30" t="s">
        <v>7</v>
      </c>
      <c r="D16" s="30"/>
      <c r="E16" s="31">
        <f>SUM(E14:E15)</f>
        <v>7033.5226300000004</v>
      </c>
    </row>
    <row r="17" spans="2:5" s="35" customFormat="1" ht="4.5" customHeight="1" x14ac:dyDescent="0.3">
      <c r="B17" s="33"/>
      <c r="C17" s="33"/>
      <c r="D17" s="33"/>
      <c r="E17" s="34"/>
    </row>
    <row r="18" spans="2:5" x14ac:dyDescent="0.3">
      <c r="B18" s="26" t="s">
        <v>75</v>
      </c>
      <c r="C18" s="26" t="s">
        <v>7</v>
      </c>
      <c r="D18" s="26"/>
      <c r="E18" s="27">
        <v>2923.3142699999994</v>
      </c>
    </row>
    <row r="19" spans="2:5" x14ac:dyDescent="0.3">
      <c r="B19" s="26" t="s">
        <v>76</v>
      </c>
      <c r="C19" s="26"/>
      <c r="D19" s="26"/>
      <c r="E19" s="27">
        <v>603.80577000000005</v>
      </c>
    </row>
    <row r="20" spans="2:5" x14ac:dyDescent="0.3">
      <c r="B20" s="26" t="s">
        <v>77</v>
      </c>
      <c r="C20" s="26"/>
      <c r="D20" s="26"/>
      <c r="E20" s="27">
        <v>162.19748999999999</v>
      </c>
    </row>
    <row r="21" spans="2:5" x14ac:dyDescent="0.3">
      <c r="B21" s="36" t="s">
        <v>78</v>
      </c>
      <c r="C21" s="36"/>
      <c r="D21" s="36"/>
      <c r="E21" s="27">
        <v>1588.9750699999997</v>
      </c>
    </row>
    <row r="22" spans="2:5" x14ac:dyDescent="0.3">
      <c r="B22" s="36" t="s">
        <v>79</v>
      </c>
      <c r="C22" s="36"/>
      <c r="D22" s="36"/>
      <c r="E22" s="27">
        <v>132.81836999999999</v>
      </c>
    </row>
    <row r="23" spans="2:5" x14ac:dyDescent="0.3">
      <c r="B23" s="36" t="s">
        <v>80</v>
      </c>
      <c r="C23" s="36"/>
      <c r="D23" s="36"/>
      <c r="E23" s="27">
        <v>718.37455</v>
      </c>
    </row>
    <row r="24" spans="2:5" x14ac:dyDescent="0.3">
      <c r="B24" s="36" t="s">
        <v>81</v>
      </c>
      <c r="C24" s="36"/>
      <c r="D24" s="36"/>
      <c r="E24" s="27">
        <v>232.67850000000001</v>
      </c>
    </row>
    <row r="25" spans="2:5" x14ac:dyDescent="0.3">
      <c r="B25" s="36" t="s">
        <v>82</v>
      </c>
      <c r="C25" s="36"/>
      <c r="D25" s="36"/>
      <c r="E25" s="27">
        <v>15.939120000000001</v>
      </c>
    </row>
    <row r="26" spans="2:5" hidden="1" x14ac:dyDescent="0.3">
      <c r="B26" s="36" t="s">
        <v>83</v>
      </c>
      <c r="C26" s="36"/>
      <c r="D26" s="36"/>
      <c r="E26" s="27">
        <v>0</v>
      </c>
    </row>
    <row r="27" spans="2:5" hidden="1" x14ac:dyDescent="0.3">
      <c r="B27" s="36" t="s">
        <v>84</v>
      </c>
      <c r="C27" s="36"/>
      <c r="D27" s="36"/>
      <c r="E27" s="27">
        <v>0</v>
      </c>
    </row>
    <row r="28" spans="2:5" hidden="1" x14ac:dyDescent="0.3">
      <c r="B28" s="36" t="s">
        <v>85</v>
      </c>
      <c r="C28" s="36"/>
      <c r="D28" s="36"/>
      <c r="E28" s="27">
        <v>0</v>
      </c>
    </row>
    <row r="29" spans="2:5" x14ac:dyDescent="0.3">
      <c r="B29" s="37" t="s">
        <v>86</v>
      </c>
      <c r="C29" s="37"/>
      <c r="D29" s="37"/>
      <c r="E29" s="27">
        <v>1.6477200000000001</v>
      </c>
    </row>
    <row r="30" spans="2:5" x14ac:dyDescent="0.3">
      <c r="B30" s="37" t="s">
        <v>87</v>
      </c>
      <c r="C30" s="37"/>
      <c r="D30" s="37"/>
      <c r="E30" s="27">
        <v>1762.6636099999998</v>
      </c>
    </row>
    <row r="31" spans="2:5" x14ac:dyDescent="0.3">
      <c r="B31" s="36" t="s">
        <v>88</v>
      </c>
      <c r="C31" s="36"/>
      <c r="D31" s="36"/>
      <c r="E31" s="27">
        <v>42.638730000000002</v>
      </c>
    </row>
    <row r="32" spans="2:5" hidden="1" x14ac:dyDescent="0.3">
      <c r="B32" s="36" t="s">
        <v>89</v>
      </c>
      <c r="C32" s="36"/>
      <c r="D32" s="36"/>
      <c r="E32" s="27">
        <v>0</v>
      </c>
    </row>
    <row r="33" spans="2:5" x14ac:dyDescent="0.3">
      <c r="B33" s="38" t="s">
        <v>90</v>
      </c>
      <c r="C33" s="38"/>
      <c r="D33" s="38"/>
      <c r="E33" s="27">
        <v>1609.24152</v>
      </c>
    </row>
    <row r="34" spans="2:5" hidden="1" x14ac:dyDescent="0.3">
      <c r="B34" s="38" t="s">
        <v>91</v>
      </c>
      <c r="C34" s="38"/>
      <c r="D34" s="38"/>
      <c r="E34" s="27">
        <v>0</v>
      </c>
    </row>
    <row r="35" spans="2:5" x14ac:dyDescent="0.3">
      <c r="B35" s="36" t="s">
        <v>92</v>
      </c>
      <c r="C35" s="38"/>
      <c r="D35" s="38"/>
      <c r="E35" s="27">
        <v>195.51351</v>
      </c>
    </row>
    <row r="36" spans="2:5" x14ac:dyDescent="0.3">
      <c r="B36" s="38" t="s">
        <v>93</v>
      </c>
      <c r="C36" s="38"/>
      <c r="D36" s="38"/>
      <c r="E36" s="27">
        <v>124.83047000000001</v>
      </c>
    </row>
    <row r="37" spans="2:5" x14ac:dyDescent="0.3">
      <c r="B37" s="38" t="s">
        <v>66</v>
      </c>
      <c r="C37" s="38"/>
      <c r="D37" s="38"/>
      <c r="E37" s="27">
        <v>315.41588000000002</v>
      </c>
    </row>
    <row r="38" spans="2:5" x14ac:dyDescent="0.3">
      <c r="B38" s="38" t="s">
        <v>94</v>
      </c>
      <c r="C38" s="38"/>
      <c r="D38" s="38"/>
      <c r="E38" s="27">
        <v>1837.3314399999999</v>
      </c>
    </row>
    <row r="39" spans="2:5" x14ac:dyDescent="0.3">
      <c r="B39" s="36" t="s">
        <v>95</v>
      </c>
      <c r="C39" s="36"/>
      <c r="D39" s="36"/>
      <c r="E39" s="27">
        <v>240.40139999999997</v>
      </c>
    </row>
    <row r="40" spans="2:5" s="32" customFormat="1" x14ac:dyDescent="0.3">
      <c r="B40" s="30" t="s">
        <v>96</v>
      </c>
      <c r="C40" s="30" t="s">
        <v>7</v>
      </c>
      <c r="D40" s="30"/>
      <c r="E40" s="31">
        <f>SUM(E18:E39)</f>
        <v>12507.787420000001</v>
      </c>
    </row>
    <row r="41" spans="2:5" s="32" customFormat="1" x14ac:dyDescent="0.3">
      <c r="B41" s="30" t="s">
        <v>97</v>
      </c>
      <c r="C41" s="30"/>
      <c r="D41" s="30"/>
      <c r="E41" s="31">
        <f>+E12-E16-E40</f>
        <v>5855.3739300000016</v>
      </c>
    </row>
    <row r="42" spans="2:5" x14ac:dyDescent="0.3">
      <c r="B42" s="36"/>
      <c r="C42" s="36"/>
      <c r="D42" s="36"/>
      <c r="E42" s="27"/>
    </row>
    <row r="43" spans="2:5" x14ac:dyDescent="0.3">
      <c r="B43" s="26" t="s">
        <v>98</v>
      </c>
      <c r="C43" s="26" t="s">
        <v>7</v>
      </c>
      <c r="D43" s="26"/>
      <c r="E43" s="27">
        <v>729.51365999999996</v>
      </c>
    </row>
    <row r="44" spans="2:5" hidden="1" x14ac:dyDescent="0.3">
      <c r="B44" s="26" t="s">
        <v>99</v>
      </c>
      <c r="C44" s="26"/>
      <c r="D44" s="26"/>
      <c r="E44" s="27">
        <f>+[1]ER!E47/1000</f>
        <v>0</v>
      </c>
    </row>
    <row r="45" spans="2:5" s="32" customFormat="1" x14ac:dyDescent="0.3">
      <c r="B45" s="30" t="s">
        <v>100</v>
      </c>
      <c r="C45" s="30" t="s">
        <v>7</v>
      </c>
      <c r="D45" s="30"/>
      <c r="E45" s="39">
        <f>SUM(E43:E44)</f>
        <v>729.51365999999996</v>
      </c>
    </row>
    <row r="46" spans="2:5" s="32" customFormat="1" hidden="1" x14ac:dyDescent="0.3">
      <c r="B46" s="26" t="s">
        <v>101</v>
      </c>
      <c r="C46" s="30"/>
      <c r="D46" s="30"/>
      <c r="E46" s="27">
        <f>IFERROR(VLOOKUP(B46,[1]ER!$B$8:$E$64,4,FALSE),0)/1000</f>
        <v>0</v>
      </c>
    </row>
    <row r="47" spans="2:5" s="32" customFormat="1" x14ac:dyDescent="0.3">
      <c r="B47" s="26" t="s">
        <v>102</v>
      </c>
      <c r="C47" s="30"/>
      <c r="D47" s="30"/>
      <c r="E47" s="27">
        <v>-53.359120000000004</v>
      </c>
    </row>
    <row r="48" spans="2:5" x14ac:dyDescent="0.3">
      <c r="B48" s="40" t="s">
        <v>103</v>
      </c>
      <c r="C48" s="26"/>
      <c r="D48" s="26"/>
      <c r="E48" s="39">
        <f>+E41+E45+E46+E47</f>
        <v>6531.5284700000011</v>
      </c>
    </row>
    <row r="49" spans="2:5" x14ac:dyDescent="0.3">
      <c r="B49" s="26"/>
      <c r="C49" s="26"/>
      <c r="D49" s="26"/>
      <c r="E49" s="27"/>
    </row>
    <row r="50" spans="2:5" x14ac:dyDescent="0.3">
      <c r="B50" s="30" t="s">
        <v>104</v>
      </c>
      <c r="C50" s="30" t="s">
        <v>7</v>
      </c>
      <c r="D50" s="30"/>
      <c r="E50" s="27">
        <v>2300.0907199999997</v>
      </c>
    </row>
    <row r="51" spans="2:5" hidden="1" x14ac:dyDescent="0.3">
      <c r="B51" s="26"/>
      <c r="C51" s="26"/>
      <c r="D51" s="26"/>
      <c r="E51" s="27"/>
    </row>
    <row r="52" spans="2:5" hidden="1" x14ac:dyDescent="0.3">
      <c r="B52" s="40" t="s">
        <v>105</v>
      </c>
      <c r="C52" s="26"/>
      <c r="D52" s="26"/>
      <c r="E52" s="27">
        <v>0</v>
      </c>
    </row>
    <row r="53" spans="2:5" x14ac:dyDescent="0.3">
      <c r="B53" s="26"/>
      <c r="C53" s="26"/>
      <c r="D53" s="26"/>
      <c r="E53" s="27"/>
    </row>
    <row r="54" spans="2:5" ht="13.5" thickBot="1" x14ac:dyDescent="0.35">
      <c r="B54" s="40" t="s">
        <v>106</v>
      </c>
      <c r="C54" s="26"/>
      <c r="D54" s="26"/>
      <c r="E54" s="41">
        <f>+E48-E50</f>
        <v>4231.437750000001</v>
      </c>
    </row>
    <row r="55" spans="2:5" ht="13.5" thickTop="1" x14ac:dyDescent="0.3">
      <c r="B55" s="26"/>
      <c r="C55" s="26"/>
      <c r="D55" s="26"/>
      <c r="E55" s="27"/>
    </row>
    <row r="56" spans="2:5" ht="10.5" customHeight="1" x14ac:dyDescent="0.3">
      <c r="B56" s="26"/>
      <c r="C56" s="26"/>
      <c r="D56" s="26"/>
      <c r="E56" s="27"/>
    </row>
    <row r="57" spans="2:5" x14ac:dyDescent="0.3">
      <c r="B57" s="26"/>
      <c r="C57" s="26"/>
      <c r="D57" s="26"/>
      <c r="E57" s="27"/>
    </row>
    <row r="58" spans="2:5" x14ac:dyDescent="0.3">
      <c r="B58" s="42"/>
      <c r="C58" s="42"/>
      <c r="D58" s="42"/>
      <c r="E58" s="27"/>
    </row>
    <row r="59" spans="2:5" x14ac:dyDescent="0.3">
      <c r="B59" s="43" t="s">
        <v>60</v>
      </c>
      <c r="C59" s="44" t="s">
        <v>61</v>
      </c>
      <c r="D59" s="44"/>
      <c r="E59" s="44"/>
    </row>
    <row r="60" spans="2:5" x14ac:dyDescent="0.3">
      <c r="B60" s="43" t="s">
        <v>62</v>
      </c>
      <c r="C60" s="44" t="s">
        <v>63</v>
      </c>
      <c r="D60" s="44"/>
      <c r="E60" s="44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5"/>
      <c r="C70" s="45"/>
      <c r="D70" s="45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6"/>
    </row>
    <row r="74" spans="2:5" x14ac:dyDescent="0.3">
      <c r="E74" s="46"/>
    </row>
    <row r="75" spans="2:5" x14ac:dyDescent="0.3">
      <c r="E75" s="46"/>
    </row>
    <row r="76" spans="2:5" x14ac:dyDescent="0.3">
      <c r="E76" s="46"/>
    </row>
    <row r="77" spans="2:5" x14ac:dyDescent="0.3">
      <c r="E77" s="46"/>
    </row>
    <row r="78" spans="2:5" x14ac:dyDescent="0.3">
      <c r="B78" s="45"/>
      <c r="C78" s="45"/>
      <c r="D78" s="45"/>
      <c r="E78" s="46"/>
    </row>
    <row r="79" spans="2:5" x14ac:dyDescent="0.3">
      <c r="E79" s="46"/>
    </row>
    <row r="80" spans="2:5" x14ac:dyDescent="0.3">
      <c r="E80" s="46"/>
    </row>
    <row r="81" spans="5:5" x14ac:dyDescent="0.3">
      <c r="E81" s="46"/>
    </row>
    <row r="82" spans="5:5" x14ac:dyDescent="0.3">
      <c r="E82" s="46"/>
    </row>
    <row r="83" spans="5:5" x14ac:dyDescent="0.3">
      <c r="E83" s="46"/>
    </row>
    <row r="84" spans="5:5" x14ac:dyDescent="0.3">
      <c r="E84" s="46"/>
    </row>
    <row r="85" spans="5:5" x14ac:dyDescent="0.3">
      <c r="E85" s="46"/>
    </row>
    <row r="86" spans="5:5" x14ac:dyDescent="0.3">
      <c r="E86" s="46"/>
    </row>
    <row r="87" spans="5:5" x14ac:dyDescent="0.3">
      <c r="E87" s="46"/>
    </row>
    <row r="88" spans="5:5" x14ac:dyDescent="0.3">
      <c r="E88" s="46"/>
    </row>
    <row r="89" spans="5:5" x14ac:dyDescent="0.3">
      <c r="E89" s="46"/>
    </row>
    <row r="90" spans="5:5" x14ac:dyDescent="0.3">
      <c r="E90" s="46"/>
    </row>
    <row r="91" spans="5:5" x14ac:dyDescent="0.3">
      <c r="E91" s="46"/>
    </row>
    <row r="92" spans="5:5" x14ac:dyDescent="0.3">
      <c r="E92" s="46"/>
    </row>
    <row r="93" spans="5:5" x14ac:dyDescent="0.3">
      <c r="E93" s="46"/>
    </row>
    <row r="94" spans="5:5" x14ac:dyDescent="0.3">
      <c r="E94" s="46"/>
    </row>
    <row r="95" spans="5:5" x14ac:dyDescent="0.3">
      <c r="E95" s="46"/>
    </row>
    <row r="96" spans="5:5" x14ac:dyDescent="0.3">
      <c r="E96" s="46"/>
    </row>
    <row r="97" spans="5:5" x14ac:dyDescent="0.3">
      <c r="E97" s="46"/>
    </row>
    <row r="98" spans="5:5" x14ac:dyDescent="0.3">
      <c r="E98" s="46"/>
    </row>
    <row r="99" spans="5:5" x14ac:dyDescent="0.3">
      <c r="E99" s="46"/>
    </row>
    <row r="100" spans="5:5" x14ac:dyDescent="0.3">
      <c r="E100" s="46"/>
    </row>
    <row r="101" spans="5:5" x14ac:dyDescent="0.3">
      <c r="E101" s="46"/>
    </row>
    <row r="102" spans="5:5" x14ac:dyDescent="0.3">
      <c r="E102" s="46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2023-08-11T21:39:26Z</cp:lastPrinted>
  <dcterms:created xsi:type="dcterms:W3CDTF">2023-08-11T21:31:36Z</dcterms:created>
  <dcterms:modified xsi:type="dcterms:W3CDTF">2023-08-11T21:45:00Z</dcterms:modified>
</cp:coreProperties>
</file>