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1168FAA7-BCAB-4832-ABD6-98F6154EA87A}" xr6:coauthVersionLast="47" xr6:coauthVersionMax="47" xr10:uidLastSave="{00000000-0000-0000-0000-000000000000}"/>
  <bookViews>
    <workbookView xWindow="-120" yWindow="-120" windowWidth="20730" windowHeight="11040" xr2:uid="{200D39D5-072A-46B8-B853-FEF1A4D97A44}"/>
  </bookViews>
  <sheets>
    <sheet name="BALANCE (BVES)" sheetId="1" r:id="rId1"/>
    <sheet name="EST.RESULTAD (BVES)" sheetId="2" r:id="rId2"/>
  </sheets>
  <definedNames>
    <definedName name="_xlnm.Print_Area" localSheetId="0">'BALANCE (BVES)'!$A$1:$G$62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2" i="2"/>
  <c r="G30" i="2"/>
  <c r="C27" i="2"/>
  <c r="G27" i="2"/>
  <c r="G22" i="2"/>
  <c r="C23" i="2"/>
  <c r="C17" i="2"/>
  <c r="G18" i="2"/>
  <c r="G14" i="2"/>
  <c r="C12" i="2"/>
  <c r="G9" i="2"/>
  <c r="C9" i="2"/>
  <c r="G5" i="2"/>
  <c r="C5" i="2"/>
  <c r="G51" i="1"/>
  <c r="H51" i="1" s="1"/>
  <c r="C51" i="1"/>
  <c r="G45" i="1"/>
  <c r="C45" i="1"/>
  <c r="E40" i="1"/>
  <c r="G39" i="1"/>
  <c r="G37" i="1"/>
  <c r="G35" i="1"/>
  <c r="G33" i="1"/>
  <c r="G42" i="1" s="1"/>
  <c r="C33" i="1"/>
  <c r="G28" i="1"/>
  <c r="C28" i="1"/>
  <c r="G24" i="1"/>
  <c r="C25" i="1"/>
  <c r="G22" i="1"/>
  <c r="G19" i="1"/>
  <c r="C19" i="1"/>
  <c r="G17" i="1"/>
  <c r="C15" i="1"/>
  <c r="G14" i="1"/>
  <c r="G9" i="1"/>
  <c r="C10" i="1"/>
  <c r="C6" i="1"/>
  <c r="C43" i="1" s="1"/>
  <c r="G6" i="1"/>
  <c r="G30" i="1" l="1"/>
  <c r="G43" i="1" s="1"/>
  <c r="H43" i="1" s="1"/>
  <c r="C45" i="2"/>
  <c r="G45" i="2"/>
  <c r="G46" i="2" l="1"/>
  <c r="E46" i="2" s="1"/>
  <c r="C46" i="2"/>
  <c r="A46" i="2" s="1"/>
  <c r="C47" i="2" l="1"/>
  <c r="G47" i="2"/>
</calcChain>
</file>

<file path=xl/sharedStrings.xml><?xml version="1.0" encoding="utf-8"?>
<sst xmlns="http://schemas.openxmlformats.org/spreadsheetml/2006/main" count="160" uniqueCount="137">
  <si>
    <t>ASEGURADORA ABANK S.A., SEGUROS DE PERSONAS</t>
  </si>
  <si>
    <t>(Expresado en 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</si>
  <si>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</si>
  <si>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</si>
  <si>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</si>
  <si>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</si>
  <si>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</si>
  <si>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</si>
  <si>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</si>
  <si>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</si>
  <si>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</si>
  <si>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</si>
  <si>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</si>
  <si>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</si>
  <si>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</si>
  <si>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</si>
  <si>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</si>
  <si>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</si>
  <si>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</si>
  <si>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</si>
  <si>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</si>
  <si>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</si>
  <si>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</si>
  <si>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</si>
  <si>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</si>
  <si>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</si>
  <si>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</si>
  <si>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</si>
  <si>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</si>
  <si>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</si>
  <si>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</si>
  <si>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</si>
  <si>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</si>
  <si>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</si>
  <si>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</si>
  <si>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</si>
  <si>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</si>
  <si>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</si>
  <si>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</si>
  <si>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</si>
  <si>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</si>
  <si>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</si>
  <si>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</si>
  <si>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</si>
  <si>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</si>
  <si>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</si>
  <si>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</si>
  <si>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</si>
  <si>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</si>
  <si>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</si>
  <si>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</si>
  <si>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</si>
  <si>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</si>
  <si>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</si>
  <si>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</si>
  <si>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</si>
  <si>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</si>
  <si>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</si>
  <si>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</si>
  <si>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</si>
  <si>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</si>
  <si>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</si>
  <si>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</si>
  <si>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</si>
  <si>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</si>
  <si>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</si>
  <si>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</si>
  <si>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</si>
  <si>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</si>
  <si>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</si>
  <si>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</si>
  <si>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</si>
  <si>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</si>
  <si>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</si>
  <si>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</si>
  <si>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</si>
  <si>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</si>
  <si>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</si>
  <si>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</si>
  <si>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</si>
  <si>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</si>
  <si>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</si>
  <si>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</si>
  <si>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</si>
  <si>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</si>
  <si>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</si>
  <si>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</si>
  <si>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</si>
  <si>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</si>
  <si>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</si>
  <si>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</si>
  <si>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</si>
  <si>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</si>
  <si>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</si>
  <si>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</si>
  <si>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</si>
  <si>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</si>
  <si>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</si>
  <si>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</si>
  <si>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</si>
  <si>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</si>
  <si>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</si>
  <si>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</si>
  <si>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</si>
  <si>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</si>
  <si>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</si>
  <si>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</si>
  <si>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</si>
  <si>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</si>
  <si>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</si>
  <si>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</si>
  <si>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</si>
  <si>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</si>
  <si>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PARA CREDITOS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</si>
  <si>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</si>
  <si>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</si>
  <si>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</si>
  <si>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</si>
  <si>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INGRESOS EXTRAORDINARIOS Y DE EJERCICIOS ANTERIORES</t>
  </si>
  <si>
    <t>DE PERSONAL</t>
  </si>
  <si>
    <t>EXTRAORDINARIOS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</si>
  <si>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</si>
  <si>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</si>
  <si>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</si>
  <si>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</si>
  <si>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</si>
  <si>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</si>
  <si>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</si>
  <si>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</si>
  <si>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</si>
  <si>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</si>
  <si>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</si>
  <si>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</si>
  <si>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</si>
  <si>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</si>
  <si>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JUNIO 2023</t>
  </si>
  <si>
    <t>ESTADO DE RESULTADO 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</si>
</sst>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7" fillId="0" borderId="0" xfId="2" applyFont="1"/>
    <xf numFmtId="1" fontId="1" fillId="0" borderId="0" xfId="2" applyNumberFormat="1"/>
    <xf numFmtId="4" fontId="1" fillId="0" borderId="0" xfId="2" applyNumberFormat="1"/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1" fillId="0" borderId="2" xfId="2" applyNumberFormat="1" applyBorder="1" applyAlignment="1">
      <alignment vertical="center"/>
    </xf>
    <xf numFmtId="164" fontId="1" fillId="2" borderId="2" xfId="3" applyFont="1" applyFill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" fillId="0" borderId="0" xfId="1" applyNumberForma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1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6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6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0" fontId="9" fillId="0" borderId="0" xfId="2" applyFont="1"/>
    <xf numFmtId="164" fontId="1" fillId="0" borderId="0" xfId="4" applyNumberFormat="1" applyFont="1" applyFill="1" applyBorder="1"/>
    <xf numFmtId="0" fontId="9" fillId="0" borderId="0" xfId="2" applyFont="1" applyAlignment="1">
      <alignment wrapText="1"/>
    </xf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9" fontId="1" fillId="0" borderId="0" xfId="2" applyNumberFormat="1"/>
    <xf numFmtId="170" fontId="1" fillId="0" borderId="0" xfId="2" applyNumberFormat="1"/>
    <xf numFmtId="0" fontId="17" fillId="0" borderId="0" xfId="2" applyFont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2" applyAlignment="1">
      <alignment horizontal="center"/>
    </xf>
    <xf numFmtId="164" fontId="12" fillId="0" borderId="0" xfId="2" applyNumberFormat="1" applyFont="1" applyAlignment="1">
      <alignment horizontal="center"/>
    </xf>
    <xf numFmtId="0" fontId="18" fillId="0" borderId="0" xfId="2" applyFont="1"/>
    <xf numFmtId="0" fontId="13" fillId="0" borderId="0" xfId="2" applyFont="1"/>
    <xf numFmtId="0" fontId="13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619C3D81-2392-41B0-8E81-E9730F6AAE06}"/>
    <cellStyle name="Moneda 2" xfId="4" xr:uid="{4CD1C01A-8C3D-4D6C-9B6D-62BC167D6873}"/>
    <cellStyle name="Normal" xfId="0" builtinId="0"/>
    <cellStyle name="Normal 2" xfId="2" xr:uid="{EEF18380-3CFC-41DC-B811-87AE85139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405341</xdr:colOff>
      <xdr:row>57</xdr:row>
      <xdr:rowOff>67732</xdr:rowOff>
    </xdr:from>
    <xdr:to>
      <xdr:col>1</xdr:col>
      <xdr:colOff>574674</xdr:colOff>
      <xdr:row>61</xdr:row>
      <xdr:rowOff>23282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B468077-9AD2-427A-A67C-39A07150F733}"/>
            </a:ext>
          </a:extLst>
        </xdr:cNvPr>
        <xdr:cNvSpPr/>
      </xdr:nvSpPr>
      <xdr:spPr>
        <a:xfrm>
          <a:off x="405341" y="9916582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57</xdr:row>
      <xdr:rowOff>92074</xdr:rowOff>
    </xdr:from>
    <xdr:to>
      <xdr:col>4</xdr:col>
      <xdr:colOff>1380067</xdr:colOff>
      <xdr:row>61</xdr:row>
      <xdr:rowOff>14816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89F0F60-73E6-4C02-B21E-2FE0E340D378}"/>
            </a:ext>
          </a:extLst>
        </xdr:cNvPr>
        <xdr:cNvSpPr/>
      </xdr:nvSpPr>
      <xdr:spPr>
        <a:xfrm>
          <a:off x="4240743" y="9940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1619250</xdr:colOff>
      <xdr:row>57</xdr:row>
      <xdr:rowOff>77258</xdr:rowOff>
    </xdr:from>
    <xdr:to>
      <xdr:col>6</xdr:col>
      <xdr:colOff>534458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132B4BC-12C7-40C3-8B4D-D91AA2624A84}"/>
            </a:ext>
          </a:extLst>
        </xdr:cNvPr>
        <xdr:cNvSpPr/>
      </xdr:nvSpPr>
      <xdr:spPr>
        <a:xfrm>
          <a:off x="7562850" y="9926108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446448-0D42-43D4-807C-E92899066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8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787400</xdr:colOff>
      <xdr:row>49</xdr:row>
      <xdr:rowOff>295276</xdr:rowOff>
    </xdr:from>
    <xdr:to>
      <xdr:col>4</xdr:col>
      <xdr:colOff>1475316</xdr:colOff>
      <xdr:row>54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06B13A2-74BA-48B2-BC7B-97768C5E0561}"/>
            </a:ext>
          </a:extLst>
        </xdr:cNvPr>
        <xdr:cNvSpPr/>
      </xdr:nvSpPr>
      <xdr:spPr>
        <a:xfrm>
          <a:off x="4197350" y="9401176"/>
          <a:ext cx="3212041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1628775</xdr:colOff>
      <xdr:row>49</xdr:row>
      <xdr:rowOff>265643</xdr:rowOff>
    </xdr:from>
    <xdr:to>
      <xdr:col>6</xdr:col>
      <xdr:colOff>361950</xdr:colOff>
      <xdr:row>54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27190BE-82F4-4580-85D2-D2EBA267589A}"/>
            </a:ext>
          </a:extLst>
        </xdr:cNvPr>
        <xdr:cNvSpPr/>
      </xdr:nvSpPr>
      <xdr:spPr>
        <a:xfrm>
          <a:off x="7562850" y="9371543"/>
          <a:ext cx="340042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49</xdr:row>
      <xdr:rowOff>295275</xdr:rowOff>
    </xdr:from>
    <xdr:to>
      <xdr:col>1</xdr:col>
      <xdr:colOff>498475</xdr:colOff>
      <xdr:row>54</xdr:row>
      <xdr:rowOff>131234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73C4B64-EF53-4CC0-9E12-102B58771DF0}"/>
            </a:ext>
          </a:extLst>
        </xdr:cNvPr>
        <xdr:cNvSpPr/>
      </xdr:nvSpPr>
      <xdr:spPr>
        <a:xfrm>
          <a:off x="295275" y="94011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DEE099-1102-43DB-99A8-292BD574F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76845-F62D-4CC8-AFA1-E59906C100C8}">
  <sheetPr>
    <tabColor rgb="FF0070C0"/>
    <pageSetUpPr fitToPage="1"/>
  </sheetPr>
  <dimension ref="A1:O65"/>
  <sheetViews>
    <sheetView tabSelected="1" topLeftCell="A46" zoomScaleNormal="100" zoomScaleSheetLayoutView="100" workbookViewId="0">
      <selection activeCell="A65" sqref="A65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">
      <c r="A2" s="3" t="s">
        <v>135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1607582.25</v>
      </c>
      <c r="D6" s="11"/>
      <c r="E6" s="8" t="s">
        <v>6</v>
      </c>
      <c r="F6" s="12"/>
      <c r="G6" s="10">
        <f>SUM(F7:F8)</f>
        <v>302704.81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1606482.25</v>
      </c>
      <c r="C8" s="10"/>
      <c r="D8" s="2" t="s">
        <v>2</v>
      </c>
      <c r="E8" s="5" t="s">
        <v>10</v>
      </c>
      <c r="F8" s="15">
        <v>302704.81</v>
      </c>
    </row>
    <row r="9" spans="1:11" ht="12.75" customHeight="1" x14ac:dyDescent="0.2">
      <c r="B9" s="9"/>
      <c r="E9" s="8" t="s">
        <v>11</v>
      </c>
      <c r="F9" s="12"/>
      <c r="G9" s="10">
        <f>SUM(F10:F13)</f>
        <v>6832290.6099999994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3342360.05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1024425.56</v>
      </c>
    </row>
    <row r="12" spans="1:11" ht="12.75" customHeight="1" x14ac:dyDescent="0.2">
      <c r="A12" s="5" t="s">
        <v>16</v>
      </c>
      <c r="B12" s="13">
        <v>2356084.17</v>
      </c>
      <c r="D12" s="18"/>
      <c r="E12" s="5" t="s">
        <v>17</v>
      </c>
      <c r="F12" s="17">
        <v>5762614.6799999997</v>
      </c>
      <c r="G12" s="10"/>
      <c r="H12" s="19"/>
      <c r="K12" s="20"/>
    </row>
    <row r="13" spans="1:11" ht="12.75" customHeight="1" x14ac:dyDescent="0.2">
      <c r="A13" s="5" t="s">
        <v>18</v>
      </c>
      <c r="B13" s="15">
        <v>13275.88</v>
      </c>
      <c r="D13" s="18"/>
      <c r="E13" s="5" t="s">
        <v>19</v>
      </c>
      <c r="F13" s="15">
        <v>16714.080000000002</v>
      </c>
      <c r="H13" s="19"/>
    </row>
    <row r="14" spans="1:11" ht="12.75" customHeight="1" x14ac:dyDescent="0.2">
      <c r="B14" s="16"/>
      <c r="D14" s="18"/>
      <c r="E14" s="8" t="s">
        <v>20</v>
      </c>
      <c r="G14" s="17">
        <f>SUM(F15:F16)</f>
        <v>1763466.75</v>
      </c>
      <c r="H14" s="19"/>
      <c r="K14" s="20"/>
    </row>
    <row r="15" spans="1:11" ht="12.75" customHeight="1" x14ac:dyDescent="0.2">
      <c r="A15" s="8" t="s">
        <v>21</v>
      </c>
      <c r="B15" s="21"/>
      <c r="C15" s="17">
        <f>SUM(B17:B17)</f>
        <v>1700552.96</v>
      </c>
      <c r="D15" s="18"/>
      <c r="E15" s="5" t="s">
        <v>22</v>
      </c>
      <c r="F15" s="17">
        <v>1552420.71</v>
      </c>
      <c r="H15" s="19"/>
    </row>
    <row r="16" spans="1:11" ht="12.75" customHeight="1" x14ac:dyDescent="0.2">
      <c r="A16" s="5" t="s">
        <v>23</v>
      </c>
      <c r="B16" s="21"/>
      <c r="C16" s="17"/>
      <c r="E16" s="5" t="s">
        <v>24</v>
      </c>
      <c r="F16" s="15">
        <v>211046.04</v>
      </c>
      <c r="H16" s="19"/>
    </row>
    <row r="17" spans="1:15" ht="12.75" customHeight="1" x14ac:dyDescent="0.2">
      <c r="A17" s="5" t="s">
        <v>25</v>
      </c>
      <c r="B17" s="15">
        <v>1700552.96</v>
      </c>
      <c r="C17" s="17"/>
      <c r="E17" s="8" t="s">
        <v>26</v>
      </c>
      <c r="F17" s="22"/>
      <c r="G17" s="10">
        <f>SUM(F18)</f>
        <v>92783.07</v>
      </c>
      <c r="H17" s="19"/>
    </row>
    <row r="18" spans="1:15" ht="12.75" customHeight="1" x14ac:dyDescent="0.2">
      <c r="E18" s="5" t="s">
        <v>27</v>
      </c>
      <c r="F18" s="23">
        <v>92783.07</v>
      </c>
      <c r="G18" s="10"/>
      <c r="H18" s="19"/>
    </row>
    <row r="19" spans="1:15" ht="12.75" customHeight="1" x14ac:dyDescent="0.2">
      <c r="A19" s="8" t="s">
        <v>28</v>
      </c>
      <c r="B19" s="13"/>
      <c r="C19" s="10">
        <f>SUM(B20:B23)</f>
        <v>13739684.279999999</v>
      </c>
      <c r="E19" s="8" t="s">
        <v>29</v>
      </c>
      <c r="F19" s="17"/>
      <c r="G19" s="17">
        <f>SUM(F20:F21)</f>
        <v>3635258.28</v>
      </c>
      <c r="H19" s="19"/>
    </row>
    <row r="20" spans="1:15" ht="12.75" customHeight="1" x14ac:dyDescent="0.2">
      <c r="A20" s="5" t="s">
        <v>30</v>
      </c>
      <c r="B20" s="9">
        <v>3006935.35</v>
      </c>
      <c r="E20" s="5" t="s">
        <v>31</v>
      </c>
      <c r="F20" s="17">
        <v>3500000</v>
      </c>
      <c r="G20" s="10"/>
      <c r="H20" s="19"/>
    </row>
    <row r="21" spans="1:15" ht="12.75" customHeight="1" x14ac:dyDescent="0.2">
      <c r="A21" s="24" t="s">
        <v>32</v>
      </c>
      <c r="B21" s="17">
        <v>9466760.8900000006</v>
      </c>
      <c r="E21" s="5" t="s">
        <v>33</v>
      </c>
      <c r="F21" s="23">
        <v>135258.28</v>
      </c>
      <c r="G21" s="10"/>
      <c r="H21" s="19"/>
    </row>
    <row r="22" spans="1:15" ht="12.75" customHeight="1" x14ac:dyDescent="0.2">
      <c r="A22" s="5" t="s">
        <v>34</v>
      </c>
      <c r="B22" s="10">
        <v>1480560.19</v>
      </c>
      <c r="E22" s="8" t="s">
        <v>35</v>
      </c>
      <c r="F22" s="22"/>
      <c r="G22" s="10">
        <f>SUM(F23)</f>
        <v>47299.31</v>
      </c>
      <c r="H22" s="19"/>
    </row>
    <row r="23" spans="1:15" ht="15.75" customHeight="1" x14ac:dyDescent="0.2">
      <c r="A23" s="5" t="s">
        <v>36</v>
      </c>
      <c r="B23" s="25">
        <v>-214572.15</v>
      </c>
      <c r="E23" s="5" t="s">
        <v>37</v>
      </c>
      <c r="F23" s="15">
        <v>47299.31</v>
      </c>
      <c r="G23" s="10"/>
      <c r="H23" s="19"/>
    </row>
    <row r="24" spans="1:15" ht="12.75" customHeight="1" x14ac:dyDescent="0.2">
      <c r="E24" s="8" t="s">
        <v>38</v>
      </c>
      <c r="F24" s="13"/>
      <c r="G24" s="10">
        <f>SUM(F25:F27)</f>
        <v>521482.75</v>
      </c>
      <c r="H24" s="19"/>
    </row>
    <row r="25" spans="1:15" ht="12.75" customHeight="1" x14ac:dyDescent="0.2">
      <c r="A25" s="8" t="s">
        <v>39</v>
      </c>
      <c r="B25" s="16"/>
      <c r="C25" s="17">
        <f>SUM(B26)</f>
        <v>166049.51</v>
      </c>
      <c r="E25" s="5" t="s">
        <v>40</v>
      </c>
      <c r="F25" s="16">
        <v>284263.36</v>
      </c>
      <c r="H25" s="19"/>
    </row>
    <row r="26" spans="1:15" ht="12.75" customHeight="1" x14ac:dyDescent="0.2">
      <c r="A26" s="5" t="s">
        <v>41</v>
      </c>
      <c r="B26" s="26">
        <v>166049.51</v>
      </c>
      <c r="E26" s="5" t="s">
        <v>42</v>
      </c>
      <c r="F26" s="16">
        <v>30676.04</v>
      </c>
      <c r="G26" s="10"/>
      <c r="H26" s="19"/>
    </row>
    <row r="27" spans="1:15" ht="12.75" customHeight="1" x14ac:dyDescent="0.2">
      <c r="B27" s="16"/>
      <c r="E27" s="5" t="s">
        <v>43</v>
      </c>
      <c r="F27" s="15">
        <v>206543.35</v>
      </c>
      <c r="G27" s="10"/>
      <c r="H27" s="19"/>
    </row>
    <row r="28" spans="1:15" ht="12.75" customHeight="1" x14ac:dyDescent="0.2">
      <c r="A28" s="8" t="s">
        <v>44</v>
      </c>
      <c r="B28" s="9" t="s">
        <v>2</v>
      </c>
      <c r="C28" s="10">
        <f>SUM(B29:B31)</f>
        <v>76661.069999999949</v>
      </c>
      <c r="E28" s="8" t="s">
        <v>45</v>
      </c>
      <c r="G28" s="17">
        <f>SUM(F29)</f>
        <v>93801.18</v>
      </c>
      <c r="H28" s="19"/>
    </row>
    <row r="29" spans="1:15" ht="12.75" customHeight="1" x14ac:dyDescent="0.2">
      <c r="A29" s="5" t="s">
        <v>46</v>
      </c>
      <c r="B29" s="16">
        <v>0</v>
      </c>
      <c r="C29" s="10"/>
      <c r="E29" s="27" t="s">
        <v>47</v>
      </c>
      <c r="F29" s="15">
        <v>93801.18</v>
      </c>
      <c r="H29" s="19"/>
      <c r="L29" s="28"/>
      <c r="O29" s="28"/>
    </row>
    <row r="30" spans="1:15" ht="12.75" customHeight="1" x14ac:dyDescent="0.2">
      <c r="A30" s="5" t="s">
        <v>48</v>
      </c>
      <c r="B30" s="16">
        <v>702593.65999999992</v>
      </c>
      <c r="E30" s="29" t="s">
        <v>49</v>
      </c>
      <c r="F30" s="9" t="s">
        <v>2</v>
      </c>
      <c r="G30" s="30">
        <f>SUM(G6:G29)</f>
        <v>13289086.759999998</v>
      </c>
      <c r="H30" s="19"/>
    </row>
    <row r="31" spans="1:15" ht="12.75" customHeight="1" x14ac:dyDescent="0.2">
      <c r="A31" s="5" t="s">
        <v>50</v>
      </c>
      <c r="B31" s="15">
        <v>-625932.59</v>
      </c>
      <c r="E31" s="29"/>
      <c r="F31" s="9"/>
      <c r="G31" s="30"/>
      <c r="H31" s="19"/>
    </row>
    <row r="32" spans="1:15" ht="12.75" customHeight="1" x14ac:dyDescent="0.2">
      <c r="B32" s="9"/>
      <c r="E32" s="29" t="s">
        <v>51</v>
      </c>
      <c r="F32" s="9" t="s">
        <v>2</v>
      </c>
      <c r="G32" s="10" t="s">
        <v>2</v>
      </c>
      <c r="H32" s="19"/>
      <c r="K32" s="11"/>
    </row>
    <row r="33" spans="1:11" ht="12.75" customHeight="1" x14ac:dyDescent="0.2">
      <c r="A33" s="8" t="s">
        <v>52</v>
      </c>
      <c r="B33" s="13"/>
      <c r="C33" s="10">
        <f>SUM(B34:B37)</f>
        <v>2413844.7400000002</v>
      </c>
      <c r="E33" s="8" t="s">
        <v>53</v>
      </c>
      <c r="F33" s="13"/>
      <c r="G33" s="10">
        <f>+F34</f>
        <v>7500000</v>
      </c>
      <c r="H33" s="19"/>
      <c r="K33" s="11"/>
    </row>
    <row r="34" spans="1:11" ht="12.75" customHeight="1" x14ac:dyDescent="0.2">
      <c r="A34" s="5" t="s">
        <v>54</v>
      </c>
      <c r="B34" s="9">
        <v>1935453.6500000001</v>
      </c>
      <c r="C34" s="10"/>
      <c r="E34" s="5" t="s">
        <v>55</v>
      </c>
      <c r="F34" s="15">
        <v>7500000</v>
      </c>
      <c r="G34" s="10"/>
      <c r="H34" s="19"/>
    </row>
    <row r="35" spans="1:11" ht="12.75" customHeight="1" x14ac:dyDescent="0.2">
      <c r="A35" s="5" t="s">
        <v>56</v>
      </c>
      <c r="B35" s="10">
        <v>399229.56000000006</v>
      </c>
      <c r="C35" s="10"/>
      <c r="E35" s="8" t="s">
        <v>57</v>
      </c>
      <c r="G35" s="16">
        <f>+F36</f>
        <v>225833.54</v>
      </c>
      <c r="H35" s="19"/>
    </row>
    <row r="36" spans="1:11" ht="12.75" customHeight="1" x14ac:dyDescent="0.2">
      <c r="A36" s="5" t="s">
        <v>58</v>
      </c>
      <c r="B36" s="13">
        <v>206247.84999999998</v>
      </c>
      <c r="C36" s="10"/>
      <c r="E36" s="5" t="s">
        <v>59</v>
      </c>
      <c r="F36" s="15">
        <v>225833.54</v>
      </c>
      <c r="H36" s="19"/>
    </row>
    <row r="37" spans="1:11" ht="12.75" customHeight="1" x14ac:dyDescent="0.2">
      <c r="A37" s="5" t="s">
        <v>60</v>
      </c>
      <c r="B37" s="15">
        <v>-127086.32</v>
      </c>
      <c r="E37" s="8" t="s">
        <v>61</v>
      </c>
      <c r="F37" s="16"/>
      <c r="G37" s="10">
        <f>+F38</f>
        <v>9398.7000000000007</v>
      </c>
      <c r="H37" s="19"/>
    </row>
    <row r="38" spans="1:11" ht="12.75" customHeight="1" x14ac:dyDescent="0.2">
      <c r="B38" s="16"/>
      <c r="E38" s="31" t="s">
        <v>62</v>
      </c>
      <c r="F38" s="15">
        <v>9398.7000000000007</v>
      </c>
      <c r="H38" s="19"/>
    </row>
    <row r="39" spans="1:11" ht="12.75" customHeight="1" x14ac:dyDescent="0.2">
      <c r="B39" s="16"/>
      <c r="E39" s="8" t="s">
        <v>63</v>
      </c>
      <c r="F39" s="16"/>
      <c r="G39" s="10">
        <f>SUM(F40:F41)</f>
        <v>2022415.8599999973</v>
      </c>
      <c r="H39" s="19"/>
    </row>
    <row r="40" spans="1:11" ht="12.75" customHeight="1" x14ac:dyDescent="0.2">
      <c r="B40" s="16"/>
      <c r="E40" s="5" t="str">
        <f>IF(F40&lt;0,"PERDIDA DEL EJERCICIO","UTILIDAD DEL EJERCICIO")</f>
        <v>UTILIDAD DEL EJERCICIO</v>
      </c>
      <c r="F40" s="16">
        <v>227884.11999999732</v>
      </c>
      <c r="H40" s="19"/>
    </row>
    <row r="41" spans="1:11" ht="12.75" customHeight="1" x14ac:dyDescent="0.2">
      <c r="B41" s="16"/>
      <c r="E41" s="5" t="s">
        <v>64</v>
      </c>
      <c r="F41" s="15">
        <v>1794531.74</v>
      </c>
      <c r="H41" s="19"/>
    </row>
    <row r="42" spans="1:11" ht="12.75" customHeight="1" x14ac:dyDescent="0.2">
      <c r="E42" s="7" t="s">
        <v>65</v>
      </c>
      <c r="F42" s="12"/>
      <c r="G42" s="30">
        <f>SUM(G33:G41)</f>
        <v>9757648.0999999978</v>
      </c>
      <c r="H42" s="19"/>
    </row>
    <row r="43" spans="1:11" ht="15" customHeight="1" thickBot="1" x14ac:dyDescent="0.25">
      <c r="A43" s="29" t="s">
        <v>66</v>
      </c>
      <c r="B43" s="32" t="s">
        <v>2</v>
      </c>
      <c r="C43" s="33">
        <f>SUM(C5:C42)</f>
        <v>23046734.859999999</v>
      </c>
      <c r="E43" s="7" t="s">
        <v>67</v>
      </c>
      <c r="F43" s="9"/>
      <c r="G43" s="34">
        <f>G30+G42</f>
        <v>23046734.859999996</v>
      </c>
      <c r="H43" s="35">
        <f>+G43-C43</f>
        <v>0</v>
      </c>
    </row>
    <row r="44" spans="1:11" ht="12.75" customHeight="1" thickTop="1" x14ac:dyDescent="0.2">
      <c r="H44" s="19"/>
      <c r="I44" s="11"/>
    </row>
    <row r="45" spans="1:11" ht="21.75" customHeight="1" x14ac:dyDescent="0.2">
      <c r="A45" s="8" t="s">
        <v>68</v>
      </c>
      <c r="B45" s="32"/>
      <c r="C45" s="36">
        <f>SUM(B46:B49)</f>
        <v>1578564086.9200001</v>
      </c>
      <c r="E45" s="37" t="s">
        <v>69</v>
      </c>
      <c r="F45" s="13"/>
      <c r="G45" s="36">
        <f>SUM(F46)</f>
        <v>1578564086.9200001</v>
      </c>
      <c r="H45" s="19"/>
      <c r="I45" s="11"/>
    </row>
    <row r="46" spans="1:11" ht="24" customHeight="1" x14ac:dyDescent="0.2">
      <c r="A46" s="38" t="s">
        <v>70</v>
      </c>
      <c r="B46" s="9">
        <v>1385560338.8400002</v>
      </c>
      <c r="C46" s="32"/>
      <c r="E46" s="24" t="s">
        <v>71</v>
      </c>
      <c r="F46" s="15">
        <v>1578564086.9200001</v>
      </c>
      <c r="G46" s="32"/>
      <c r="H46" s="19"/>
      <c r="I46" s="11"/>
    </row>
    <row r="47" spans="1:11" ht="12.75" customHeight="1" x14ac:dyDescent="0.2">
      <c r="A47" s="5" t="s">
        <v>72</v>
      </c>
      <c r="B47" s="39">
        <v>26217899.800000001</v>
      </c>
      <c r="C47" s="40"/>
      <c r="E47" s="41"/>
      <c r="F47" s="42"/>
      <c r="G47" s="40"/>
      <c r="H47" s="19"/>
      <c r="I47" s="11"/>
    </row>
    <row r="48" spans="1:11" ht="21.75" customHeight="1" x14ac:dyDescent="0.2">
      <c r="A48" s="43" t="s">
        <v>73</v>
      </c>
      <c r="B48" s="39">
        <v>163433873.33000001</v>
      </c>
      <c r="F48" s="42"/>
      <c r="G48" s="40"/>
      <c r="H48" s="19"/>
      <c r="I48" s="11"/>
    </row>
    <row r="49" spans="1:12" ht="21" customHeight="1" x14ac:dyDescent="0.2">
      <c r="A49" s="24" t="s">
        <v>74</v>
      </c>
      <c r="B49" s="44">
        <v>3351974.95</v>
      </c>
      <c r="E49" s="45"/>
      <c r="F49" s="42"/>
      <c r="G49" s="46"/>
      <c r="H49" s="19"/>
      <c r="I49" s="11"/>
    </row>
    <row r="50" spans="1:12" ht="12.75" customHeight="1" x14ac:dyDescent="0.2">
      <c r="B50" s="46"/>
      <c r="C50" s="40"/>
      <c r="E50" s="45"/>
      <c r="F50" s="42"/>
      <c r="G50" s="46"/>
      <c r="H50" s="19"/>
    </row>
    <row r="51" spans="1:12" ht="12.75" customHeight="1" x14ac:dyDescent="0.2">
      <c r="A51" s="8" t="s">
        <v>75</v>
      </c>
      <c r="B51" s="46"/>
      <c r="C51" s="47">
        <f>SUM(B52:B54)</f>
        <v>1208549.02</v>
      </c>
      <c r="E51" s="8" t="s">
        <v>76</v>
      </c>
      <c r="G51" s="47">
        <f>+F52</f>
        <v>1208549.02</v>
      </c>
      <c r="H51" s="19">
        <f>+G51-C51</f>
        <v>0</v>
      </c>
    </row>
    <row r="52" spans="1:12" ht="12.75" customHeight="1" x14ac:dyDescent="0.2">
      <c r="A52" s="5" t="s">
        <v>77</v>
      </c>
      <c r="B52" s="48">
        <v>1173000</v>
      </c>
      <c r="C52" s="40"/>
      <c r="E52" s="5" t="s">
        <v>76</v>
      </c>
      <c r="F52" s="23">
        <v>1208549.02</v>
      </c>
      <c r="H52" s="19"/>
    </row>
    <row r="53" spans="1:12" ht="12.75" customHeight="1" x14ac:dyDescent="0.2">
      <c r="A53" s="5" t="s">
        <v>78</v>
      </c>
      <c r="B53" s="48">
        <v>30907.46</v>
      </c>
      <c r="C53" s="40"/>
      <c r="F53" s="17"/>
      <c r="H53" s="19"/>
    </row>
    <row r="54" spans="1:12" ht="12.75" customHeight="1" x14ac:dyDescent="0.2">
      <c r="A54" s="49" t="s">
        <v>79</v>
      </c>
      <c r="B54" s="44">
        <v>4641.5600000000004</v>
      </c>
      <c r="C54" s="40"/>
      <c r="F54" s="17"/>
      <c r="H54" s="19"/>
    </row>
    <row r="55" spans="1:12" ht="12.75" customHeight="1" x14ac:dyDescent="0.2">
      <c r="B55" s="46"/>
      <c r="C55" s="40"/>
      <c r="H55" s="19"/>
    </row>
    <row r="56" spans="1:12" ht="12.75" customHeight="1" x14ac:dyDescent="0.2">
      <c r="B56" s="46"/>
      <c r="C56" s="40"/>
      <c r="H56" s="19"/>
      <c r="L56" s="11"/>
    </row>
    <row r="57" spans="1:12" ht="12.75" customHeight="1" x14ac:dyDescent="0.2">
      <c r="B57" s="46"/>
      <c r="C57" s="40"/>
      <c r="H57" s="19"/>
      <c r="L57" s="11"/>
    </row>
    <row r="58" spans="1:12" ht="12.75" customHeight="1" x14ac:dyDescent="0.2">
      <c r="B58" s="46"/>
      <c r="C58" s="40"/>
      <c r="H58" s="19"/>
      <c r="L58" s="11"/>
    </row>
    <row r="59" spans="1:12" ht="12.75" customHeight="1" x14ac:dyDescent="0.2">
      <c r="B59" s="46"/>
      <c r="C59" s="40"/>
      <c r="H59" s="19"/>
      <c r="K59" s="50"/>
    </row>
    <row r="60" spans="1:12" ht="12.75" customHeight="1" x14ac:dyDescent="0.2">
      <c r="B60" s="46"/>
      <c r="C60" s="40"/>
      <c r="H60" s="19"/>
      <c r="K60" s="11"/>
    </row>
    <row r="61" spans="1:12" ht="12.75" customHeight="1" x14ac:dyDescent="0.2">
      <c r="A61" s="51" t="s">
        <v>80</v>
      </c>
      <c r="C61" s="52"/>
      <c r="F61" s="53" t="s">
        <v>81</v>
      </c>
      <c r="G61" s="52"/>
      <c r="H61" s="19"/>
    </row>
    <row r="62" spans="1:12" ht="12.75" customHeight="1" x14ac:dyDescent="0.2">
      <c r="A62" s="54"/>
      <c r="C62" s="52"/>
      <c r="F62" s="52"/>
      <c r="G62" s="52"/>
      <c r="H62" s="19"/>
      <c r="I62" s="11"/>
      <c r="K62" s="11"/>
    </row>
    <row r="63" spans="1:12" ht="12.75" customHeight="1" x14ac:dyDescent="0.2">
      <c r="F63" s="52"/>
      <c r="G63" s="52"/>
      <c r="H63" s="19"/>
    </row>
    <row r="64" spans="1:12" ht="12.75" customHeight="1" x14ac:dyDescent="0.2">
      <c r="D64" s="55"/>
      <c r="H64" s="19"/>
    </row>
    <row r="65" spans="4:8" ht="12.75" customHeight="1" x14ac:dyDescent="0.2">
      <c r="D65" s="55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AA30-9D59-42BC-90B2-802A533CBC43}">
  <sheetPr>
    <tabColor rgb="FF0070C0"/>
    <pageSetUpPr fitToPage="1"/>
  </sheetPr>
  <dimension ref="A1:I63"/>
  <sheetViews>
    <sheetView topLeftCell="A42" zoomScaleNormal="100" zoomScaleSheetLayoutView="100" workbookViewId="0">
      <selection activeCell="A66" sqref="A66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6" t="s">
        <v>0</v>
      </c>
      <c r="B1" s="57"/>
      <c r="C1" s="57"/>
      <c r="D1" s="57"/>
      <c r="E1" s="58"/>
      <c r="F1" s="57"/>
      <c r="G1" s="59"/>
    </row>
    <row r="2" spans="1:9" ht="15" customHeight="1" x14ac:dyDescent="0.25">
      <c r="A2" s="57" t="s">
        <v>136</v>
      </c>
      <c r="B2" s="60"/>
      <c r="C2" s="60"/>
      <c r="D2" s="60"/>
      <c r="E2" s="61"/>
      <c r="F2" s="60"/>
      <c r="G2" s="59"/>
    </row>
    <row r="3" spans="1:9" ht="19.5" customHeight="1" thickBot="1" x14ac:dyDescent="0.25">
      <c r="A3" s="62" t="s">
        <v>1</v>
      </c>
      <c r="B3" s="63"/>
      <c r="C3" s="63"/>
      <c r="D3" s="63"/>
      <c r="E3" s="64"/>
      <c r="F3" s="63"/>
      <c r="G3" s="65"/>
      <c r="H3" s="66"/>
    </row>
    <row r="4" spans="1:9" ht="18" customHeight="1" x14ac:dyDescent="0.2">
      <c r="A4" s="7" t="s">
        <v>82</v>
      </c>
      <c r="E4" s="7" t="s">
        <v>83</v>
      </c>
      <c r="G4" s="20"/>
      <c r="H4" s="66"/>
      <c r="I4" s="66"/>
    </row>
    <row r="5" spans="1:9" ht="16.5" customHeight="1" x14ac:dyDescent="0.2">
      <c r="A5" s="67" t="s">
        <v>84</v>
      </c>
      <c r="C5" s="20">
        <f>SUM(B6:B7)</f>
        <v>6368328.3100000005</v>
      </c>
      <c r="D5" s="66"/>
      <c r="E5" s="8" t="s">
        <v>85</v>
      </c>
      <c r="F5" s="68"/>
      <c r="G5" s="68">
        <f>SUM(F6:F7)</f>
        <v>11639533.580000002</v>
      </c>
      <c r="H5" s="66"/>
    </row>
    <row r="6" spans="1:9" x14ac:dyDescent="0.2">
      <c r="A6" s="2" t="s">
        <v>86</v>
      </c>
      <c r="B6" s="20">
        <v>1400000.6</v>
      </c>
      <c r="C6" s="20"/>
      <c r="E6" s="5" t="s">
        <v>86</v>
      </c>
      <c r="F6" s="68">
        <v>2327083.04</v>
      </c>
      <c r="G6" s="68"/>
      <c r="H6" s="66"/>
    </row>
    <row r="7" spans="1:9" x14ac:dyDescent="0.2">
      <c r="A7" s="69" t="s">
        <v>87</v>
      </c>
      <c r="B7" s="70">
        <v>4968327.71</v>
      </c>
      <c r="E7" s="5" t="s">
        <v>88</v>
      </c>
      <c r="F7" s="71">
        <v>9312450.540000001</v>
      </c>
      <c r="G7" s="68"/>
    </row>
    <row r="8" spans="1:9" x14ac:dyDescent="0.2">
      <c r="C8" s="20"/>
      <c r="E8" s="5"/>
      <c r="F8" s="50"/>
      <c r="G8" s="68"/>
    </row>
    <row r="9" spans="1:9" ht="24" x14ac:dyDescent="0.2">
      <c r="A9" s="72" t="s">
        <v>89</v>
      </c>
      <c r="B9" s="68"/>
      <c r="C9" s="68">
        <f>SUM(B10)</f>
        <v>1051133.03</v>
      </c>
      <c r="E9" s="73" t="s">
        <v>90</v>
      </c>
      <c r="G9" s="68">
        <f>SUM(F10:F12)</f>
        <v>4225789.3</v>
      </c>
    </row>
    <row r="10" spans="1:9" x14ac:dyDescent="0.2">
      <c r="A10" s="74" t="s">
        <v>86</v>
      </c>
      <c r="B10" s="75">
        <v>1051133.03</v>
      </c>
      <c r="C10" s="68"/>
      <c r="D10" s="66"/>
      <c r="E10" s="6" t="s">
        <v>86</v>
      </c>
      <c r="F10" s="20">
        <v>1235378.73</v>
      </c>
      <c r="H10" s="66"/>
    </row>
    <row r="11" spans="1:9" ht="25.5" x14ac:dyDescent="0.2">
      <c r="A11" s="74"/>
      <c r="B11" s="20"/>
      <c r="C11" s="68"/>
      <c r="E11" s="76" t="s">
        <v>91</v>
      </c>
      <c r="F11" s="20">
        <v>2552543.12</v>
      </c>
    </row>
    <row r="12" spans="1:9" ht="15" customHeight="1" x14ac:dyDescent="0.2">
      <c r="A12" s="77" t="s">
        <v>92</v>
      </c>
      <c r="C12" s="20">
        <f>SUM(B13:B15)</f>
        <v>4660459.99</v>
      </c>
      <c r="E12" s="6" t="s">
        <v>93</v>
      </c>
      <c r="F12" s="70">
        <v>437867.45</v>
      </c>
    </row>
    <row r="13" spans="1:9" x14ac:dyDescent="0.2">
      <c r="A13" s="74" t="s">
        <v>86</v>
      </c>
      <c r="B13" s="78">
        <v>344469.35</v>
      </c>
      <c r="F13" s="20"/>
    </row>
    <row r="14" spans="1:9" ht="15.75" customHeight="1" x14ac:dyDescent="0.2">
      <c r="A14" s="79" t="s">
        <v>94</v>
      </c>
      <c r="B14" s="20">
        <v>4069552.5100000002</v>
      </c>
      <c r="C14" s="11"/>
      <c r="E14" s="80" t="s">
        <v>95</v>
      </c>
      <c r="G14" s="20">
        <f>SUM(F15:F16)</f>
        <v>623176.59000000008</v>
      </c>
    </row>
    <row r="15" spans="1:9" x14ac:dyDescent="0.2">
      <c r="A15" s="74" t="s">
        <v>93</v>
      </c>
      <c r="B15" s="81">
        <v>246438.13</v>
      </c>
      <c r="E15" s="6" t="s">
        <v>86</v>
      </c>
      <c r="F15" s="20">
        <v>348059.59</v>
      </c>
    </row>
    <row r="16" spans="1:9" x14ac:dyDescent="0.2">
      <c r="A16" s="74"/>
      <c r="B16" s="20"/>
      <c r="C16" s="20"/>
      <c r="E16" s="6" t="s">
        <v>96</v>
      </c>
      <c r="F16" s="82">
        <v>275117</v>
      </c>
    </row>
    <row r="17" spans="1:8" x14ac:dyDescent="0.2">
      <c r="A17" s="67" t="s">
        <v>97</v>
      </c>
      <c r="B17" s="78"/>
      <c r="C17" s="20">
        <f>SUM(B18:B21)</f>
        <v>2004897.0499999998</v>
      </c>
    </row>
    <row r="18" spans="1:8" x14ac:dyDescent="0.2">
      <c r="A18" s="83" t="s">
        <v>98</v>
      </c>
      <c r="B18" s="78">
        <v>250147.74</v>
      </c>
      <c r="D18" s="66"/>
      <c r="E18" s="8" t="s">
        <v>99</v>
      </c>
      <c r="F18" s="84"/>
      <c r="G18" s="84">
        <f>SUM(F19:F20)</f>
        <v>161.57</v>
      </c>
    </row>
    <row r="19" spans="1:8" ht="24" x14ac:dyDescent="0.2">
      <c r="A19" s="85" t="s">
        <v>100</v>
      </c>
      <c r="B19" s="78">
        <v>535556.00999999989</v>
      </c>
      <c r="D19" s="11"/>
      <c r="E19" s="6" t="s">
        <v>86</v>
      </c>
      <c r="F19" s="11">
        <v>54.9</v>
      </c>
      <c r="G19" s="84"/>
    </row>
    <row r="20" spans="1:8" x14ac:dyDescent="0.2">
      <c r="A20" s="2" t="s">
        <v>101</v>
      </c>
      <c r="B20" s="78">
        <v>15180.8</v>
      </c>
      <c r="E20" s="5" t="s">
        <v>87</v>
      </c>
      <c r="F20" s="82">
        <v>106.67</v>
      </c>
    </row>
    <row r="21" spans="1:8" x14ac:dyDescent="0.2">
      <c r="A21" s="2" t="s">
        <v>102</v>
      </c>
      <c r="B21" s="81">
        <v>1204012.5</v>
      </c>
    </row>
    <row r="22" spans="1:8" ht="15.75" customHeight="1" x14ac:dyDescent="0.25">
      <c r="E22" s="80" t="s">
        <v>103</v>
      </c>
      <c r="G22" s="86">
        <f>SUM(F23:F25)</f>
        <v>72537.33</v>
      </c>
      <c r="H22" s="87"/>
    </row>
    <row r="23" spans="1:8" ht="13.5" customHeight="1" x14ac:dyDescent="0.25">
      <c r="A23" s="77" t="s">
        <v>104</v>
      </c>
      <c r="C23" s="20">
        <f>SUM(B24:B25)</f>
        <v>992048.14999999991</v>
      </c>
      <c r="E23" s="6" t="s">
        <v>105</v>
      </c>
      <c r="F23" s="88">
        <v>41962.080000000002</v>
      </c>
      <c r="G23" s="11"/>
      <c r="H23" s="87" t="s">
        <v>106</v>
      </c>
    </row>
    <row r="24" spans="1:8" ht="14.25" customHeight="1" x14ac:dyDescent="0.25">
      <c r="A24" s="74" t="s">
        <v>86</v>
      </c>
      <c r="B24" s="20">
        <v>236047.32</v>
      </c>
      <c r="C24" s="68"/>
      <c r="E24" s="5" t="s">
        <v>107</v>
      </c>
      <c r="F24" s="88">
        <v>30575.25</v>
      </c>
      <c r="H24" s="87"/>
    </row>
    <row r="25" spans="1:8" ht="14.25" customHeight="1" x14ac:dyDescent="0.2">
      <c r="A25" s="2" t="s">
        <v>96</v>
      </c>
      <c r="B25" s="70">
        <v>756000.83</v>
      </c>
      <c r="E25" s="6" t="s">
        <v>108</v>
      </c>
      <c r="F25" s="89">
        <v>0</v>
      </c>
    </row>
    <row r="26" spans="1:8" ht="15" customHeight="1" x14ac:dyDescent="0.35">
      <c r="B26" s="90"/>
      <c r="C26" s="91"/>
      <c r="E26" s="5"/>
      <c r="F26" s="50"/>
    </row>
    <row r="27" spans="1:8" ht="14.25" customHeight="1" x14ac:dyDescent="0.2">
      <c r="A27" s="67" t="s">
        <v>109</v>
      </c>
      <c r="B27" s="92"/>
      <c r="C27" s="92">
        <f>SUM(B28:B30)</f>
        <v>255713.46000000002</v>
      </c>
      <c r="E27" s="8" t="s">
        <v>110</v>
      </c>
      <c r="F27" s="50"/>
      <c r="G27" s="86">
        <f>SUM(F28)</f>
        <v>384544.07</v>
      </c>
    </row>
    <row r="28" spans="1:8" x14ac:dyDescent="0.2">
      <c r="A28" s="2" t="s">
        <v>111</v>
      </c>
      <c r="B28" s="20">
        <v>8738.2900000000009</v>
      </c>
      <c r="C28" s="92"/>
      <c r="E28" s="5" t="s">
        <v>112</v>
      </c>
      <c r="F28" s="71">
        <v>384544.07</v>
      </c>
    </row>
    <row r="29" spans="1:8" x14ac:dyDescent="0.2">
      <c r="A29" s="2" t="s">
        <v>113</v>
      </c>
      <c r="B29" s="50">
        <v>0</v>
      </c>
      <c r="H29" s="66"/>
    </row>
    <row r="30" spans="1:8" ht="24" x14ac:dyDescent="0.2">
      <c r="A30" s="85" t="s">
        <v>114</v>
      </c>
      <c r="B30" s="71">
        <v>246975.17</v>
      </c>
      <c r="E30" s="93" t="s">
        <v>115</v>
      </c>
      <c r="G30" s="86">
        <f>SUM(F31)</f>
        <v>120760.1</v>
      </c>
    </row>
    <row r="31" spans="1:8" x14ac:dyDescent="0.2">
      <c r="E31" s="5" t="s">
        <v>116</v>
      </c>
      <c r="F31" s="70">
        <v>120760.1</v>
      </c>
    </row>
    <row r="32" spans="1:8" x14ac:dyDescent="0.2">
      <c r="A32" s="67" t="s">
        <v>117</v>
      </c>
      <c r="B32" s="92"/>
      <c r="C32" s="20">
        <f>SUM(B33:B40)</f>
        <v>1426828.67</v>
      </c>
      <c r="D32" s="66"/>
      <c r="E32" s="67" t="s">
        <v>118</v>
      </c>
      <c r="F32" s="88"/>
      <c r="G32" s="86">
        <f>SUM(F33)</f>
        <v>42868.4</v>
      </c>
    </row>
    <row r="33" spans="1:8" ht="15.75" customHeight="1" x14ac:dyDescent="0.2">
      <c r="A33" s="2" t="s">
        <v>119</v>
      </c>
      <c r="B33" s="92">
        <v>429483.16</v>
      </c>
      <c r="C33" s="20"/>
      <c r="E33" s="2" t="s">
        <v>120</v>
      </c>
      <c r="F33" s="70">
        <v>42868.4</v>
      </c>
    </row>
    <row r="34" spans="1:8" ht="12.75" customHeight="1" x14ac:dyDescent="0.2">
      <c r="A34" s="2" t="s">
        <v>121</v>
      </c>
      <c r="B34" s="20">
        <v>0</v>
      </c>
    </row>
    <row r="35" spans="1:8" ht="12.75" customHeight="1" x14ac:dyDescent="0.2">
      <c r="A35" s="2" t="s">
        <v>122</v>
      </c>
      <c r="B35" s="92">
        <v>385857.70999999996</v>
      </c>
      <c r="C35" s="92"/>
    </row>
    <row r="36" spans="1:8" ht="12.75" customHeight="1" x14ac:dyDescent="0.2">
      <c r="A36" s="2" t="s">
        <v>123</v>
      </c>
      <c r="B36" s="20">
        <v>12186.52</v>
      </c>
      <c r="H36" s="94"/>
    </row>
    <row r="37" spans="1:8" ht="12.75" customHeight="1" x14ac:dyDescent="0.2">
      <c r="A37" s="2" t="s">
        <v>124</v>
      </c>
      <c r="B37" s="92">
        <v>454727.19</v>
      </c>
      <c r="C37" s="20"/>
      <c r="H37" s="95"/>
    </row>
    <row r="38" spans="1:8" ht="12.75" customHeight="1" x14ac:dyDescent="0.2">
      <c r="A38" s="2" t="s">
        <v>125</v>
      </c>
      <c r="B38" s="92">
        <v>15782.77</v>
      </c>
      <c r="C38" s="20"/>
      <c r="H38" s="95"/>
    </row>
    <row r="39" spans="1:8" ht="12.75" customHeight="1" x14ac:dyDescent="0.2">
      <c r="A39" s="2" t="s">
        <v>126</v>
      </c>
      <c r="B39" s="92">
        <v>0</v>
      </c>
      <c r="C39" s="20"/>
      <c r="H39" s="11"/>
    </row>
    <row r="40" spans="1:8" ht="12.75" customHeight="1" x14ac:dyDescent="0.2">
      <c r="A40" s="2" t="s">
        <v>127</v>
      </c>
      <c r="B40" s="81">
        <v>128791.32</v>
      </c>
      <c r="C40" s="20"/>
      <c r="H40" s="66"/>
    </row>
    <row r="42" spans="1:8" x14ac:dyDescent="0.2">
      <c r="A42" s="96" t="s">
        <v>128</v>
      </c>
      <c r="C42" s="20">
        <f>SUM(B43:B44)</f>
        <v>122078.16</v>
      </c>
    </row>
    <row r="43" spans="1:8" x14ac:dyDescent="0.2">
      <c r="A43" s="2" t="s">
        <v>129</v>
      </c>
      <c r="B43" s="50">
        <v>30975.85</v>
      </c>
      <c r="H43" s="35"/>
    </row>
    <row r="44" spans="1:8" x14ac:dyDescent="0.2">
      <c r="A44" s="2" t="s">
        <v>130</v>
      </c>
      <c r="B44" s="82">
        <v>91102.31</v>
      </c>
    </row>
    <row r="45" spans="1:8" ht="12.75" customHeight="1" x14ac:dyDescent="0.2">
      <c r="A45" s="97" t="s">
        <v>131</v>
      </c>
      <c r="B45" s="98"/>
      <c r="C45" s="20">
        <f>SUM(C5:C44)</f>
        <v>16881486.820000004</v>
      </c>
      <c r="E45" s="7" t="s">
        <v>132</v>
      </c>
      <c r="F45" s="88"/>
      <c r="G45" s="20">
        <f>SUM(G5:G42)</f>
        <v>17109370.940000001</v>
      </c>
    </row>
    <row r="46" spans="1:8" x14ac:dyDescent="0.2">
      <c r="A46" s="97" t="str">
        <f>IF(C46=0,"","UTILIDAD DEL EJERCICIO")</f>
        <v>UTILIDAD DEL EJERCICIO</v>
      </c>
      <c r="B46" s="99"/>
      <c r="C46" s="20">
        <f>IF(SUM(-C45+G45)&lt;0,0,SUM(-C45+G45))</f>
        <v>227884.11999999732</v>
      </c>
      <c r="E46" s="100" t="str">
        <f>IF(G46=0,"","PERDIDA DEL EJERCICIO")</f>
        <v/>
      </c>
      <c r="G46" s="101">
        <f>IF(SUM(-G45+C45)&lt;0,0,SUM(-G45+C45))</f>
        <v>0</v>
      </c>
    </row>
    <row r="47" spans="1:8" ht="16.5" customHeight="1" thickBot="1" x14ac:dyDescent="0.25">
      <c r="A47" s="97" t="s">
        <v>133</v>
      </c>
      <c r="B47" s="102" t="s">
        <v>2</v>
      </c>
      <c r="C47" s="103">
        <f>+C45+C46</f>
        <v>17109370.940000001</v>
      </c>
      <c r="E47" s="104" t="s">
        <v>134</v>
      </c>
      <c r="F47" s="105" t="s">
        <v>2</v>
      </c>
      <c r="G47" s="103">
        <f>+G45+G46</f>
        <v>17109370.940000001</v>
      </c>
    </row>
    <row r="48" spans="1:8" ht="13.5" thickTop="1" x14ac:dyDescent="0.2">
      <c r="H48" s="101"/>
    </row>
    <row r="50" spans="1:8" ht="24" customHeight="1" x14ac:dyDescent="0.2"/>
    <row r="55" spans="1:8" x14ac:dyDescent="0.2">
      <c r="C55" s="20"/>
      <c r="G55" s="101"/>
      <c r="H55" s="11"/>
    </row>
    <row r="56" spans="1:8" x14ac:dyDescent="0.2">
      <c r="H56" s="11"/>
    </row>
    <row r="57" spans="1:8" x14ac:dyDescent="0.2">
      <c r="A57" s="106"/>
      <c r="B57" s="102"/>
      <c r="C57" s="105"/>
      <c r="F57" s="105"/>
      <c r="G57" s="105"/>
      <c r="H57" s="101"/>
    </row>
    <row r="58" spans="1:8" ht="15.75" x14ac:dyDescent="0.25">
      <c r="A58" s="107"/>
      <c r="B58" s="54"/>
      <c r="C58" s="54"/>
      <c r="E58" s="54"/>
      <c r="F58" s="107"/>
      <c r="G58" s="108"/>
    </row>
    <row r="59" spans="1:8" ht="15.75" x14ac:dyDescent="0.25">
      <c r="A59" s="107"/>
      <c r="C59" s="109"/>
      <c r="F59" s="107"/>
      <c r="G59" s="108"/>
    </row>
    <row r="60" spans="1:8" ht="15.75" x14ac:dyDescent="0.25">
      <c r="A60" s="108"/>
      <c r="D60" s="110"/>
      <c r="F60" s="108"/>
      <c r="G60" s="108"/>
    </row>
    <row r="61" spans="1:8" ht="15.75" x14ac:dyDescent="0.25">
      <c r="D61" s="110"/>
    </row>
    <row r="63" spans="1:8" ht="15.75" x14ac:dyDescent="0.2">
      <c r="D63" s="54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2023-07-31T21:53:54Z</cp:lastPrinted>
  <dcterms:created xsi:type="dcterms:W3CDTF">2023-07-31T21:51:01Z</dcterms:created>
  <dcterms:modified xsi:type="dcterms:W3CDTF">2023-07-31T21:54:52Z</dcterms:modified>
</cp:coreProperties>
</file>