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8_{58F750E9-0F59-45F3-A04A-2655A5CC6602}" xr6:coauthVersionLast="47" xr6:coauthVersionMax="47" xr10:uidLastSave="{00000000-0000-0000-0000-000000000000}"/>
  <bookViews>
    <workbookView xWindow="-120" yWindow="-120" windowWidth="20730" windowHeight="11040" activeTab="1" xr2:uid="{7E93D1FE-AF49-4EA4-97E9-8A72D347CC6E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C23" i="2"/>
  <c r="G22" i="2"/>
  <c r="G18" i="2"/>
  <c r="C17" i="2"/>
  <c r="G14" i="2"/>
  <c r="C12" i="2"/>
  <c r="G9" i="2"/>
  <c r="C9" i="2"/>
  <c r="G5" i="2"/>
  <c r="C5" i="2"/>
  <c r="G51" i="1"/>
  <c r="H51" i="1" s="1"/>
  <c r="C51" i="1"/>
  <c r="G45" i="1"/>
  <c r="C45" i="1"/>
  <c r="G38" i="1"/>
  <c r="E39" i="1"/>
  <c r="C37" i="1"/>
  <c r="G36" i="1"/>
  <c r="G34" i="1"/>
  <c r="C32" i="1"/>
  <c r="G32" i="1"/>
  <c r="C29" i="1"/>
  <c r="G28" i="1"/>
  <c r="G26" i="1"/>
  <c r="G24" i="1"/>
  <c r="C23" i="1"/>
  <c r="G21" i="1"/>
  <c r="G19" i="1"/>
  <c r="G17" i="1"/>
  <c r="C15" i="1"/>
  <c r="G14" i="1"/>
  <c r="C10" i="1"/>
  <c r="G9" i="1"/>
  <c r="G6" i="1"/>
  <c r="C6" i="1"/>
  <c r="H45" i="1" l="1"/>
  <c r="C46" i="2"/>
  <c r="C43" i="1"/>
  <c r="G42" i="1"/>
  <c r="G46" i="2"/>
  <c r="G30" i="1"/>
  <c r="G43" i="1" s="1"/>
  <c r="H43" i="1" s="1"/>
  <c r="H67" i="1"/>
  <c r="G48" i="2" l="1"/>
  <c r="G47" i="2"/>
  <c r="E47" i="2" s="1"/>
  <c r="C48" i="2"/>
  <c r="C47" i="2"/>
  <c r="A47" i="2" s="1"/>
</calcChain>
</file>

<file path=xl/sharedStrings.xml><?xml version="1.0" encoding="utf-8"?>
<sst xmlns="http://schemas.openxmlformats.org/spreadsheetml/2006/main" count="165" uniqueCount="141">
  <si>
    <t>ASEGURADORA ABANK S.A., SEGUROS DE PERSONAS</t>
  </si>
  <si>
    <t>(Expresado en 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</si>
  <si>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</si>
  <si>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</si>
  <si>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</si>
  <si>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</si>
  <si>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</si>
  <si>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</si>
  <si>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</si>
  <si>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</si>
  <si>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</si>
  <si>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</si>
  <si>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</si>
  <si>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</si>
  <si>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</si>
  <si>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</si>
  <si>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</si>
  <si>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</si>
  <si>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</si>
  <si>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</si>
  <si>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</si>
  <si>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</si>
  <si>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</si>
  <si>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</si>
  <si>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</si>
  <si>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</si>
  <si>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</si>
  <si>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A MAS DE UN AÑO PLAZO</t>
  </si>
  <si>
    <t>OBLIG. EN CTA. CTE. CON SOCIED. DE REASEG.</t>
  </si>
  <si>
    <t>VENCIDOS</t>
  </si>
  <si>
    <t>OBLIGACIONES CON INTERMEDIARIOS Y AGENTES</t>
  </si>
  <si>
    <t>RENDIMIENTOS POR PRESTAMOS</t>
  </si>
  <si>
    <t>OBLIGACIONES CON AGENTES</t>
  </si>
  <si>
    <t>PROVISIONES POR PRESTAMOS ( CR )</t>
  </si>
  <si>
    <t>CUENTAS POR PAGAR</t>
  </si>
  <si>
    <t>IMPUESTOS, CONTRIBUCIONES Y RETENCIONES</t>
  </si>
  <si>
    <t>PRIMAS POR COBRAR</t>
  </si>
  <si>
    <t>OTRAS CUENTAS POR PAGAR</t>
  </si>
  <si>
    <t>PRIMAS DE SEGUROS DE VIDA</t>
  </si>
  <si>
    <t>REMUNERACIONES POR PAGAR</t>
  </si>
  <si>
    <t>PRIMAS DE SEGUROS DE ACCIDENTES Y ENFERMEDADES</t>
  </si>
  <si>
    <t>AGUINALDOS Y BONIFICACIONES</t>
  </si>
  <si>
    <t>PRIMAS VENCIDAS</t>
  </si>
  <si>
    <t>PROVISIONES</t>
  </si>
  <si>
    <t>PROVISION POR PRIMAS POR COBRAR (CR)</t>
  </si>
  <si>
    <t>PROVISION POR OBLIGACIONES LABORALES</t>
  </si>
  <si>
    <t xml:space="preserve">OTROS PASIVOS </t>
  </si>
  <si>
    <t>SOCIEDADES DEUDORAS DE SEGUROS Y FIANZAS</t>
  </si>
  <si>
    <t>INGRESOS DIFERIDOS</t>
  </si>
  <si>
    <t>CUENTA CORRIENTE POR SEGUROS Y FIANZAS</t>
  </si>
  <si>
    <t>TOTAL PASIVO</t>
  </si>
  <si>
    <t>PATRIMONIO</t>
  </si>
  <si>
    <t>INMUEBLES, MOBILIARIO Y EQUIPO</t>
  </si>
  <si>
    <t>CAPITAL SOCIAL</t>
  </si>
  <si>
    <t>INMUEBLES</t>
  </si>
  <si>
    <t>CAPITAL PAGADO</t>
  </si>
  <si>
    <t>MOBILIARIO Y EQUIPO</t>
  </si>
  <si>
    <t>RESERVAS DE CAPITAL</t>
  </si>
  <si>
    <t>DEPRECIACION ACUMULADA MOBILIARIO Y EQUIPO</t>
  </si>
  <si>
    <t>RESERVAS OBLIGATORIAS</t>
  </si>
  <si>
    <t>PATRIMONIO RESTRINGIDO</t>
  </si>
  <si>
    <t>OTROS ACTIVOS</t>
  </si>
  <si>
    <t>UTILIDADES NO DISTRIBUIBLES</t>
  </si>
  <si>
    <t>PAGOS ANTICIPADOS Y CARGOS DIFERIDOS</t>
  </si>
  <si>
    <t>RESULTADOS ACUMULADOS</t>
  </si>
  <si>
    <t>CUENTAS POR COBRAR DIVERSAS</t>
  </si>
  <si>
    <t>IMPUESTO SOBRE LA RENTA POR LIQUIDAR</t>
  </si>
  <si>
    <t>RESULTADOS DE EJERCICIOS ANTERIORES</t>
  </si>
  <si>
    <t>PROVISIONES DE OTROS ACTIVOS (CR)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</si>
  <si>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</si>
  <si>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</si>
  <si>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</si>
  <si>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</si>
  <si>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</si>
  <si>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</si>
  <si>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</si>
  <si>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</si>
  <si>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</si>
  <si>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</si>
  <si>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</si>
  <si>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</si>
  <si>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</si>
  <si>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</si>
  <si>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</si>
  <si>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</si>
  <si>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</si>
  <si>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</si>
  <si>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</si>
  <si>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</si>
  <si>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</si>
  <si>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</si>
  <si>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</si>
  <si>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</si>
  <si>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</si>
  <si>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</si>
  <si>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</si>
  <si>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</si>
  <si>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</si>
  <si>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</si>
  <si>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</si>
  <si>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</si>
  <si>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</si>
  <si>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</si>
  <si>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</si>
  <si>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</si>
  <si>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</si>
  <si>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</si>
  <si>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</si>
  <si>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</si>
  <si>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</si>
  <si>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</si>
  <si>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</si>
  <si>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</si>
  <si>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</si>
  <si>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</si>
  <si>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</si>
  <si>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</si>
  <si>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</si>
  <si>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</si>
  <si>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</si>
  <si>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</si>
  <si>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</si>
  <si>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</si>
  <si>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</si>
  <si>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</si>
  <si>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</si>
  <si>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</si>
  <si>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</si>
  <si>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</si>
  <si>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</si>
  <si>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</si>
  <si>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</si>
  <si>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</si>
  <si>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</si>
  <si>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</si>
  <si>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</si>
  <si>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</si>
  <si>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</si>
  <si>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</si>
  <si>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MAYO 2023</t>
  </si>
  <si>
    <t>ESTADO DE RESULTADO DEL 01 DE ENERO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</si>
</sst>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8" fillId="0" borderId="0" xfId="3" applyFont="1" applyFill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4" fontId="6" fillId="0" borderId="0" xfId="2" applyNumberFormat="1" applyFont="1" applyAlignment="1">
      <alignment horizontal="left" vertical="center"/>
    </xf>
    <xf numFmtId="10" fontId="1" fillId="0" borderId="0" xfId="2" applyNumberFormat="1"/>
    <xf numFmtId="164" fontId="1" fillId="2" borderId="2" xfId="3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1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5" fillId="0" borderId="0" xfId="3" applyFont="1" applyFill="1" applyBorder="1"/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164" fontId="5" fillId="0" borderId="0" xfId="3" applyFont="1" applyBorder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6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6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0" fontId="9" fillId="0" borderId="0" xfId="2" applyFont="1"/>
    <xf numFmtId="164" fontId="1" fillId="0" borderId="0" xfId="4" applyNumberFormat="1" applyFont="1" applyFill="1" applyBorder="1"/>
    <xf numFmtId="0" fontId="9" fillId="0" borderId="0" xfId="2" applyFont="1" applyAlignment="1">
      <alignment wrapText="1"/>
    </xf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7" fillId="0" borderId="0" xfId="2" applyFon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2" applyAlignment="1">
      <alignment horizontal="center"/>
    </xf>
    <xf numFmtId="164" fontId="12" fillId="0" borderId="0" xfId="2" applyNumberFormat="1" applyFont="1" applyAlignment="1">
      <alignment horizontal="center"/>
    </xf>
    <xf numFmtId="0" fontId="18" fillId="0" borderId="0" xfId="2" applyFont="1"/>
    <xf numFmtId="0" fontId="13" fillId="0" borderId="0" xfId="2" applyFont="1"/>
  </cellXfs>
  <cellStyles count="5">
    <cellStyle name="Millares" xfId="1" builtinId="3"/>
    <cellStyle name="Millares_BALANCE GENERALA ASOCIADO ENERO 06" xfId="3" xr:uid="{DC1ECDA6-711C-4EDB-901D-5AE186BFC77A}"/>
    <cellStyle name="Moneda 2" xfId="4" xr:uid="{446D1C5E-D3E3-4464-8DE7-501F2075A31E}"/>
    <cellStyle name="Normal" xfId="0" builtinId="0"/>
    <cellStyle name="Normal 2" xfId="2" xr:uid="{B5281B66-DFBD-447C-9BA7-072FBB7CE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405341</xdr:colOff>
      <xdr:row>57</xdr:row>
      <xdr:rowOff>67732</xdr:rowOff>
    </xdr:from>
    <xdr:to>
      <xdr:col>1</xdr:col>
      <xdr:colOff>574674</xdr:colOff>
      <xdr:row>61</xdr:row>
      <xdr:rowOff>23282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45B16F-E788-470F-9448-2010F30DEF00}"/>
            </a:ext>
          </a:extLst>
        </xdr:cNvPr>
        <xdr:cNvSpPr/>
      </xdr:nvSpPr>
      <xdr:spPr>
        <a:xfrm>
          <a:off x="405341" y="9802282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57</xdr:row>
      <xdr:rowOff>92074</xdr:rowOff>
    </xdr:from>
    <xdr:to>
      <xdr:col>4</xdr:col>
      <xdr:colOff>1380067</xdr:colOff>
      <xdr:row>61</xdr:row>
      <xdr:rowOff>14816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65D4E55-403F-4B1D-901F-04883CF9FD97}"/>
            </a:ext>
          </a:extLst>
        </xdr:cNvPr>
        <xdr:cNvSpPr/>
      </xdr:nvSpPr>
      <xdr:spPr>
        <a:xfrm>
          <a:off x="4240743" y="98266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57</xdr:row>
      <xdr:rowOff>130175</xdr:rowOff>
    </xdr:from>
    <xdr:to>
      <xdr:col>6</xdr:col>
      <xdr:colOff>545042</xdr:colOff>
      <xdr:row>61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895231D-3CA9-49D4-825B-CFA722300B7B}"/>
            </a:ext>
          </a:extLst>
        </xdr:cNvPr>
        <xdr:cNvSpPr/>
      </xdr:nvSpPr>
      <xdr:spPr>
        <a:xfrm>
          <a:off x="7573434" y="986472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C0529A-150F-4B6C-ABF1-4015D734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8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51B3F14-6D06-4887-A6B3-36005194452F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C6ED7EA-8512-4BE8-9981-C17F91D81261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39EDA71-DEEB-47B3-8C13-CAB52D0F894E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0B21D1-895E-43F3-85F2-D885B002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D0C9-354A-450C-98E2-1666341324E7}">
  <sheetPr>
    <tabColor rgb="FF0070C0"/>
    <pageSetUpPr fitToPage="1"/>
  </sheetPr>
  <dimension ref="A1:O82"/>
  <sheetViews>
    <sheetView view="pageBreakPreview" topLeftCell="A50" zoomScaleNormal="90" zoomScaleSheetLayoutView="100" workbookViewId="0">
      <selection activeCell="A2" sqref="A2:G2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">
      <c r="A2" s="3" t="s">
        <v>139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771199.42</v>
      </c>
      <c r="D6" s="11"/>
      <c r="E6" s="8" t="s">
        <v>6</v>
      </c>
      <c r="F6" s="12"/>
      <c r="G6" s="10">
        <f>SUM(F7:F8)</f>
        <v>288896.02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770099.42</v>
      </c>
      <c r="C8" s="10"/>
      <c r="D8" s="2" t="s">
        <v>2</v>
      </c>
      <c r="E8" s="5" t="s">
        <v>10</v>
      </c>
      <c r="F8" s="15">
        <v>288896.02</v>
      </c>
    </row>
    <row r="9" spans="1:11" ht="12.75" customHeight="1" x14ac:dyDescent="0.2">
      <c r="B9" s="9"/>
      <c r="E9" s="8" t="s">
        <v>11</v>
      </c>
      <c r="F9" s="12"/>
      <c r="G9" s="10">
        <f>SUM(F10:F13)</f>
        <v>7649622.4899999993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3014333.53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1304365.92</v>
      </c>
    </row>
    <row r="12" spans="1:11" ht="12.75" customHeight="1" x14ac:dyDescent="0.2">
      <c r="A12" s="5" t="s">
        <v>16</v>
      </c>
      <c r="B12" s="13">
        <v>2033084.17</v>
      </c>
      <c r="D12" s="18"/>
      <c r="E12" s="5" t="s">
        <v>17</v>
      </c>
      <c r="F12" s="17">
        <v>6295243.3999999994</v>
      </c>
      <c r="G12" s="10"/>
      <c r="K12" s="19"/>
    </row>
    <row r="13" spans="1:11" ht="12.75" customHeight="1" x14ac:dyDescent="0.2">
      <c r="A13" s="5" t="s">
        <v>18</v>
      </c>
      <c r="B13" s="15">
        <v>8249.36</v>
      </c>
      <c r="D13" s="18"/>
      <c r="E13" s="5" t="s">
        <v>19</v>
      </c>
      <c r="F13" s="15">
        <v>21476.880000000001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1845034.02</v>
      </c>
      <c r="K14" s="19"/>
    </row>
    <row r="15" spans="1:11" ht="12.75" customHeight="1" x14ac:dyDescent="0.2">
      <c r="A15" s="8" t="s">
        <v>21</v>
      </c>
      <c r="B15" s="20"/>
      <c r="C15" s="17">
        <f>SUM(B17:B21)</f>
        <v>200000</v>
      </c>
      <c r="D15" s="18"/>
      <c r="E15" s="5" t="s">
        <v>22</v>
      </c>
      <c r="F15" s="17">
        <v>1633987.98</v>
      </c>
    </row>
    <row r="16" spans="1:11" ht="12.75" customHeight="1" x14ac:dyDescent="0.2">
      <c r="A16" s="5" t="s">
        <v>23</v>
      </c>
      <c r="B16" s="20"/>
      <c r="C16" s="17"/>
      <c r="E16" s="5" t="s">
        <v>24</v>
      </c>
      <c r="F16" s="15">
        <v>211046.04</v>
      </c>
    </row>
    <row r="17" spans="1:15" ht="12.75" customHeight="1" x14ac:dyDescent="0.2">
      <c r="A17" s="5" t="s">
        <v>25</v>
      </c>
      <c r="B17" s="9">
        <v>200000</v>
      </c>
      <c r="C17" s="17"/>
      <c r="E17" s="8" t="s">
        <v>26</v>
      </c>
      <c r="F17" s="21"/>
      <c r="G17" s="10">
        <f>SUM(F18)</f>
        <v>112510.45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112510.45</v>
      </c>
      <c r="G18" s="10"/>
    </row>
    <row r="19" spans="1:15" ht="12.75" customHeight="1" x14ac:dyDescent="0.2">
      <c r="A19" s="5" t="s">
        <v>29</v>
      </c>
      <c r="B19" s="9">
        <v>0</v>
      </c>
      <c r="E19" s="8" t="s">
        <v>30</v>
      </c>
      <c r="F19" s="21"/>
      <c r="G19" s="10">
        <f>SUM(F20)</f>
        <v>122700.01</v>
      </c>
    </row>
    <row r="20" spans="1:15" ht="12.75" customHeight="1" x14ac:dyDescent="0.2">
      <c r="A20" s="5" t="s">
        <v>31</v>
      </c>
      <c r="B20" s="9">
        <v>0</v>
      </c>
      <c r="E20" s="5" t="s">
        <v>32</v>
      </c>
      <c r="F20" s="15">
        <v>122700.01</v>
      </c>
      <c r="G20" s="10"/>
    </row>
    <row r="21" spans="1:15" ht="12.75" customHeight="1" x14ac:dyDescent="0.2">
      <c r="A21" s="5" t="s">
        <v>33</v>
      </c>
      <c r="B21" s="15">
        <v>0</v>
      </c>
      <c r="E21" s="8" t="s">
        <v>34</v>
      </c>
      <c r="F21" s="13"/>
      <c r="G21" s="10">
        <f>SUM(F22:F23)</f>
        <v>294820.90000000002</v>
      </c>
    </row>
    <row r="22" spans="1:15" ht="12.75" customHeight="1" x14ac:dyDescent="0.2">
      <c r="E22" s="5" t="s">
        <v>35</v>
      </c>
      <c r="F22" s="16">
        <v>97634.8</v>
      </c>
    </row>
    <row r="23" spans="1:15" ht="15.75" customHeight="1" x14ac:dyDescent="0.2">
      <c r="A23" s="8" t="s">
        <v>36</v>
      </c>
      <c r="B23" s="13"/>
      <c r="C23" s="10">
        <f>SUM(B24:B27)</f>
        <v>14065148.800000001</v>
      </c>
      <c r="E23" s="5" t="s">
        <v>37</v>
      </c>
      <c r="F23" s="15">
        <v>197186.1</v>
      </c>
      <c r="G23" s="10"/>
    </row>
    <row r="24" spans="1:15" ht="12.75" customHeight="1" x14ac:dyDescent="0.2">
      <c r="A24" s="5" t="s">
        <v>38</v>
      </c>
      <c r="B24" s="9">
        <v>3531159.45</v>
      </c>
      <c r="E24" s="8" t="s">
        <v>39</v>
      </c>
      <c r="F24" s="23"/>
      <c r="G24" s="10">
        <f>SUM(F25:F25)</f>
        <v>111719.34</v>
      </c>
    </row>
    <row r="25" spans="1:15" ht="12.75" customHeight="1" x14ac:dyDescent="0.2">
      <c r="A25" s="24" t="s">
        <v>40</v>
      </c>
      <c r="B25" s="17">
        <v>9507219.1300000008</v>
      </c>
      <c r="E25" s="5" t="s">
        <v>41</v>
      </c>
      <c r="F25" s="15">
        <v>111719.34</v>
      </c>
    </row>
    <row r="26" spans="1:15" ht="12.75" customHeight="1" x14ac:dyDescent="0.2">
      <c r="A26" s="5" t="s">
        <v>42</v>
      </c>
      <c r="B26" s="10">
        <v>1132891.8500000001</v>
      </c>
      <c r="E26" s="8" t="s">
        <v>43</v>
      </c>
      <c r="G26" s="17">
        <f>SUM(F27)</f>
        <v>92225.85</v>
      </c>
    </row>
    <row r="27" spans="1:15" ht="12.75" customHeight="1" x14ac:dyDescent="0.2">
      <c r="A27" s="5" t="s">
        <v>44</v>
      </c>
      <c r="B27" s="25">
        <v>-106121.63</v>
      </c>
      <c r="E27" s="26" t="s">
        <v>45</v>
      </c>
      <c r="F27" s="15">
        <v>92225.85</v>
      </c>
    </row>
    <row r="28" spans="1:15" ht="12.75" customHeight="1" x14ac:dyDescent="0.2">
      <c r="E28" s="27" t="s">
        <v>46</v>
      </c>
      <c r="F28" s="23"/>
      <c r="G28" s="10">
        <f>+SUM(F29:F29)</f>
        <v>0</v>
      </c>
    </row>
    <row r="29" spans="1:15" ht="12.75" customHeight="1" x14ac:dyDescent="0.2">
      <c r="A29" s="8" t="s">
        <v>47</v>
      </c>
      <c r="B29" s="16"/>
      <c r="C29" s="17">
        <f>SUM(B30)</f>
        <v>147258.67000000001</v>
      </c>
      <c r="E29" s="26" t="s">
        <v>48</v>
      </c>
      <c r="F29" s="15">
        <v>0</v>
      </c>
      <c r="G29" s="10"/>
      <c r="L29" s="28"/>
      <c r="O29" s="28"/>
    </row>
    <row r="30" spans="1:15" ht="12.75" customHeight="1" x14ac:dyDescent="0.2">
      <c r="A30" s="5" t="s">
        <v>49</v>
      </c>
      <c r="B30" s="29">
        <v>147258.67000000001</v>
      </c>
      <c r="E30" s="30" t="s">
        <v>50</v>
      </c>
      <c r="F30" s="9" t="s">
        <v>2</v>
      </c>
      <c r="G30" s="31">
        <f>SUM(G6:G28)</f>
        <v>10517529.079999998</v>
      </c>
    </row>
    <row r="31" spans="1:15" ht="12.75" customHeight="1" x14ac:dyDescent="0.2">
      <c r="B31" s="16"/>
      <c r="E31" s="30" t="s">
        <v>51</v>
      </c>
      <c r="F31" s="9" t="s">
        <v>2</v>
      </c>
      <c r="G31" s="10" t="s">
        <v>2</v>
      </c>
    </row>
    <row r="32" spans="1:15" ht="12.75" customHeight="1" x14ac:dyDescent="0.2">
      <c r="A32" s="8" t="s">
        <v>52</v>
      </c>
      <c r="B32" s="9" t="s">
        <v>2</v>
      </c>
      <c r="C32" s="10">
        <f>SUM(B33:B35)</f>
        <v>79275.129999999888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6">
        <v>0</v>
      </c>
      <c r="C33" s="10"/>
      <c r="E33" s="5" t="s">
        <v>55</v>
      </c>
      <c r="F33" s="15">
        <v>7500000</v>
      </c>
      <c r="G33" s="10"/>
      <c r="K33" s="11"/>
    </row>
    <row r="34" spans="1:11" ht="12.75" customHeight="1" x14ac:dyDescent="0.2">
      <c r="A34" s="5" t="s">
        <v>56</v>
      </c>
      <c r="B34" s="16">
        <v>702593.65999999992</v>
      </c>
      <c r="E34" s="8" t="s">
        <v>57</v>
      </c>
      <c r="G34" s="16">
        <f>+F35</f>
        <v>225833.54</v>
      </c>
    </row>
    <row r="35" spans="1:11" ht="12.75" customHeight="1" x14ac:dyDescent="0.2">
      <c r="A35" s="5" t="s">
        <v>58</v>
      </c>
      <c r="B35" s="15">
        <v>-623318.53</v>
      </c>
      <c r="E35" s="5" t="s">
        <v>59</v>
      </c>
      <c r="F35" s="15">
        <v>225833.54</v>
      </c>
    </row>
    <row r="36" spans="1:11" ht="12.75" customHeight="1" x14ac:dyDescent="0.2">
      <c r="B36" s="9"/>
      <c r="E36" s="8" t="s">
        <v>60</v>
      </c>
      <c r="F36" s="16"/>
      <c r="G36" s="10">
        <f>+F37</f>
        <v>9398.7000000000007</v>
      </c>
    </row>
    <row r="37" spans="1:11" ht="12.75" customHeight="1" x14ac:dyDescent="0.2">
      <c r="A37" s="8" t="s">
        <v>61</v>
      </c>
      <c r="B37" s="13"/>
      <c r="C37" s="10">
        <f>SUM(B38:B41)</f>
        <v>2354042.7900000005</v>
      </c>
      <c r="E37" s="32" t="s">
        <v>62</v>
      </c>
      <c r="F37" s="15">
        <v>9398.7000000000007</v>
      </c>
    </row>
    <row r="38" spans="1:11" ht="12.75" customHeight="1" x14ac:dyDescent="0.2">
      <c r="A38" s="5" t="s">
        <v>63</v>
      </c>
      <c r="B38" s="9">
        <v>1880060.26</v>
      </c>
      <c r="C38" s="10"/>
      <c r="E38" s="8" t="s">
        <v>64</v>
      </c>
      <c r="F38" s="16"/>
      <c r="G38" s="10">
        <f>SUM(F39:F40)</f>
        <v>2378497.0199999996</v>
      </c>
    </row>
    <row r="39" spans="1:11" ht="12.75" customHeight="1" x14ac:dyDescent="0.2">
      <c r="A39" s="5" t="s">
        <v>65</v>
      </c>
      <c r="B39" s="10">
        <v>399734.42000000004</v>
      </c>
      <c r="C39" s="10"/>
      <c r="E39" s="5" t="str">
        <f>IF(F39&lt;0,"PERDIDA DEL EJERCICIO","UTILIDAD DEL EJERCICIO")</f>
        <v>UTILIDAD DEL EJERCICIO</v>
      </c>
      <c r="F39" s="16">
        <v>583965.27999999933</v>
      </c>
      <c r="H39" s="19"/>
    </row>
    <row r="40" spans="1:11" ht="12.75" customHeight="1" x14ac:dyDescent="0.2">
      <c r="A40" s="5" t="s">
        <v>66</v>
      </c>
      <c r="B40" s="13">
        <v>201334.43000000002</v>
      </c>
      <c r="C40" s="10"/>
      <c r="E40" s="5" t="s">
        <v>67</v>
      </c>
      <c r="F40" s="15">
        <v>1794531.74</v>
      </c>
    </row>
    <row r="41" spans="1:11" ht="12.75" customHeight="1" x14ac:dyDescent="0.2">
      <c r="A41" s="5" t="s">
        <v>68</v>
      </c>
      <c r="B41" s="15">
        <v>-127086.32</v>
      </c>
    </row>
    <row r="42" spans="1:11" ht="12.75" customHeight="1" x14ac:dyDescent="0.2">
      <c r="E42" s="7" t="s">
        <v>69</v>
      </c>
      <c r="F42" s="12"/>
      <c r="G42" s="31">
        <f>SUM(G32:G41)</f>
        <v>10113729.26</v>
      </c>
    </row>
    <row r="43" spans="1:11" ht="15" customHeight="1" thickBot="1" x14ac:dyDescent="0.25">
      <c r="A43" s="30" t="s">
        <v>70</v>
      </c>
      <c r="B43" s="33" t="s">
        <v>2</v>
      </c>
      <c r="C43" s="34">
        <f>SUM(C5:C42)</f>
        <v>20631258.34</v>
      </c>
      <c r="E43" s="7" t="s">
        <v>71</v>
      </c>
      <c r="F43" s="9"/>
      <c r="G43" s="35">
        <f>G30+G42</f>
        <v>20631258.339999996</v>
      </c>
      <c r="H43" s="36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72</v>
      </c>
      <c r="B45" s="33"/>
      <c r="C45" s="37">
        <f>SUM(B46:B49)</f>
        <v>1573328940.9100001</v>
      </c>
      <c r="E45" s="38" t="s">
        <v>73</v>
      </c>
      <c r="F45" s="13"/>
      <c r="G45" s="37">
        <f>SUM(F46)</f>
        <v>1573328940.9100001</v>
      </c>
      <c r="H45" s="11">
        <f>+G45-C45</f>
        <v>0</v>
      </c>
      <c r="I45" s="11"/>
    </row>
    <row r="46" spans="1:11" ht="24" customHeight="1" x14ac:dyDescent="0.2">
      <c r="A46" s="39" t="s">
        <v>74</v>
      </c>
      <c r="B46" s="9">
        <v>1382297759.6300001</v>
      </c>
      <c r="C46" s="33"/>
      <c r="E46" s="24" t="s">
        <v>75</v>
      </c>
      <c r="F46" s="15">
        <v>1573328940.9100001</v>
      </c>
      <c r="G46" s="33"/>
      <c r="H46" s="11"/>
      <c r="I46" s="11"/>
    </row>
    <row r="47" spans="1:11" ht="12.75" customHeight="1" x14ac:dyDescent="0.2">
      <c r="A47" s="5" t="s">
        <v>76</v>
      </c>
      <c r="B47" s="40">
        <v>26217899.800000001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77</v>
      </c>
      <c r="B48" s="40">
        <v>161461306.53</v>
      </c>
      <c r="F48" s="43"/>
      <c r="G48" s="41"/>
      <c r="H48" s="11"/>
      <c r="I48" s="11"/>
    </row>
    <row r="49" spans="1:12" ht="21" customHeight="1" x14ac:dyDescent="0.2">
      <c r="A49" s="24" t="s">
        <v>78</v>
      </c>
      <c r="B49" s="45">
        <v>3351974.95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79</v>
      </c>
      <c r="B51" s="47"/>
      <c r="C51" s="48">
        <f>SUM(B52:B54)</f>
        <v>1208549.02</v>
      </c>
      <c r="E51" s="8" t="s">
        <v>80</v>
      </c>
      <c r="G51" s="48">
        <f>+F52</f>
        <v>1208549.02</v>
      </c>
      <c r="H51" s="11">
        <f>+G51-C51</f>
        <v>0</v>
      </c>
    </row>
    <row r="52" spans="1:12" ht="12.75" customHeight="1" x14ac:dyDescent="0.2">
      <c r="A52" s="5" t="s">
        <v>81</v>
      </c>
      <c r="B52" s="49">
        <v>1173000</v>
      </c>
      <c r="C52" s="41"/>
      <c r="E52" s="5" t="s">
        <v>80</v>
      </c>
      <c r="F52" s="22">
        <v>1208549.02</v>
      </c>
    </row>
    <row r="53" spans="1:12" ht="12.75" customHeight="1" x14ac:dyDescent="0.2">
      <c r="A53" s="5" t="s">
        <v>82</v>
      </c>
      <c r="B53" s="49">
        <v>30907.46</v>
      </c>
      <c r="C53" s="41"/>
      <c r="F53" s="17"/>
    </row>
    <row r="54" spans="1:12" ht="12.75" customHeight="1" x14ac:dyDescent="0.2">
      <c r="A54" s="50" t="s">
        <v>83</v>
      </c>
      <c r="B54" s="45">
        <v>4641.5600000000004</v>
      </c>
      <c r="C54" s="41"/>
      <c r="F54" s="17"/>
    </row>
    <row r="55" spans="1:12" ht="12.75" customHeight="1" x14ac:dyDescent="0.2">
      <c r="B55" s="47"/>
      <c r="C55" s="41"/>
      <c r="H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/>
      <c r="L58" s="11"/>
    </row>
    <row r="59" spans="1:12" ht="12.75" customHeight="1" x14ac:dyDescent="0.2">
      <c r="B59" s="47"/>
      <c r="C59" s="41"/>
      <c r="H59" s="11"/>
      <c r="K59" s="51"/>
    </row>
    <row r="60" spans="1:12" ht="12.75" customHeight="1" x14ac:dyDescent="0.2">
      <c r="B60" s="47"/>
      <c r="C60" s="41"/>
      <c r="H60" s="52" t="s">
        <v>2</v>
      </c>
      <c r="K60" s="11"/>
    </row>
    <row r="61" spans="1:12" ht="12.75" customHeight="1" x14ac:dyDescent="0.2">
      <c r="A61" s="53" t="s">
        <v>84</v>
      </c>
      <c r="C61" s="54"/>
      <c r="F61" s="55" t="s">
        <v>85</v>
      </c>
      <c r="G61" s="54"/>
      <c r="H61" s="11"/>
    </row>
    <row r="62" spans="1:12" ht="12.75" customHeight="1" x14ac:dyDescent="0.2">
      <c r="A62" s="56"/>
      <c r="C62" s="54"/>
      <c r="F62" s="54"/>
      <c r="G62" s="54"/>
      <c r="I62" s="11"/>
      <c r="K62" s="11"/>
    </row>
    <row r="63" spans="1:12" ht="12.75" customHeight="1" x14ac:dyDescent="0.2">
      <c r="F63" s="54"/>
      <c r="G63" s="54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</row>
    <row r="67" spans="4:11" ht="12.75" customHeight="1" x14ac:dyDescent="0.2">
      <c r="D67" s="57"/>
      <c r="H67" s="11">
        <f>+C51-G51</f>
        <v>0</v>
      </c>
    </row>
    <row r="68" spans="4:11" ht="12.75" customHeight="1" x14ac:dyDescent="0.2">
      <c r="D68" s="57"/>
    </row>
    <row r="69" spans="4:11" ht="12.75" customHeight="1" x14ac:dyDescent="0.2">
      <c r="D69" s="57"/>
      <c r="K69" s="11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>
      <c r="D72" s="57"/>
    </row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"/>
    <row r="80" spans="4:11" ht="12.75" customHeight="1" x14ac:dyDescent="0.25">
      <c r="D80" s="58"/>
    </row>
    <row r="81" spans="4:4" ht="12.75" customHeight="1" x14ac:dyDescent="0.25">
      <c r="D81" s="58"/>
    </row>
    <row r="82" spans="4:4" ht="15.75" x14ac:dyDescent="0.25">
      <c r="D82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D7B5-2DED-4E0C-A1B4-1DE54D2AD6E6}">
  <sheetPr>
    <tabColor rgb="FF0070C0"/>
    <pageSetUpPr fitToPage="1"/>
  </sheetPr>
  <dimension ref="A1:I64"/>
  <sheetViews>
    <sheetView tabSelected="1" view="pageBreakPreview" zoomScaleNormal="100" zoomScaleSheetLayoutView="100" workbookViewId="0">
      <selection activeCell="H2" sqref="H2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5">
      <c r="A2" s="60" t="s">
        <v>140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" t="s">
        <v>86</v>
      </c>
      <c r="E4" s="7" t="s">
        <v>87</v>
      </c>
      <c r="G4" s="19"/>
      <c r="H4" s="69"/>
      <c r="I4" s="69"/>
    </row>
    <row r="5" spans="1:9" ht="16.5" customHeight="1" x14ac:dyDescent="0.2">
      <c r="A5" s="70" t="s">
        <v>88</v>
      </c>
      <c r="C5" s="19">
        <f>SUM(B6:B7)</f>
        <v>5506785.5299999993</v>
      </c>
      <c r="D5" s="69"/>
      <c r="E5" s="8" t="s">
        <v>89</v>
      </c>
      <c r="F5" s="71"/>
      <c r="G5" s="71">
        <f>SUM(F6:F7)</f>
        <v>10998925.18</v>
      </c>
      <c r="H5" s="69"/>
    </row>
    <row r="6" spans="1:9" x14ac:dyDescent="0.2">
      <c r="A6" s="2" t="s">
        <v>90</v>
      </c>
      <c r="B6" s="19">
        <v>1150558.72</v>
      </c>
      <c r="C6" s="19"/>
      <c r="E6" s="5" t="s">
        <v>90</v>
      </c>
      <c r="F6" s="71">
        <v>2212178.85</v>
      </c>
      <c r="G6" s="71"/>
      <c r="H6" s="69"/>
    </row>
    <row r="7" spans="1:9" x14ac:dyDescent="0.2">
      <c r="A7" s="72" t="s">
        <v>91</v>
      </c>
      <c r="B7" s="73">
        <v>4356226.8099999996</v>
      </c>
      <c r="E7" s="5" t="s">
        <v>92</v>
      </c>
      <c r="F7" s="74">
        <v>8786746.3300000001</v>
      </c>
      <c r="G7" s="71"/>
    </row>
    <row r="8" spans="1:9" x14ac:dyDescent="0.2">
      <c r="C8" s="19"/>
      <c r="E8" s="5"/>
      <c r="F8" s="51"/>
      <c r="G8" s="71"/>
    </row>
    <row r="9" spans="1:9" ht="24" x14ac:dyDescent="0.2">
      <c r="A9" s="75" t="s">
        <v>93</v>
      </c>
      <c r="B9" s="71"/>
      <c r="C9" s="71">
        <f>SUM(B10)</f>
        <v>1006007.96</v>
      </c>
      <c r="E9" s="76" t="s">
        <v>94</v>
      </c>
      <c r="G9" s="71">
        <f>SUM(F10:F12)</f>
        <v>3326890.1500000004</v>
      </c>
    </row>
    <row r="10" spans="1:9" x14ac:dyDescent="0.2">
      <c r="A10" s="77" t="s">
        <v>90</v>
      </c>
      <c r="B10" s="78">
        <v>1006007.96</v>
      </c>
      <c r="C10" s="71"/>
      <c r="D10" s="69"/>
      <c r="E10" s="6" t="s">
        <v>90</v>
      </c>
      <c r="F10" s="19">
        <v>955438.37</v>
      </c>
      <c r="H10" s="69"/>
    </row>
    <row r="11" spans="1:9" ht="25.5" x14ac:dyDescent="0.2">
      <c r="A11" s="77"/>
      <c r="B11" s="19"/>
      <c r="C11" s="71"/>
      <c r="E11" s="79" t="s">
        <v>95</v>
      </c>
      <c r="F11" s="19">
        <v>2015151.6</v>
      </c>
    </row>
    <row r="12" spans="1:9" ht="15" customHeight="1" x14ac:dyDescent="0.2">
      <c r="A12" s="80" t="s">
        <v>96</v>
      </c>
      <c r="C12" s="19">
        <f>SUM(B13:B15)</f>
        <v>4660459.99</v>
      </c>
      <c r="E12" s="6" t="s">
        <v>97</v>
      </c>
      <c r="F12" s="73">
        <v>356300.18</v>
      </c>
    </row>
    <row r="13" spans="1:9" x14ac:dyDescent="0.2">
      <c r="A13" s="77" t="s">
        <v>90</v>
      </c>
      <c r="B13" s="81">
        <v>344469.35</v>
      </c>
      <c r="F13" s="19"/>
    </row>
    <row r="14" spans="1:9" ht="15.75" customHeight="1" x14ac:dyDescent="0.2">
      <c r="A14" s="82" t="s">
        <v>98</v>
      </c>
      <c r="B14" s="19">
        <v>4069552.5100000002</v>
      </c>
      <c r="C14" s="11"/>
      <c r="E14" s="83" t="s">
        <v>99</v>
      </c>
      <c r="G14" s="19">
        <f>SUM(F15:F16)</f>
        <v>544426.6</v>
      </c>
    </row>
    <row r="15" spans="1:9" x14ac:dyDescent="0.2">
      <c r="A15" s="77" t="s">
        <v>97</v>
      </c>
      <c r="B15" s="84">
        <v>246438.13</v>
      </c>
      <c r="E15" s="6" t="s">
        <v>90</v>
      </c>
      <c r="F15" s="19">
        <v>285699.12</v>
      </c>
    </row>
    <row r="16" spans="1:9" x14ac:dyDescent="0.2">
      <c r="A16" s="77"/>
      <c r="B16" s="19"/>
      <c r="C16" s="19"/>
      <c r="E16" s="6" t="s">
        <v>100</v>
      </c>
      <c r="F16" s="85">
        <v>258727.48</v>
      </c>
    </row>
    <row r="17" spans="1:8" x14ac:dyDescent="0.2">
      <c r="A17" s="70" t="s">
        <v>101</v>
      </c>
      <c r="B17" s="19"/>
      <c r="C17" s="19">
        <f>SUM(B18:B21)</f>
        <v>1637781.02</v>
      </c>
    </row>
    <row r="18" spans="1:8" x14ac:dyDescent="0.2">
      <c r="A18" s="86" t="s">
        <v>102</v>
      </c>
      <c r="B18" s="19">
        <v>232369.87</v>
      </c>
      <c r="D18" s="69"/>
      <c r="E18" s="8" t="s">
        <v>103</v>
      </c>
      <c r="F18" s="87"/>
      <c r="G18" s="87">
        <f>SUM(F19:F20)</f>
        <v>161.57</v>
      </c>
    </row>
    <row r="19" spans="1:8" ht="24" x14ac:dyDescent="0.2">
      <c r="A19" s="88" t="s">
        <v>104</v>
      </c>
      <c r="B19" s="19">
        <v>427107.1</v>
      </c>
      <c r="C19" s="19"/>
      <c r="D19" s="11"/>
      <c r="E19" s="6" t="s">
        <v>90</v>
      </c>
      <c r="F19" s="11">
        <v>54.9</v>
      </c>
      <c r="G19" s="87"/>
    </row>
    <row r="20" spans="1:8" x14ac:dyDescent="0.2">
      <c r="A20" s="2" t="s">
        <v>105</v>
      </c>
      <c r="B20" s="19">
        <v>11611.68</v>
      </c>
      <c r="E20" s="5" t="s">
        <v>91</v>
      </c>
      <c r="F20" s="85">
        <v>106.67</v>
      </c>
    </row>
    <row r="21" spans="1:8" x14ac:dyDescent="0.2">
      <c r="A21" s="2" t="s">
        <v>106</v>
      </c>
      <c r="B21" s="73">
        <v>966692.37000000011</v>
      </c>
    </row>
    <row r="22" spans="1:8" ht="18" x14ac:dyDescent="0.25">
      <c r="E22" s="83" t="s">
        <v>107</v>
      </c>
      <c r="G22" s="89">
        <f>SUM(F23:F25)</f>
        <v>50253.119999999995</v>
      </c>
      <c r="H22" s="90"/>
    </row>
    <row r="23" spans="1:8" ht="13.5" customHeight="1" x14ac:dyDescent="0.25">
      <c r="A23" s="80" t="s">
        <v>108</v>
      </c>
      <c r="C23" s="19">
        <f>SUM(B24:B25)</f>
        <v>782327.35000000009</v>
      </c>
      <c r="E23" s="6" t="s">
        <v>109</v>
      </c>
      <c r="F23" s="91">
        <v>34032.949999999997</v>
      </c>
      <c r="G23" s="11"/>
      <c r="H23" s="90" t="s">
        <v>110</v>
      </c>
    </row>
    <row r="24" spans="1:8" ht="14.25" customHeight="1" x14ac:dyDescent="0.25">
      <c r="A24" s="77" t="s">
        <v>90</v>
      </c>
      <c r="B24" s="19">
        <v>213371.19</v>
      </c>
      <c r="C24" s="71"/>
      <c r="E24" s="5" t="s">
        <v>111</v>
      </c>
      <c r="F24" s="91">
        <v>16220.17</v>
      </c>
      <c r="H24" s="90"/>
    </row>
    <row r="25" spans="1:8" ht="14.25" customHeight="1" x14ac:dyDescent="0.2">
      <c r="A25" s="2" t="s">
        <v>100</v>
      </c>
      <c r="B25" s="73">
        <v>568956.16000000003</v>
      </c>
      <c r="E25" s="6" t="s">
        <v>112</v>
      </c>
      <c r="F25" s="92">
        <v>0</v>
      </c>
    </row>
    <row r="26" spans="1:8" ht="5.25" customHeight="1" x14ac:dyDescent="0.35">
      <c r="B26" s="93"/>
      <c r="C26" s="94"/>
      <c r="E26" s="5"/>
      <c r="F26" s="51"/>
    </row>
    <row r="27" spans="1:8" ht="14.25" customHeight="1" x14ac:dyDescent="0.2">
      <c r="A27" s="70" t="s">
        <v>113</v>
      </c>
      <c r="B27" s="95"/>
      <c r="C27" s="95">
        <f>SUM(B28:B30)</f>
        <v>133005.48000000001</v>
      </c>
      <c r="E27" s="5"/>
      <c r="F27" s="51"/>
    </row>
    <row r="28" spans="1:8" x14ac:dyDescent="0.2">
      <c r="A28" s="2" t="s">
        <v>114</v>
      </c>
      <c r="B28" s="19">
        <v>7127.12</v>
      </c>
      <c r="C28" s="95"/>
      <c r="E28" s="46" t="s">
        <v>115</v>
      </c>
      <c r="F28" s="51"/>
      <c r="G28" s="89">
        <f>SUM(F29)</f>
        <v>383029.44</v>
      </c>
    </row>
    <row r="29" spans="1:8" x14ac:dyDescent="0.2">
      <c r="A29" s="2" t="s">
        <v>116</v>
      </c>
      <c r="B29" s="51">
        <v>0</v>
      </c>
      <c r="E29" s="5" t="s">
        <v>117</v>
      </c>
      <c r="F29" s="74">
        <v>383029.44</v>
      </c>
      <c r="H29" s="69"/>
    </row>
    <row r="30" spans="1:8" ht="24" x14ac:dyDescent="0.2">
      <c r="A30" s="88" t="s">
        <v>118</v>
      </c>
      <c r="B30" s="74">
        <v>125878.36</v>
      </c>
    </row>
    <row r="31" spans="1:8" x14ac:dyDescent="0.2">
      <c r="E31" s="96" t="s">
        <v>119</v>
      </c>
      <c r="G31" s="89">
        <f>SUM(F32)</f>
        <v>108113.81</v>
      </c>
    </row>
    <row r="32" spans="1:8" x14ac:dyDescent="0.2">
      <c r="A32" s="70" t="s">
        <v>120</v>
      </c>
      <c r="B32" s="95"/>
      <c r="C32" s="19">
        <f>SUM(B33:B40)</f>
        <v>1001340.92</v>
      </c>
      <c r="D32" s="69"/>
      <c r="E32" s="5" t="s">
        <v>121</v>
      </c>
      <c r="F32" s="73">
        <v>108113.81</v>
      </c>
    </row>
    <row r="33" spans="1:8" ht="20.25" customHeight="1" x14ac:dyDescent="0.2">
      <c r="A33" s="2" t="s">
        <v>122</v>
      </c>
      <c r="B33" s="95">
        <v>367603.63000000006</v>
      </c>
      <c r="C33" s="19"/>
      <c r="E33" s="96" t="s">
        <v>123</v>
      </c>
      <c r="F33" s="91"/>
      <c r="G33" s="89">
        <f>SUM(F34)</f>
        <v>2168.29</v>
      </c>
    </row>
    <row r="34" spans="1:8" ht="12.75" customHeight="1" x14ac:dyDescent="0.2">
      <c r="A34" s="2" t="s">
        <v>124</v>
      </c>
      <c r="B34" s="19">
        <v>0</v>
      </c>
      <c r="E34" s="6" t="s">
        <v>125</v>
      </c>
      <c r="F34" s="73">
        <v>2168.29</v>
      </c>
    </row>
    <row r="35" spans="1:8" ht="12.75" customHeight="1" x14ac:dyDescent="0.2">
      <c r="A35" s="2" t="s">
        <v>126</v>
      </c>
      <c r="B35" s="95">
        <v>323116.92</v>
      </c>
      <c r="C35" s="95"/>
    </row>
    <row r="36" spans="1:8" ht="12.75" customHeight="1" x14ac:dyDescent="0.2">
      <c r="A36" s="2" t="s">
        <v>127</v>
      </c>
      <c r="B36" s="19">
        <v>8491.16</v>
      </c>
      <c r="H36" s="97"/>
    </row>
    <row r="37" spans="1:8" ht="12.75" customHeight="1" x14ac:dyDescent="0.2">
      <c r="A37" s="2" t="s">
        <v>128</v>
      </c>
      <c r="B37" s="95">
        <v>181554.66999999998</v>
      </c>
      <c r="C37" s="19"/>
      <c r="H37" s="98"/>
    </row>
    <row r="38" spans="1:8" ht="12.75" customHeight="1" x14ac:dyDescent="0.2">
      <c r="A38" s="2" t="s">
        <v>129</v>
      </c>
      <c r="B38" s="95">
        <v>13168.71</v>
      </c>
      <c r="C38" s="19"/>
      <c r="H38" s="98"/>
    </row>
    <row r="39" spans="1:8" ht="12.75" customHeight="1" x14ac:dyDescent="0.2">
      <c r="A39" s="2" t="s">
        <v>130</v>
      </c>
      <c r="B39" s="95">
        <v>0</v>
      </c>
      <c r="C39" s="19"/>
      <c r="H39" s="11"/>
    </row>
    <row r="40" spans="1:8" ht="12.75" customHeight="1" x14ac:dyDescent="0.2">
      <c r="A40" s="2" t="s">
        <v>131</v>
      </c>
      <c r="B40" s="84">
        <v>107405.83</v>
      </c>
      <c r="C40" s="19"/>
      <c r="H40" s="69"/>
    </row>
    <row r="42" spans="1:8" x14ac:dyDescent="0.2">
      <c r="A42" s="99" t="s">
        <v>132</v>
      </c>
      <c r="C42" s="19">
        <f>SUM(B43:B44)</f>
        <v>102294.63</v>
      </c>
    </row>
    <row r="43" spans="1:8" x14ac:dyDescent="0.2">
      <c r="A43" s="2" t="s">
        <v>133</v>
      </c>
      <c r="B43" s="51">
        <v>30974.49</v>
      </c>
      <c r="H43" s="11"/>
    </row>
    <row r="44" spans="1:8" x14ac:dyDescent="0.2">
      <c r="A44" s="2" t="s">
        <v>134</v>
      </c>
      <c r="B44" s="85">
        <v>71320.14</v>
      </c>
    </row>
    <row r="45" spans="1:8" ht="4.5" customHeight="1" x14ac:dyDescent="0.2">
      <c r="D45" s="69"/>
    </row>
    <row r="46" spans="1:8" ht="12.75" customHeight="1" x14ac:dyDescent="0.2">
      <c r="A46" s="100" t="s">
        <v>135</v>
      </c>
      <c r="B46" s="101"/>
      <c r="C46" s="19">
        <f>SUM(C5:C45)</f>
        <v>14830002.880000001</v>
      </c>
      <c r="E46" s="7" t="s">
        <v>136</v>
      </c>
      <c r="F46" s="91"/>
      <c r="G46" s="19">
        <f>SUM(G5:G43)</f>
        <v>15413968.159999998</v>
      </c>
    </row>
    <row r="47" spans="1:8" x14ac:dyDescent="0.2">
      <c r="A47" s="100" t="str">
        <f>IF(C47=0,"","UTILIDAD DEL EJERCICIO")</f>
        <v>UTILIDAD DEL EJERCICIO</v>
      </c>
      <c r="B47" s="102"/>
      <c r="C47" s="19">
        <f>IF(SUM(-C46+G46)&lt;0,0,SUM(-C46+G46))</f>
        <v>583965.27999999747</v>
      </c>
      <c r="E47" s="103" t="str">
        <f>IF(G47=0,"","PERDIDA DEL EJERCICIO")</f>
        <v/>
      </c>
      <c r="G47" s="36">
        <f>IF(SUM(-G46+C46)&lt;0,0,SUM(-G46+C46))</f>
        <v>0</v>
      </c>
    </row>
    <row r="48" spans="1:8" ht="16.5" customHeight="1" thickBot="1" x14ac:dyDescent="0.25">
      <c r="A48" s="100" t="s">
        <v>137</v>
      </c>
      <c r="B48" s="104" t="s">
        <v>2</v>
      </c>
      <c r="C48" s="105">
        <f>+C46+C47</f>
        <v>15413968.159999998</v>
      </c>
      <c r="E48" s="106" t="s">
        <v>138</v>
      </c>
      <c r="F48" s="107" t="s">
        <v>2</v>
      </c>
      <c r="G48" s="105">
        <f>+G46+G47</f>
        <v>15413968.159999998</v>
      </c>
    </row>
    <row r="49" spans="1:8" ht="13.5" thickTop="1" x14ac:dyDescent="0.2">
      <c r="H49" s="36"/>
    </row>
    <row r="51" spans="1:8" ht="24" customHeight="1" x14ac:dyDescent="0.2"/>
    <row r="56" spans="1:8" x14ac:dyDescent="0.2">
      <c r="C56" s="19"/>
      <c r="G56" s="36"/>
      <c r="H56" s="11"/>
    </row>
    <row r="57" spans="1:8" x14ac:dyDescent="0.2">
      <c r="H57" s="11"/>
    </row>
    <row r="58" spans="1:8" x14ac:dyDescent="0.2">
      <c r="A58" s="108"/>
      <c r="B58" s="104"/>
      <c r="C58" s="107"/>
      <c r="F58" s="107"/>
      <c r="G58" s="107"/>
      <c r="H58" s="36"/>
    </row>
    <row r="59" spans="1:8" ht="15.75" x14ac:dyDescent="0.25">
      <c r="A59" s="109"/>
      <c r="B59" s="56"/>
      <c r="C59" s="56"/>
      <c r="E59" s="56"/>
      <c r="F59" s="109"/>
      <c r="G59" s="110"/>
    </row>
    <row r="60" spans="1:8" ht="15.75" x14ac:dyDescent="0.25">
      <c r="A60" s="109"/>
      <c r="C60" s="111"/>
      <c r="F60" s="109"/>
      <c r="G60" s="110"/>
    </row>
    <row r="61" spans="1:8" ht="15.75" x14ac:dyDescent="0.25">
      <c r="A61" s="110"/>
      <c r="D61" s="58"/>
      <c r="F61" s="110"/>
      <c r="G61" s="110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2023-06-27T22:56:27Z</dcterms:created>
  <dcterms:modified xsi:type="dcterms:W3CDTF">2023-06-27T22:57:46Z</dcterms:modified>
</cp:coreProperties>
</file>