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lter.piche\Documents\ESTADOS FINANCIEROS\2023\ABRIL\"/>
    </mc:Choice>
  </mc:AlternateContent>
  <xr:revisionPtr revIDLastSave="0" documentId="13_ncr:1_{F0CBEF8E-EDD3-4108-926E-CB8CBED60D02}" xr6:coauthVersionLast="47" xr6:coauthVersionMax="47" xr10:uidLastSave="{00000000-0000-0000-0000-000000000000}"/>
  <bookViews>
    <workbookView xWindow="-108" yWindow="-108" windowWidth="16608" windowHeight="8832" activeTab="1" xr2:uid="{00000000-000D-0000-FFFF-FFFF00000000}"/>
  </bookViews>
  <sheets>
    <sheet name="BAL" sheetId="2" r:id="rId1"/>
    <sheet name="ER" sheetId="4" r:id="rId2"/>
    <sheet name="Hoja1" sheetId="5" state="hidden" r:id="rId3"/>
  </sheets>
  <externalReferences>
    <externalReference r:id="rId4"/>
  </externalReferences>
  <definedNames>
    <definedName name="_xlnm.Print_Area" localSheetId="0">BAL!$B$1:$F$77</definedName>
    <definedName name="_xlnm.Print_Area" localSheetId="1">ER!$B$1:$D$52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6" i="2" l="1"/>
  <c r="G42" i="2"/>
  <c r="H40" i="2"/>
  <c r="H39" i="2"/>
  <c r="H37" i="2"/>
  <c r="H35" i="2"/>
  <c r="H33" i="2"/>
  <c r="G41" i="2"/>
  <c r="G37" i="2"/>
  <c r="G36" i="2"/>
  <c r="G34" i="2"/>
  <c r="H27" i="2"/>
  <c r="H26" i="2"/>
  <c r="H25" i="2"/>
  <c r="G29" i="2"/>
  <c r="F39" i="2"/>
  <c r="F38" i="2"/>
  <c r="F37" i="2" s="1"/>
  <c r="F33" i="2"/>
  <c r="F32" i="2"/>
  <c r="H32" i="2" s="1"/>
  <c r="F31" i="2"/>
  <c r="F34" i="2" s="1"/>
  <c r="H34" i="2" s="1"/>
  <c r="F28" i="2"/>
  <c r="H28" i="2" s="1"/>
  <c r="F27" i="2"/>
  <c r="F26" i="2"/>
  <c r="F25" i="2"/>
  <c r="F24" i="2"/>
  <c r="H24" i="2" s="1"/>
  <c r="H19" i="2"/>
  <c r="H17" i="2"/>
  <c r="H15" i="2"/>
  <c r="H10" i="2"/>
  <c r="G20" i="2"/>
  <c r="F18" i="2"/>
  <c r="H18" i="2" s="1"/>
  <c r="F16" i="2"/>
  <c r="H16" i="2" s="1"/>
  <c r="G14" i="2"/>
  <c r="F13" i="2"/>
  <c r="H13" i="2" s="1"/>
  <c r="F12" i="2"/>
  <c r="H12" i="2" s="1"/>
  <c r="F10" i="2"/>
  <c r="H38" i="2" l="1"/>
  <c r="H31" i="2"/>
  <c r="F29" i="2"/>
  <c r="F14" i="2"/>
  <c r="H29" i="2" l="1"/>
  <c r="F36" i="2"/>
  <c r="H14" i="2"/>
  <c r="F20" i="2"/>
  <c r="H20" i="2" s="1"/>
  <c r="E29" i="2"/>
  <c r="H36" i="2" l="1"/>
  <c r="F41" i="2"/>
  <c r="H41" i="2" s="1"/>
  <c r="D18" i="4"/>
  <c r="E34" i="2" l="1"/>
  <c r="E14" i="2" l="1"/>
  <c r="D52" i="4" l="1"/>
  <c r="E20" i="2" l="1"/>
  <c r="E37" i="2" l="1"/>
  <c r="D27" i="4" l="1"/>
  <c r="D8" i="4"/>
  <c r="D25" i="4" s="1"/>
  <c r="D32" i="4" l="1"/>
  <c r="D35" i="4" l="1"/>
  <c r="D38" i="4" s="1"/>
  <c r="D39" i="4" s="1"/>
  <c r="E41" i="2"/>
  <c r="F42" i="2" s="1"/>
  <c r="E42" i="2" l="1"/>
</calcChain>
</file>

<file path=xl/sharedStrings.xml><?xml version="1.0" encoding="utf-8"?>
<sst xmlns="http://schemas.openxmlformats.org/spreadsheetml/2006/main" count="196" uniqueCount="121">
  <si>
    <t>ACTIVOS</t>
  </si>
  <si>
    <t>Activos de Intermediación</t>
  </si>
  <si>
    <t>Otros Activos</t>
  </si>
  <si>
    <t>Activo Fijo</t>
  </si>
  <si>
    <t>PASIVOS Y PATRIMONIO</t>
  </si>
  <si>
    <t>Pasivos de Intermediación</t>
  </si>
  <si>
    <t>Diversos</t>
  </si>
  <si>
    <t>Otros Pasivos</t>
  </si>
  <si>
    <t>Cuentas por pagar</t>
  </si>
  <si>
    <t>Provisiones</t>
  </si>
  <si>
    <t>Patrimonio</t>
  </si>
  <si>
    <t>Capital social pagado</t>
  </si>
  <si>
    <t>L</t>
  </si>
  <si>
    <t>PROVISIONES</t>
  </si>
  <si>
    <t>3</t>
  </si>
  <si>
    <t>PATRIMONIO</t>
  </si>
  <si>
    <t>31</t>
  </si>
  <si>
    <t>311</t>
  </si>
  <si>
    <t>CAPITAL SOCIAL PAGADO</t>
  </si>
  <si>
    <t>3110</t>
  </si>
  <si>
    <t>311001</t>
  </si>
  <si>
    <t>CAPITAL SUSCRITO</t>
  </si>
  <si>
    <t>31100101</t>
  </si>
  <si>
    <t>ACCIONES COMUNES</t>
  </si>
  <si>
    <t>3110010101</t>
  </si>
  <si>
    <t>313</t>
  </si>
  <si>
    <t>RESERVAS DE CAPITAL</t>
  </si>
  <si>
    <t>3130</t>
  </si>
  <si>
    <t>313000</t>
  </si>
  <si>
    <t>RESERVAS</t>
  </si>
  <si>
    <t>31300001</t>
  </si>
  <si>
    <t>RESERVA LEGAL</t>
  </si>
  <si>
    <t>3130000100</t>
  </si>
  <si>
    <t>314</t>
  </si>
  <si>
    <t>3140</t>
  </si>
  <si>
    <t>314001</t>
  </si>
  <si>
    <t>31400101</t>
  </si>
  <si>
    <t>UTILIDADES</t>
  </si>
  <si>
    <t>3140010101</t>
  </si>
  <si>
    <t>3210</t>
  </si>
  <si>
    <t>32</t>
  </si>
  <si>
    <t>PATRIMONIO RESTRINGIDO</t>
  </si>
  <si>
    <t>321</t>
  </si>
  <si>
    <t>UTILIDADES NO DISTRIBUIBLES</t>
  </si>
  <si>
    <t>321000</t>
  </si>
  <si>
    <t>32100001</t>
  </si>
  <si>
    <t>3210000101</t>
  </si>
  <si>
    <t>USD$</t>
  </si>
  <si>
    <t xml:space="preserve">Diversos </t>
  </si>
  <si>
    <t>Total Activo</t>
  </si>
  <si>
    <t>Total Pasivo</t>
  </si>
  <si>
    <t>TOTAL PASIVO Y PATRIMONIO</t>
  </si>
  <si>
    <t>Caja y Bancos</t>
  </si>
  <si>
    <t>Reportos y otras operaciones bursátiles</t>
  </si>
  <si>
    <t>Inversiones financieras</t>
  </si>
  <si>
    <t>Bienes inmuebles, muebles y otros, neto de depreciación</t>
  </si>
  <si>
    <t>Depósitos de clientes</t>
  </si>
  <si>
    <t>311001010101</t>
  </si>
  <si>
    <t>31100101010101</t>
  </si>
  <si>
    <t>313000010001</t>
  </si>
  <si>
    <t>31300001000101</t>
  </si>
  <si>
    <t>314001010101</t>
  </si>
  <si>
    <t>31400101010101</t>
  </si>
  <si>
    <t>321000010101</t>
  </si>
  <si>
    <t>32100001010101</t>
  </si>
  <si>
    <t>ESTADO DE RESULTADOS</t>
  </si>
  <si>
    <t>Ingresos de Operación</t>
  </si>
  <si>
    <t>Intereses de préstamos</t>
  </si>
  <si>
    <t>Comisiones y otros ingresos de préstamos</t>
  </si>
  <si>
    <t>Intereses de inversiones</t>
  </si>
  <si>
    <t>Reportos y operaciones bursátiles</t>
  </si>
  <si>
    <t>Intereses sobre depósitos</t>
  </si>
  <si>
    <t>Otros servicios y contingencias</t>
  </si>
  <si>
    <t>Costos de Operación</t>
  </si>
  <si>
    <t>Intereses y otros costos de depósitos</t>
  </si>
  <si>
    <t>Reservas de Saneamiento</t>
  </si>
  <si>
    <t>Utilidad Antes de Gastos</t>
  </si>
  <si>
    <t>Gastos de Operación</t>
  </si>
  <si>
    <t>De funcionarios y empleados</t>
  </si>
  <si>
    <t>Generales</t>
  </si>
  <si>
    <t>Depreciaciones y amortizaciones</t>
  </si>
  <si>
    <t>Impuesto Sobre la Renta</t>
  </si>
  <si>
    <t>BALANCE GENERAL</t>
  </si>
  <si>
    <t>325</t>
  </si>
  <si>
    <t>3250</t>
  </si>
  <si>
    <t>RIESGO PAIS</t>
  </si>
  <si>
    <t>325001</t>
  </si>
  <si>
    <t>32500101</t>
  </si>
  <si>
    <t>3250010100</t>
  </si>
  <si>
    <t>325001010010</t>
  </si>
  <si>
    <t>32500101001001</t>
  </si>
  <si>
    <t>Contribución Especial</t>
  </si>
  <si>
    <t>Operaciones en moneda extranjera</t>
  </si>
  <si>
    <t>Cartera de Préstamos ( neto)</t>
  </si>
  <si>
    <t>Reservas de capital, resultados acumulados y patrimonio no ganado</t>
  </si>
  <si>
    <t>BANCO ABANK, S.A.</t>
  </si>
  <si>
    <t>Utilidad en venta de Títulos Valores</t>
  </si>
  <si>
    <t>(Cifras expresadas en Dólares de los Estados Unidos de América)</t>
  </si>
  <si>
    <t>RESULTADO POR APLICAR</t>
  </si>
  <si>
    <t>RESULTADO DE EJERCICIOS ANTERIORES</t>
  </si>
  <si>
    <t>314002</t>
  </si>
  <si>
    <t>RESULTADO DEL PRESENTE EJERCICIO</t>
  </si>
  <si>
    <t>31400201</t>
  </si>
  <si>
    <t>3140020101</t>
  </si>
  <si>
    <t>314002010101</t>
  </si>
  <si>
    <t>31400201010101</t>
  </si>
  <si>
    <t>POR RIESGOS GENERICOS DE LA ACTIVIDAD BANCARIA</t>
  </si>
  <si>
    <t xml:space="preserve">Utilidad antes de impuestos </t>
  </si>
  <si>
    <t>Utilidad  Neta</t>
  </si>
  <si>
    <t>Préstamos de otros bancos</t>
  </si>
  <si>
    <t>Intereses sobre préstamos</t>
  </si>
  <si>
    <t>Títulos de emisión propias</t>
  </si>
  <si>
    <t>Intereses sobre emisión de obligaciones</t>
  </si>
  <si>
    <t>Banco Abank</t>
  </si>
  <si>
    <t>I</t>
  </si>
  <si>
    <t>Otros Ingresos y Gastos</t>
  </si>
  <si>
    <t>Pérdida por venta de títulos valores</t>
  </si>
  <si>
    <t>Cuentas de Resultados al 31 de Diciembre de 2022</t>
  </si>
  <si>
    <t>Utilidad de Operación</t>
  </si>
  <si>
    <t>AL 30 DE ABRIL DE  2023</t>
  </si>
  <si>
    <t>POR EL PERIODO DEL 01 DE ENERO AL 30 DE 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</si>
</sst>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$-440A]* #,##0.00_);_([$$-440A]* \(#,##0.00\);_([$$-440A]* &quot;-&quot;??_);_(@_)"/>
    <numFmt numFmtId="167" formatCode="#,##0.0_ ;[Red]\-#,##0.0\ "/>
    <numFmt numFmtId="168" formatCode="#,##0.00_ ;[Red]\-#,##0.00\ "/>
    <numFmt numFmtId="169" formatCode="_([$$-409]* #,##0.00_);_([$$-409]* \(#,##0.00\);_([$$-409]* &quot;-&quot;??_);_(@_)"/>
    <numFmt numFmtId="170" formatCode="#,##0.0_);[Red]\(#,##0.0\)"/>
    <numFmt numFmtId="171" formatCode="#,##0.00;[Red]#,##0.00"/>
    <numFmt numFmtId="172" formatCode="_(* #,##0.0_);_(* \(#,##0.0\);_(* &quot;-&quot;??_);_(@_)"/>
    <numFmt numFmtId="174" formatCode="#,##0.00_ ;\-#,##0.00\ "/>
    <numFmt numFmtId="176" formatCode="_-* #,##0.0_-;\-* #,##0.0_-;_-* &quot;-&quot;??_-;_-@_-"/>
    <numFmt numFmtId="180" formatCode="_-[$$-409]* #,##0.00_ ;_-[$$-409]* \-#,##0.00\ ;_-[$$-409]* &quot;-&quot;??_ ;_-@_ 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b/>
      <u val="doubleAccounting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7">
    <xf numFmtId="0" fontId="0" fillId="0" borderId="0"/>
    <xf numFmtId="165" fontId="8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97">
    <xf numFmtId="0" fontId="0" fillId="0" borderId="0" xfId="0"/>
    <xf numFmtId="0" fontId="4" fillId="2" borderId="0" xfId="0" applyFont="1" applyFill="1" applyBorder="1" applyAlignment="1">
      <alignment horizontal="right" vertical="top" wrapText="1"/>
    </xf>
    <xf numFmtId="0" fontId="0" fillId="2" borderId="0" xfId="0" applyFill="1" applyBorder="1"/>
    <xf numFmtId="167" fontId="0" fillId="2" borderId="0" xfId="0" applyNumberFormat="1" applyFill="1" applyBorder="1"/>
    <xf numFmtId="0" fontId="4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top" wrapText="1"/>
    </xf>
    <xf numFmtId="0" fontId="0" fillId="2" borderId="0" xfId="0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right" vertical="top" wrapText="1"/>
    </xf>
    <xf numFmtId="166" fontId="0" fillId="2" borderId="0" xfId="0" applyNumberFormat="1" applyFill="1" applyBorder="1"/>
    <xf numFmtId="0" fontId="0" fillId="0" borderId="0" xfId="0" applyBorder="1"/>
    <xf numFmtId="164" fontId="3" fillId="2" borderId="0" xfId="11" applyFont="1" applyFill="1" applyBorder="1" applyAlignment="1">
      <alignment vertical="top" wrapText="1"/>
    </xf>
    <xf numFmtId="0" fontId="0" fillId="2" borderId="2" xfId="0" applyFill="1" applyBorder="1"/>
    <xf numFmtId="0" fontId="6" fillId="3" borderId="0" xfId="0" applyFont="1" applyFill="1" applyBorder="1"/>
    <xf numFmtId="0" fontId="6" fillId="0" borderId="1" xfId="0" applyFont="1" applyFill="1" applyBorder="1"/>
    <xf numFmtId="0" fontId="6" fillId="0" borderId="4" xfId="0" applyFont="1" applyFill="1" applyBorder="1"/>
    <xf numFmtId="0" fontId="6" fillId="0" borderId="6" xfId="0" applyFont="1" applyFill="1" applyBorder="1"/>
    <xf numFmtId="0" fontId="6" fillId="0" borderId="0" xfId="0" applyFont="1" applyFill="1" applyBorder="1" applyAlignment="1">
      <alignment vertical="top"/>
    </xf>
    <xf numFmtId="165" fontId="0" fillId="2" borderId="0" xfId="0" applyNumberFormat="1" applyFill="1" applyBorder="1"/>
    <xf numFmtId="0" fontId="4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165" fontId="13" fillId="2" borderId="0" xfId="1" applyFont="1" applyFill="1" applyBorder="1"/>
    <xf numFmtId="165" fontId="6" fillId="0" borderId="0" xfId="1" applyFont="1" applyFill="1" applyBorder="1"/>
    <xf numFmtId="165" fontId="0" fillId="2" borderId="0" xfId="1" applyFont="1" applyFill="1" applyBorder="1"/>
    <xf numFmtId="170" fontId="6" fillId="0" borderId="0" xfId="5" applyNumberFormat="1" applyFont="1" applyFill="1" applyBorder="1"/>
    <xf numFmtId="40" fontId="3" fillId="0" borderId="0" xfId="5" applyNumberFormat="1" applyFont="1" applyFill="1" applyBorder="1" applyAlignment="1">
      <alignment horizontal="right" vertical="top" wrapText="1"/>
    </xf>
    <xf numFmtId="40" fontId="4" fillId="0" borderId="0" xfId="5" applyNumberFormat="1" applyFont="1" applyFill="1" applyBorder="1" applyAlignment="1">
      <alignment horizontal="right" vertical="top" wrapText="1"/>
    </xf>
    <xf numFmtId="169" fontId="6" fillId="0" borderId="0" xfId="0" applyNumberFormat="1" applyFont="1" applyFill="1" applyBorder="1"/>
    <xf numFmtId="43" fontId="0" fillId="0" borderId="0" xfId="0" applyNumberFormat="1" applyFill="1" applyBorder="1"/>
    <xf numFmtId="0" fontId="0" fillId="0" borderId="0" xfId="0" applyFill="1" applyBorder="1"/>
    <xf numFmtId="49" fontId="7" fillId="2" borderId="0" xfId="0" applyNumberFormat="1" applyFont="1" applyFill="1" applyBorder="1" applyAlignment="1">
      <alignment horizontal="center" vertical="center" wrapText="1"/>
    </xf>
    <xf numFmtId="165" fontId="6" fillId="0" borderId="0" xfId="4" applyFont="1" applyFill="1" applyBorder="1" applyAlignment="1">
      <alignment vertical="center"/>
    </xf>
    <xf numFmtId="168" fontId="0" fillId="0" borderId="0" xfId="0" applyNumberFormat="1"/>
    <xf numFmtId="0" fontId="6" fillId="0" borderId="1" xfId="0" applyFont="1" applyBorder="1"/>
    <xf numFmtId="0" fontId="0" fillId="0" borderId="2" xfId="0" applyBorder="1"/>
    <xf numFmtId="0" fontId="0" fillId="0" borderId="3" xfId="0" applyBorder="1"/>
    <xf numFmtId="0" fontId="6" fillId="0" borderId="4" xfId="0" applyFont="1" applyBorder="1"/>
    <xf numFmtId="0" fontId="0" fillId="0" borderId="5" xfId="0" applyBorder="1"/>
    <xf numFmtId="0" fontId="0" fillId="0" borderId="4" xfId="0" applyBorder="1"/>
    <xf numFmtId="4" fontId="0" fillId="0" borderId="0" xfId="0" applyNumberFormat="1"/>
    <xf numFmtId="0" fontId="3" fillId="3" borderId="0" xfId="0" applyFont="1" applyFill="1" applyBorder="1" applyAlignment="1">
      <alignment horizontal="left" wrapText="1" indent="7"/>
    </xf>
    <xf numFmtId="0" fontId="3" fillId="2" borderId="0" xfId="0" applyFont="1" applyFill="1" applyBorder="1" applyAlignment="1">
      <alignment horizontal="center" vertical="top" wrapText="1"/>
    </xf>
    <xf numFmtId="0" fontId="0" fillId="0" borderId="2" xfId="0" applyFill="1" applyBorder="1"/>
    <xf numFmtId="165" fontId="0" fillId="0" borderId="0" xfId="4" applyFont="1" applyFill="1"/>
    <xf numFmtId="40" fontId="6" fillId="0" borderId="0" xfId="5" applyNumberFormat="1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wrapText="1"/>
    </xf>
    <xf numFmtId="0" fontId="7" fillId="3" borderId="0" xfId="0" applyFont="1" applyFill="1" applyBorder="1"/>
    <xf numFmtId="0" fontId="4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174" fontId="0" fillId="2" borderId="0" xfId="0" applyNumberFormat="1" applyFill="1" applyBorder="1" applyAlignment="1">
      <alignment vertical="top"/>
    </xf>
    <xf numFmtId="0" fontId="4" fillId="0" borderId="0" xfId="0" applyFont="1" applyBorder="1" applyAlignment="1">
      <alignment vertical="top" wrapText="1"/>
    </xf>
    <xf numFmtId="168" fontId="0" fillId="2" borderId="0" xfId="0" applyNumberFormat="1" applyFill="1" applyBorder="1" applyAlignment="1">
      <alignment vertical="top"/>
    </xf>
    <xf numFmtId="40" fontId="4" fillId="2" borderId="0" xfId="0" applyNumberFormat="1" applyFont="1" applyFill="1" applyBorder="1" applyAlignment="1">
      <alignment vertical="top" wrapText="1"/>
    </xf>
    <xf numFmtId="171" fontId="0" fillId="0" borderId="0" xfId="4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39" fontId="3" fillId="2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top" wrapText="1"/>
    </xf>
    <xf numFmtId="39" fontId="4" fillId="2" borderId="0" xfId="0" applyNumberFormat="1" applyFont="1" applyFill="1" applyBorder="1" applyAlignment="1">
      <alignment vertical="top" wrapText="1"/>
    </xf>
    <xf numFmtId="165" fontId="4" fillId="0" borderId="0" xfId="1" applyFont="1" applyFill="1" applyBorder="1" applyAlignment="1">
      <alignment horizontal="right" vertical="top" wrapText="1"/>
    </xf>
    <xf numFmtId="165" fontId="0" fillId="2" borderId="7" xfId="1" applyFont="1" applyFill="1" applyBorder="1"/>
    <xf numFmtId="165" fontId="4" fillId="0" borderId="7" xfId="1" applyFont="1" applyFill="1" applyBorder="1" applyAlignment="1">
      <alignment horizontal="right" vertical="center" wrapText="1"/>
    </xf>
    <xf numFmtId="165" fontId="6" fillId="0" borderId="8" xfId="12" applyFont="1" applyFill="1" applyBorder="1"/>
    <xf numFmtId="165" fontId="6" fillId="0" borderId="7" xfId="4" applyFont="1" applyFill="1" applyBorder="1" applyAlignment="1">
      <alignment vertical="center"/>
    </xf>
    <xf numFmtId="165" fontId="7" fillId="0" borderId="9" xfId="12" applyFont="1" applyFill="1" applyBorder="1"/>
    <xf numFmtId="169" fontId="3" fillId="2" borderId="9" xfId="0" applyNumberFormat="1" applyFont="1" applyFill="1" applyBorder="1" applyAlignment="1">
      <alignment vertical="top" wrapText="1"/>
    </xf>
    <xf numFmtId="165" fontId="6" fillId="2" borderId="7" xfId="1" applyNumberFormat="1" applyFont="1" applyFill="1" applyBorder="1" applyAlignment="1">
      <alignment vertical="top"/>
    </xf>
    <xf numFmtId="174" fontId="0" fillId="2" borderId="7" xfId="0" applyNumberFormat="1" applyFill="1" applyBorder="1" applyAlignment="1">
      <alignment vertical="center"/>
    </xf>
    <xf numFmtId="39" fontId="4" fillId="2" borderId="8" xfId="0" applyNumberFormat="1" applyFont="1" applyFill="1" applyBorder="1" applyAlignment="1">
      <alignment vertical="top" wrapText="1"/>
    </xf>
    <xf numFmtId="40" fontId="3" fillId="2" borderId="7" xfId="0" applyNumberFormat="1" applyFont="1" applyFill="1" applyBorder="1" applyAlignment="1">
      <alignment vertical="top" wrapText="1"/>
    </xf>
    <xf numFmtId="40" fontId="3" fillId="2" borderId="8" xfId="0" applyNumberFormat="1" applyFont="1" applyFill="1" applyBorder="1" applyAlignment="1">
      <alignment vertical="top" wrapText="1"/>
    </xf>
    <xf numFmtId="169" fontId="3" fillId="2" borderId="7" xfId="0" applyNumberFormat="1" applyFont="1" applyFill="1" applyBorder="1" applyAlignment="1">
      <alignment vertical="top" wrapText="1"/>
    </xf>
    <xf numFmtId="164" fontId="3" fillId="2" borderId="10" xfId="11" applyFont="1" applyFill="1" applyBorder="1" applyAlignment="1">
      <alignment vertical="top" wrapText="1"/>
    </xf>
    <xf numFmtId="165" fontId="6" fillId="2" borderId="0" xfId="1" applyFont="1" applyFill="1" applyBorder="1"/>
    <xf numFmtId="165" fontId="6" fillId="2" borderId="0" xfId="1" applyFont="1" applyFill="1" applyBorder="1" applyAlignment="1">
      <alignment horizontal="center"/>
    </xf>
    <xf numFmtId="172" fontId="0" fillId="2" borderId="0" xfId="1" applyNumberFormat="1" applyFont="1" applyFill="1" applyBorder="1"/>
    <xf numFmtId="172" fontId="6" fillId="0" borderId="8" xfId="12" applyNumberFormat="1" applyFont="1" applyFill="1" applyBorder="1"/>
    <xf numFmtId="176" fontId="0" fillId="0" borderId="0" xfId="0" applyNumberFormat="1" applyFill="1" applyBorder="1"/>
    <xf numFmtId="172" fontId="7" fillId="0" borderId="9" xfId="12" applyNumberFormat="1" applyFont="1" applyFill="1" applyBorder="1"/>
    <xf numFmtId="172" fontId="13" fillId="2" borderId="0" xfId="1" applyNumberFormat="1" applyFont="1" applyFill="1" applyBorder="1"/>
    <xf numFmtId="172" fontId="0" fillId="0" borderId="0" xfId="4" applyNumberFormat="1" applyFont="1" applyFill="1"/>
    <xf numFmtId="172" fontId="0" fillId="2" borderId="7" xfId="1" applyNumberFormat="1" applyFont="1" applyFill="1" applyBorder="1"/>
    <xf numFmtId="172" fontId="4" fillId="0" borderId="7" xfId="1" applyNumberFormat="1" applyFont="1" applyFill="1" applyBorder="1" applyAlignment="1">
      <alignment horizontal="right" vertical="center" wrapText="1"/>
    </xf>
    <xf numFmtId="180" fontId="6" fillId="2" borderId="0" xfId="0" applyNumberFormat="1" applyFont="1" applyFill="1" applyBorder="1"/>
    <xf numFmtId="43" fontId="0" fillId="2" borderId="0" xfId="0" applyNumberFormat="1" applyFill="1" applyBorder="1"/>
    <xf numFmtId="171" fontId="6" fillId="2" borderId="0" xfId="0" applyNumberFormat="1" applyFont="1" applyFill="1" applyBorder="1"/>
    <xf numFmtId="0" fontId="3" fillId="3" borderId="0" xfId="0" applyFont="1" applyFill="1" applyBorder="1" applyAlignment="1">
      <alignment horizontal="left" wrapText="1" indent="7"/>
    </xf>
    <xf numFmtId="0" fontId="3" fillId="2" borderId="0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/>
    </xf>
  </cellXfs>
  <cellStyles count="17">
    <cellStyle name="Millares" xfId="1" builtinId="3"/>
    <cellStyle name="Millares 2" xfId="3" xr:uid="{00000000-0005-0000-0000-000001000000}"/>
    <cellStyle name="Millares 2 2" xfId="4" xr:uid="{00000000-0005-0000-0000-000002000000}"/>
    <cellStyle name="Millares 2 2 2" xfId="15" xr:uid="{00000000-0005-0000-0000-000003000000}"/>
    <cellStyle name="Millares 2 3" xfId="14" xr:uid="{00000000-0005-0000-0000-000004000000}"/>
    <cellStyle name="Millares 3" xfId="12" xr:uid="{00000000-0005-0000-0000-000005000000}"/>
    <cellStyle name="Moneda" xfId="11" builtinId="4"/>
    <cellStyle name="Moneda 2" xfId="16" xr:uid="{00000000-0005-0000-0000-000007000000}"/>
    <cellStyle name="Normal" xfId="0" builtinId="0"/>
    <cellStyle name="Normal 2" xfId="2" xr:uid="{00000000-0005-0000-0000-000009000000}"/>
    <cellStyle name="Normal 2 2" xfId="5" xr:uid="{00000000-0005-0000-0000-00000A000000}"/>
    <cellStyle name="Normal 2 2 2" xfId="6" xr:uid="{00000000-0005-0000-0000-00000B000000}"/>
    <cellStyle name="Normal 2 3" xfId="13" xr:uid="{00000000-0005-0000-0000-00000C000000}"/>
    <cellStyle name="Porcentual 2" xfId="7" xr:uid="{00000000-0005-0000-0000-00000D000000}"/>
    <cellStyle name="Porcentual 2 2" xfId="8" xr:uid="{00000000-0005-0000-0000-00000E000000}"/>
    <cellStyle name="Porcentual 2 2 2" xfId="9" xr:uid="{00000000-0005-0000-0000-00000F000000}"/>
    <cellStyle name="Porcentual 2 3" xfId="10" xr:uid="{00000000-0005-0000-0000-000010000000}"/>
  </cellStyles>
  <dxfs count="0"/>
  <tableStyles count="0" defaultTableStyle="TableStyleMedium9" defaultPivotStyle="PivotStyleLight16"/>
  <colors>
    <mruColors>
      <color rgb="FFEAEAEA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361951</xdr:colOff>
      <xdr:row>46</xdr:row>
      <xdr:rowOff>19049</xdr:rowOff>
    </xdr:from>
    <xdr:to>
      <xdr:col>1</xdr:col>
      <xdr:colOff>1933576</xdr:colOff>
      <xdr:row>48</xdr:row>
      <xdr:rowOff>41366</xdr:rowOff>
    </xdr:to>
    <xdr:sp macro="" textlink="">
      <xdr:nvSpPr>
        <xdr:cNvPr id="16" name="1 CuadroText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790576" y="7848599"/>
          <a:ext cx="1571625" cy="3461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Luís Niño de Rivera Lajous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Presidente</a:t>
          </a:r>
          <a:endParaRPr lang="es-SV" sz="1000"/>
        </a:p>
      </xdr:txBody>
    </xdr:sp>
    <xdr:clientData/>
  </xdr:twoCellAnchor>
  <xdr:twoCellAnchor>
    <xdr:from>
      <xdr:col>1</xdr:col>
      <xdr:colOff>2238375</xdr:colOff>
      <xdr:row>46</xdr:row>
      <xdr:rowOff>38100</xdr:rowOff>
    </xdr:from>
    <xdr:to>
      <xdr:col>5</xdr:col>
      <xdr:colOff>0</xdr:colOff>
      <xdr:row>48</xdr:row>
      <xdr:rowOff>60416</xdr:rowOff>
    </xdr:to>
    <xdr:sp macro="" textlink="">
      <xdr:nvSpPr>
        <xdr:cNvPr id="17" name="2 CuadroTexto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2667000" y="7867650"/>
          <a:ext cx="1847850" cy="3461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Carlos Septién Michel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Vicepresidente</a:t>
          </a:r>
        </a:p>
      </xdr:txBody>
    </xdr:sp>
    <xdr:clientData/>
  </xdr:twoCellAnchor>
  <xdr:twoCellAnchor>
    <xdr:from>
      <xdr:col>1</xdr:col>
      <xdr:colOff>142876</xdr:colOff>
      <xdr:row>53</xdr:row>
      <xdr:rowOff>9524</xdr:rowOff>
    </xdr:from>
    <xdr:to>
      <xdr:col>1</xdr:col>
      <xdr:colOff>2105026</xdr:colOff>
      <xdr:row>55</xdr:row>
      <xdr:rowOff>9823</xdr:rowOff>
    </xdr:to>
    <xdr:sp macro="" textlink="">
      <xdr:nvSpPr>
        <xdr:cNvPr id="19" name="4 CuadroText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571501" y="9258299"/>
          <a:ext cx="1962150" cy="324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Sergio Eduardo Gordillo Martínez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Suplente</a:t>
          </a:r>
          <a:endParaRPr lang="es-SV" sz="1000"/>
        </a:p>
      </xdr:txBody>
    </xdr:sp>
    <xdr:clientData/>
  </xdr:twoCellAnchor>
  <xdr:twoCellAnchor>
    <xdr:from>
      <xdr:col>1</xdr:col>
      <xdr:colOff>2076451</xdr:colOff>
      <xdr:row>53</xdr:row>
      <xdr:rowOff>19050</xdr:rowOff>
    </xdr:from>
    <xdr:to>
      <xdr:col>5</xdr:col>
      <xdr:colOff>0</xdr:colOff>
      <xdr:row>55</xdr:row>
      <xdr:rowOff>57150</xdr:rowOff>
    </xdr:to>
    <xdr:sp macro="" textlink="">
      <xdr:nvSpPr>
        <xdr:cNvPr id="20" name="5 CuadroText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2505076" y="9305925"/>
          <a:ext cx="2139950" cy="361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Fiorella Denise Pastor Mejía 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Suplente</a:t>
          </a:r>
        </a:p>
      </xdr:txBody>
    </xdr:sp>
    <xdr:clientData/>
  </xdr:twoCellAnchor>
  <xdr:twoCellAnchor>
    <xdr:from>
      <xdr:col>1</xdr:col>
      <xdr:colOff>1924051</xdr:colOff>
      <xdr:row>58</xdr:row>
      <xdr:rowOff>149225</xdr:rowOff>
    </xdr:from>
    <xdr:to>
      <xdr:col>5</xdr:col>
      <xdr:colOff>0</xdr:colOff>
      <xdr:row>61</xdr:row>
      <xdr:rowOff>38100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2352676" y="11217275"/>
          <a:ext cx="2247900" cy="374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José de Jesus Monroy Garcia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Gerente General</a:t>
          </a:r>
        </a:p>
      </xdr:txBody>
    </xdr:sp>
    <xdr:clientData/>
  </xdr:twoCellAnchor>
  <xdr:twoCellAnchor>
    <xdr:from>
      <xdr:col>3</xdr:col>
      <xdr:colOff>861060</xdr:colOff>
      <xdr:row>68</xdr:row>
      <xdr:rowOff>10085</xdr:rowOff>
    </xdr:from>
    <xdr:to>
      <xdr:col>5</xdr:col>
      <xdr:colOff>449580</xdr:colOff>
      <xdr:row>70</xdr:row>
      <xdr:rowOff>32403</xdr:rowOff>
    </xdr:to>
    <xdr:sp macro="" textlink="">
      <xdr:nvSpPr>
        <xdr:cNvPr id="9" name="1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332220" y="9405545"/>
          <a:ext cx="2240280" cy="3575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Contador General</a:t>
          </a:r>
        </a:p>
        <a:p>
          <a:pPr algn="ctr"/>
          <a:endParaRPr lang="es-SV" sz="1000"/>
        </a:p>
      </xdr:txBody>
    </xdr:sp>
    <xdr:clientData/>
  </xdr:twoCellAnchor>
  <xdr:twoCellAnchor>
    <xdr:from>
      <xdr:col>1</xdr:col>
      <xdr:colOff>104774</xdr:colOff>
      <xdr:row>67</xdr:row>
      <xdr:rowOff>120463</xdr:rowOff>
    </xdr:from>
    <xdr:to>
      <xdr:col>1</xdr:col>
      <xdr:colOff>2202180</xdr:colOff>
      <xdr:row>70</xdr:row>
      <xdr:rowOff>9338</xdr:rowOff>
    </xdr:to>
    <xdr:sp macro="" textlink="">
      <xdr:nvSpPr>
        <xdr:cNvPr id="11" name="Text Box 2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584834" y="9180643"/>
          <a:ext cx="2097406" cy="39179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Juan Carlos Lima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Representante Legal 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1</xdr:col>
      <xdr:colOff>1</xdr:colOff>
      <xdr:row>0</xdr:row>
      <xdr:rowOff>0</xdr:rowOff>
    </xdr:from>
    <xdr:to>
      <xdr:col>1</xdr:col>
      <xdr:colOff>1592580</xdr:colOff>
      <xdr:row>0</xdr:row>
      <xdr:rowOff>952500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061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167640</xdr:colOff>
      <xdr:row>0</xdr:row>
      <xdr:rowOff>137160</xdr:rowOff>
    </xdr:from>
    <xdr:to>
      <xdr:col>1</xdr:col>
      <xdr:colOff>1405890</xdr:colOff>
      <xdr:row>0</xdr:row>
      <xdr:rowOff>834390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7160"/>
          <a:ext cx="1234440" cy="69342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1318261</xdr:colOff>
      <xdr:row>41</xdr:row>
      <xdr:rowOff>9526</xdr:rowOff>
    </xdr:from>
    <xdr:to>
      <xdr:col>3</xdr:col>
      <xdr:colOff>1577340</xdr:colOff>
      <xdr:row>44</xdr:row>
      <xdr:rowOff>28575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442461" y="8277226"/>
          <a:ext cx="2362199" cy="5981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Walter Andrés Piche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Contador General</a:t>
          </a:r>
        </a:p>
        <a:p>
          <a:pPr algn="ctr"/>
          <a:endParaRPr lang="es-SV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247649</xdr:colOff>
      <xdr:row>40</xdr:row>
      <xdr:rowOff>85726</xdr:rowOff>
    </xdr:from>
    <xdr:to>
      <xdr:col>1</xdr:col>
      <xdr:colOff>2491740</xdr:colOff>
      <xdr:row>43</xdr:row>
      <xdr:rowOff>60960</xdr:rowOff>
    </xdr:to>
    <xdr:sp macro="" textlink="">
      <xdr:nvSpPr>
        <xdr:cNvPr id="4" name="Text Box 2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47649" y="7408546"/>
          <a:ext cx="2244091" cy="5543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Juan Carlos Lima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Representante Legal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1594484</xdr:colOff>
      <xdr:row>1</xdr:row>
      <xdr:rowOff>38100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106680</xdr:colOff>
      <xdr:row>0</xdr:row>
      <xdr:rowOff>160020</xdr:rowOff>
    </xdr:from>
    <xdr:to>
      <xdr:col>1</xdr:col>
      <xdr:colOff>1413510</xdr:colOff>
      <xdr:row>0</xdr:row>
      <xdr:rowOff>832485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160020"/>
          <a:ext cx="1310640" cy="66294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F%20DETALLADOS%20DE%20ABANK%20AL%20%2030%2004%20_%2031%2003%2023%20-%20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BG"/>
      <sheetName val="ER"/>
      <sheetName val="BALANCE GENERAL"/>
      <sheetName val="ESTA RESU"/>
      <sheetName val="BALANCE 30 04 2023"/>
      <sheetName val="BALANCE 28 02 2023_"/>
      <sheetName val="CHECK"/>
      <sheetName val="ACTIVO FIJO"/>
      <sheetName val="TESORERIA NELLY"/>
      <sheetName val="Utilida en venta de Inversiones"/>
      <sheetName val="AF"/>
      <sheetName val="INVERSIONES Y REPORTOS"/>
      <sheetName val="CAJA Y BANCOS"/>
      <sheetName val="CARTERA CREDITOS"/>
      <sheetName val="DEPOSITOS"/>
      <sheetName val="Hoja3"/>
      <sheetName val="Intereses depositos"/>
      <sheetName val="RESERVAS SANEAMIENTO"/>
      <sheetName val="INGRESOS POR REPORTOS"/>
      <sheetName val="Intereses sobre prestamos"/>
      <sheetName val="gastos generales"/>
      <sheetName val="Otras comisiones 61100106"/>
      <sheetName val="Gráfico2"/>
      <sheetName val="Diversos- Activos"/>
      <sheetName val="Gastos personl"/>
      <sheetName val="COSTOS OPERACIONES INVERSIONES"/>
      <sheetName val="PATRIMONIO"/>
      <sheetName val="INGRE X SERVICIOS"/>
      <sheetName val="DETALLE PROVISIONES"/>
      <sheetName val="DIVERSOS"/>
      <sheetName val="DIVERSOS 2"/>
      <sheetName val="CUENTA POR PAGAR"/>
      <sheetName val="Prestamos conv acciones"/>
      <sheetName val="Otros ingresos y gastos"/>
      <sheetName val="30 06 2019"/>
      <sheetName val="Hoja1"/>
      <sheetName val="Consti reserva voluntaria"/>
      <sheetName val="Ajuste Reserva por Cuenta"/>
    </sheetNames>
    <sheetDataSet>
      <sheetData sheetId="0"/>
      <sheetData sheetId="1"/>
      <sheetData sheetId="2"/>
      <sheetData sheetId="3">
        <row r="39">
          <cell r="B39">
            <v>1566559.164592139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8"/>
  <sheetViews>
    <sheetView showGridLines="0" topLeftCell="A43" zoomScale="94" zoomScaleNormal="94" workbookViewId="0">
      <selection activeCell="B74" sqref="B74"/>
    </sheetView>
  </sheetViews>
  <sheetFormatPr baseColWidth="10" defaultColWidth="9.109375" defaultRowHeight="13.2" x14ac:dyDescent="0.25"/>
  <cols>
    <col min="1" max="1" width="7" style="2" customWidth="1"/>
    <col min="2" max="2" width="48.77734375" style="2" customWidth="1"/>
    <col min="3" max="3" width="11.88671875" style="2" customWidth="1"/>
    <col min="4" max="4" width="19.44140625" style="2" customWidth="1"/>
    <col min="5" max="5" width="19.33203125" style="2" customWidth="1"/>
    <col min="6" max="6" width="16.6640625" style="3" hidden="1" customWidth="1"/>
    <col min="7" max="7" width="16.21875" style="35" hidden="1" customWidth="1"/>
    <col min="8" max="8" width="16.6640625" style="2" hidden="1" customWidth="1"/>
    <col min="9" max="9" width="18.5546875" style="2" customWidth="1"/>
    <col min="10" max="10" width="19.44140625" style="2" customWidth="1"/>
    <col min="11" max="11" width="30.6640625" style="2" customWidth="1"/>
    <col min="12" max="12" width="20.33203125" style="2" customWidth="1"/>
    <col min="13" max="13" width="30.33203125" style="2" customWidth="1"/>
    <col min="14" max="14" width="25.88671875" style="2" customWidth="1"/>
    <col min="15" max="15" width="25" style="2" customWidth="1"/>
    <col min="16" max="16" width="37.109375" style="2" customWidth="1"/>
    <col min="17" max="17" width="58.88671875" style="2" customWidth="1"/>
    <col min="18" max="18" width="30.109375" style="2" customWidth="1"/>
    <col min="19" max="19" width="25" style="2" customWidth="1"/>
    <col min="20" max="20" width="19.6640625" style="2" customWidth="1"/>
    <col min="21" max="16384" width="9.109375" style="2"/>
  </cols>
  <sheetData>
    <row r="1" spans="1:20" ht="76.5" customHeight="1" x14ac:dyDescent="0.25">
      <c r="A1" s="1"/>
      <c r="B1" s="93"/>
      <c r="C1" s="93"/>
      <c r="D1" s="93"/>
      <c r="E1" s="93"/>
      <c r="G1" s="4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</row>
    <row r="2" spans="1:20" ht="13.8" x14ac:dyDescent="0.25">
      <c r="A2" s="1"/>
      <c r="B2" s="95" t="s">
        <v>95</v>
      </c>
      <c r="C2" s="95"/>
      <c r="D2" s="95"/>
      <c r="E2" s="95"/>
      <c r="F2" s="95"/>
    </row>
    <row r="3" spans="1:20" ht="13.8" x14ac:dyDescent="0.25">
      <c r="A3" s="1"/>
      <c r="B3" s="95" t="s">
        <v>82</v>
      </c>
      <c r="C3" s="95"/>
      <c r="D3" s="95"/>
      <c r="E3" s="95"/>
      <c r="F3" s="95"/>
    </row>
    <row r="4" spans="1:20" ht="13.8" x14ac:dyDescent="0.25">
      <c r="A4" s="1"/>
      <c r="B4" s="95" t="s">
        <v>119</v>
      </c>
      <c r="C4" s="95"/>
      <c r="D4" s="95"/>
      <c r="E4" s="95"/>
      <c r="F4" s="95"/>
    </row>
    <row r="5" spans="1:20" x14ac:dyDescent="0.25">
      <c r="A5" s="1"/>
      <c r="B5" s="94" t="s">
        <v>97</v>
      </c>
      <c r="C5" s="94"/>
      <c r="D5" s="94"/>
      <c r="E5" s="94"/>
      <c r="F5" s="94"/>
    </row>
    <row r="6" spans="1:20" x14ac:dyDescent="0.25">
      <c r="A6" s="1"/>
      <c r="B6" s="47"/>
      <c r="C6" s="47"/>
      <c r="D6" s="47"/>
      <c r="E6" s="47"/>
    </row>
    <row r="7" spans="1:20" x14ac:dyDescent="0.25">
      <c r="A7" s="1"/>
      <c r="B7" s="47"/>
      <c r="C7" s="47"/>
      <c r="D7" s="47"/>
      <c r="E7" s="36"/>
      <c r="F7" s="2"/>
    </row>
    <row r="8" spans="1:20" x14ac:dyDescent="0.25">
      <c r="A8" s="1"/>
      <c r="B8" s="5" t="s">
        <v>0</v>
      </c>
      <c r="C8" s="5"/>
      <c r="D8" s="47"/>
      <c r="E8" s="47"/>
      <c r="F8" s="2"/>
    </row>
    <row r="9" spans="1:20" x14ac:dyDescent="0.25">
      <c r="A9" s="1"/>
      <c r="B9" s="6" t="s">
        <v>1</v>
      </c>
      <c r="C9" s="6"/>
      <c r="D9" s="4"/>
      <c r="E9" s="4"/>
      <c r="F9" s="2"/>
    </row>
    <row r="10" spans="1:20" ht="17.399999999999999" customHeight="1" x14ac:dyDescent="0.25">
      <c r="A10" s="1"/>
      <c r="B10" s="4" t="s">
        <v>52</v>
      </c>
      <c r="C10" s="4"/>
      <c r="D10" s="6" t="s">
        <v>47</v>
      </c>
      <c r="E10" s="29">
        <v>16220474.180000002</v>
      </c>
      <c r="F10" s="81">
        <f>+E10/1000</f>
        <v>16220.474180000001</v>
      </c>
      <c r="G10" s="83">
        <v>15667.4</v>
      </c>
      <c r="H10" s="29">
        <f>+F10-G10</f>
        <v>553.07418000000143</v>
      </c>
      <c r="I10" s="29"/>
    </row>
    <row r="11" spans="1:20" ht="18.600000000000001" customHeight="1" x14ac:dyDescent="0.25">
      <c r="A11" s="1"/>
      <c r="B11" s="4" t="s">
        <v>53</v>
      </c>
      <c r="C11" s="4"/>
      <c r="D11" s="4"/>
      <c r="E11" s="80">
        <v>1000000</v>
      </c>
      <c r="F11" s="81"/>
      <c r="G11" s="83"/>
      <c r="H11" s="29"/>
      <c r="I11" s="29"/>
    </row>
    <row r="12" spans="1:20" ht="21" customHeight="1" x14ac:dyDescent="0.25">
      <c r="A12" s="1"/>
      <c r="B12" s="4" t="s">
        <v>54</v>
      </c>
      <c r="C12" s="4"/>
      <c r="D12" s="4"/>
      <c r="E12" s="29">
        <v>9627999.1500000004</v>
      </c>
      <c r="F12" s="81">
        <f t="shared" ref="F12:F13" si="0">+E12/1000</f>
        <v>9627.9991499999996</v>
      </c>
      <c r="G12" s="83">
        <v>10321.9</v>
      </c>
      <c r="H12" s="29">
        <f t="shared" ref="H12:H20" si="1">+F12-G12</f>
        <v>-693.90084999999999</v>
      </c>
      <c r="I12" s="29"/>
    </row>
    <row r="13" spans="1:20" ht="19.5" customHeight="1" x14ac:dyDescent="0.25">
      <c r="A13" s="1"/>
      <c r="B13" s="4" t="s">
        <v>93</v>
      </c>
      <c r="C13" s="4"/>
      <c r="D13" s="4"/>
      <c r="E13" s="29">
        <v>119531611.31</v>
      </c>
      <c r="F13" s="81">
        <f t="shared" si="0"/>
        <v>119531.61131000001</v>
      </c>
      <c r="G13" s="83">
        <v>118572.1</v>
      </c>
      <c r="H13" s="29">
        <f t="shared" si="1"/>
        <v>959.51131000000169</v>
      </c>
      <c r="I13" s="29"/>
    </row>
    <row r="14" spans="1:20" ht="22.5" customHeight="1" x14ac:dyDescent="0.25">
      <c r="A14" s="1"/>
      <c r="B14" s="4"/>
      <c r="C14" s="4"/>
      <c r="D14" s="4"/>
      <c r="E14" s="68">
        <f>SUM(E10:E13)</f>
        <v>146380084.63999999</v>
      </c>
      <c r="F14" s="82">
        <f>SUM(F10:F13)</f>
        <v>145380.08464000002</v>
      </c>
      <c r="G14" s="82">
        <f>SUM(G10:G13)</f>
        <v>144561.4</v>
      </c>
      <c r="H14" s="29">
        <f t="shared" si="1"/>
        <v>818.68464000002132</v>
      </c>
      <c r="I14" s="29"/>
    </row>
    <row r="15" spans="1:20" x14ac:dyDescent="0.25">
      <c r="A15" s="1"/>
      <c r="B15" s="6" t="s">
        <v>2</v>
      </c>
      <c r="C15" s="6"/>
      <c r="D15" s="6"/>
      <c r="E15" s="31"/>
      <c r="F15" s="29"/>
      <c r="H15" s="29">
        <f t="shared" si="1"/>
        <v>0</v>
      </c>
      <c r="I15" s="29"/>
    </row>
    <row r="16" spans="1:20" ht="23.25" customHeight="1" x14ac:dyDescent="0.25">
      <c r="A16" s="1"/>
      <c r="B16" s="4" t="s">
        <v>48</v>
      </c>
      <c r="C16" s="4"/>
      <c r="D16" s="4"/>
      <c r="E16" s="29">
        <v>10516819.82</v>
      </c>
      <c r="F16" s="81">
        <f t="shared" ref="F16:F18" si="2">+E16/1000</f>
        <v>10516.819820000001</v>
      </c>
      <c r="G16" s="83">
        <v>9411.4</v>
      </c>
      <c r="H16" s="29">
        <f t="shared" si="1"/>
        <v>1105.419820000001</v>
      </c>
      <c r="I16" s="29"/>
    </row>
    <row r="17" spans="1:10" x14ac:dyDescent="0.25">
      <c r="A17" s="1"/>
      <c r="B17" s="6" t="s">
        <v>3</v>
      </c>
      <c r="C17" s="6"/>
      <c r="D17" s="6"/>
      <c r="E17" s="31"/>
      <c r="F17" s="29"/>
      <c r="G17" s="83"/>
      <c r="H17" s="29">
        <f t="shared" si="1"/>
        <v>0</v>
      </c>
      <c r="I17" s="29"/>
    </row>
    <row r="18" spans="1:10" ht="12" customHeight="1" x14ac:dyDescent="0.25">
      <c r="A18" s="1"/>
      <c r="B18" s="4" t="s">
        <v>55</v>
      </c>
      <c r="C18" s="4"/>
      <c r="D18" s="4"/>
      <c r="E18" s="66">
        <v>2103574.7399999998</v>
      </c>
      <c r="F18" s="81">
        <f t="shared" si="2"/>
        <v>2103.5747399999996</v>
      </c>
      <c r="G18" s="83">
        <v>2188.8000000000002</v>
      </c>
      <c r="H18" s="29">
        <f t="shared" si="1"/>
        <v>-85.225260000000617</v>
      </c>
      <c r="I18" s="29"/>
    </row>
    <row r="19" spans="1:10" x14ac:dyDescent="0.25">
      <c r="A19" s="1"/>
      <c r="B19" s="4"/>
      <c r="C19" s="4"/>
      <c r="D19" s="4"/>
      <c r="E19" s="30"/>
      <c r="F19" s="29"/>
      <c r="H19" s="29">
        <f t="shared" si="1"/>
        <v>0</v>
      </c>
      <c r="I19" s="29"/>
    </row>
    <row r="20" spans="1:10" ht="13.8" thickBot="1" x14ac:dyDescent="0.3">
      <c r="A20" s="1"/>
      <c r="B20" s="92" t="s">
        <v>49</v>
      </c>
      <c r="C20" s="92"/>
      <c r="D20" s="17" t="s">
        <v>47</v>
      </c>
      <c r="E20" s="70">
        <f>+E14+E16+E18</f>
        <v>159000479.19999999</v>
      </c>
      <c r="F20" s="84">
        <f>+F14+F16+F18</f>
        <v>158000.47920000003</v>
      </c>
      <c r="G20" s="84">
        <f>+G14+G16+G18</f>
        <v>156161.59999999998</v>
      </c>
      <c r="H20" s="29">
        <f t="shared" si="1"/>
        <v>1838.879200000054</v>
      </c>
      <c r="I20" s="29"/>
    </row>
    <row r="21" spans="1:10" ht="13.2" customHeight="1" thickTop="1" x14ac:dyDescent="0.25">
      <c r="A21" s="1"/>
      <c r="B21" s="46"/>
      <c r="C21" s="46"/>
      <c r="D21" s="6"/>
      <c r="E21" s="31"/>
      <c r="F21" s="29"/>
      <c r="H21" s="29"/>
      <c r="I21" s="29"/>
      <c r="J21" s="90"/>
    </row>
    <row r="22" spans="1:10" x14ac:dyDescent="0.25">
      <c r="A22" s="1"/>
      <c r="B22" s="5" t="s">
        <v>4</v>
      </c>
      <c r="C22" s="5"/>
      <c r="D22" s="47"/>
      <c r="E22" s="32"/>
      <c r="F22" s="29"/>
      <c r="G22" s="34"/>
      <c r="H22" s="29"/>
      <c r="I22" s="29"/>
    </row>
    <row r="23" spans="1:10" x14ac:dyDescent="0.25">
      <c r="A23" s="1"/>
      <c r="B23" s="6" t="s">
        <v>5</v>
      </c>
      <c r="C23" s="6"/>
      <c r="D23" s="6"/>
      <c r="E23" s="31"/>
      <c r="F23" s="29"/>
      <c r="G23" s="49"/>
      <c r="H23" s="29"/>
      <c r="I23" s="29"/>
    </row>
    <row r="24" spans="1:10" ht="20.25" customHeight="1" x14ac:dyDescent="0.25">
      <c r="A24" s="1"/>
      <c r="B24" s="4" t="s">
        <v>56</v>
      </c>
      <c r="C24" s="4"/>
      <c r="D24" s="4"/>
      <c r="E24" s="29">
        <v>110296042.59999998</v>
      </c>
      <c r="F24" s="81">
        <f t="shared" ref="F24:F28" si="3">+E24/1000</f>
        <v>110296.04259999999</v>
      </c>
      <c r="G24" s="86">
        <v>107686.9</v>
      </c>
      <c r="H24" s="29">
        <f>+F24-G24</f>
        <v>2609.1425999999919</v>
      </c>
      <c r="I24" s="29"/>
      <c r="J24" s="29"/>
    </row>
    <row r="25" spans="1:10" ht="18" customHeight="1" x14ac:dyDescent="0.25">
      <c r="A25" s="1"/>
      <c r="B25" s="4" t="s">
        <v>109</v>
      </c>
      <c r="C25" s="4"/>
      <c r="D25" s="4"/>
      <c r="E25" s="29">
        <v>3721819.3899999997</v>
      </c>
      <c r="F25" s="81">
        <f t="shared" si="3"/>
        <v>3721.8193899999997</v>
      </c>
      <c r="G25" s="86">
        <v>3853.4</v>
      </c>
      <c r="H25" s="29">
        <f t="shared" ref="H25:H41" si="4">+F25-G25</f>
        <v>-131.58061000000043</v>
      </c>
      <c r="I25" s="29"/>
      <c r="J25" s="29"/>
    </row>
    <row r="26" spans="1:10" ht="15.6" customHeight="1" x14ac:dyDescent="0.25">
      <c r="A26" s="1"/>
      <c r="B26" s="4" t="s">
        <v>53</v>
      </c>
      <c r="C26" s="4"/>
      <c r="D26" s="4"/>
      <c r="E26" s="29">
        <v>0</v>
      </c>
      <c r="F26" s="81">
        <f t="shared" si="3"/>
        <v>0</v>
      </c>
      <c r="G26" s="86"/>
      <c r="H26" s="29">
        <f t="shared" si="4"/>
        <v>0</v>
      </c>
      <c r="I26" s="29"/>
      <c r="J26" s="29"/>
    </row>
    <row r="27" spans="1:10" ht="15.6" customHeight="1" x14ac:dyDescent="0.25">
      <c r="A27" s="1"/>
      <c r="B27" s="4" t="s">
        <v>111</v>
      </c>
      <c r="C27" s="4"/>
      <c r="D27" s="4"/>
      <c r="E27" s="29">
        <v>7569896.2199999997</v>
      </c>
      <c r="F27" s="81">
        <f t="shared" si="3"/>
        <v>7569.8962199999996</v>
      </c>
      <c r="G27" s="86">
        <v>7572.5</v>
      </c>
      <c r="H27" s="29">
        <f t="shared" si="4"/>
        <v>-2.6037800000003699</v>
      </c>
      <c r="I27" s="29"/>
      <c r="J27" s="29"/>
    </row>
    <row r="28" spans="1:10" ht="18.75" customHeight="1" x14ac:dyDescent="0.25">
      <c r="A28" s="1"/>
      <c r="B28" s="4" t="s">
        <v>6</v>
      </c>
      <c r="C28" s="4"/>
      <c r="D28" s="4"/>
      <c r="E28" s="66">
        <v>857227.71000000008</v>
      </c>
      <c r="F28" s="81">
        <f t="shared" si="3"/>
        <v>857.22771000000012</v>
      </c>
      <c r="G28" s="86">
        <v>967.3</v>
      </c>
      <c r="H28" s="29">
        <f t="shared" si="4"/>
        <v>-110.07228999999984</v>
      </c>
      <c r="I28" s="29"/>
      <c r="J28" s="29"/>
    </row>
    <row r="29" spans="1:10" ht="16.2" customHeight="1" x14ac:dyDescent="0.25">
      <c r="A29" s="1"/>
      <c r="B29" s="1"/>
      <c r="C29" s="1"/>
      <c r="D29" s="1"/>
      <c r="E29" s="29">
        <f>+SUM(E24:E28)</f>
        <v>122444985.91999997</v>
      </c>
      <c r="F29" s="29">
        <f>+SUM(F24:F28)</f>
        <v>122444.98591999999</v>
      </c>
      <c r="G29" s="81">
        <f>+SUM(G24:G28)</f>
        <v>120080.09999999999</v>
      </c>
      <c r="H29" s="29">
        <f t="shared" si="4"/>
        <v>2364.8859200000006</v>
      </c>
      <c r="I29" s="29"/>
      <c r="J29" s="29"/>
    </row>
    <row r="30" spans="1:10" x14ac:dyDescent="0.25">
      <c r="A30" s="1"/>
      <c r="B30" s="6" t="s">
        <v>7</v>
      </c>
      <c r="C30" s="6"/>
      <c r="D30" s="6"/>
      <c r="E30" s="31"/>
      <c r="F30" s="29"/>
      <c r="G30" s="49"/>
      <c r="H30" s="29"/>
      <c r="I30" s="29"/>
      <c r="J30" s="29"/>
    </row>
    <row r="31" spans="1:10" x14ac:dyDescent="0.25">
      <c r="A31" s="1"/>
      <c r="B31" s="4" t="s">
        <v>8</v>
      </c>
      <c r="C31" s="4"/>
      <c r="D31" s="4"/>
      <c r="E31" s="37">
        <v>2358456.42</v>
      </c>
      <c r="F31" s="81">
        <f t="shared" ref="F31:F33" si="5">+E31/1000</f>
        <v>2358.45642</v>
      </c>
      <c r="G31" s="86">
        <v>2215.1</v>
      </c>
      <c r="H31" s="29">
        <f t="shared" si="4"/>
        <v>143.35642000000007</v>
      </c>
      <c r="I31" s="29"/>
      <c r="J31" s="29"/>
    </row>
    <row r="32" spans="1:10" x14ac:dyDescent="0.25">
      <c r="A32" s="1"/>
      <c r="B32" s="4" t="s">
        <v>9</v>
      </c>
      <c r="C32" s="4"/>
      <c r="D32" s="4"/>
      <c r="E32" s="37">
        <v>1584602.73</v>
      </c>
      <c r="F32" s="81">
        <f t="shared" si="5"/>
        <v>1584.6027300000001</v>
      </c>
      <c r="G32" s="86">
        <v>1593.8</v>
      </c>
      <c r="H32" s="29">
        <f t="shared" si="4"/>
        <v>-9.1972699999998895</v>
      </c>
      <c r="I32" s="29"/>
      <c r="J32" s="29"/>
    </row>
    <row r="33" spans="1:11" x14ac:dyDescent="0.25">
      <c r="A33" s="1"/>
      <c r="B33" s="4" t="s">
        <v>6</v>
      </c>
      <c r="C33" s="4"/>
      <c r="D33" s="4"/>
      <c r="E33" s="69">
        <v>283434.11</v>
      </c>
      <c r="F33" s="81">
        <f t="shared" si="5"/>
        <v>283.43410999999998</v>
      </c>
      <c r="G33" s="86">
        <v>253.7</v>
      </c>
      <c r="H33" s="29">
        <f t="shared" si="4"/>
        <v>29.734109999999987</v>
      </c>
      <c r="I33" s="29"/>
      <c r="J33" s="29"/>
    </row>
    <row r="34" spans="1:11" ht="22.95" customHeight="1" x14ac:dyDescent="0.25">
      <c r="A34" s="1"/>
      <c r="B34" s="4"/>
      <c r="C34" s="4"/>
      <c r="D34" s="4"/>
      <c r="E34" s="29">
        <f>+E31+E32+E33</f>
        <v>4226493.26</v>
      </c>
      <c r="F34" s="29">
        <f>+F31+F32+F33</f>
        <v>4226.4932600000002</v>
      </c>
      <c r="G34" s="81">
        <f>+G31+G32+G33</f>
        <v>4062.5999999999995</v>
      </c>
      <c r="H34" s="29">
        <f t="shared" si="4"/>
        <v>163.89326000000074</v>
      </c>
      <c r="I34" s="29"/>
      <c r="J34" s="29"/>
    </row>
    <row r="35" spans="1:11" ht="13.95" customHeight="1" x14ac:dyDescent="0.25">
      <c r="A35" s="1"/>
      <c r="B35" s="4"/>
      <c r="C35" s="4"/>
      <c r="D35" s="4"/>
      <c r="E35" s="50"/>
      <c r="F35" s="29">
        <v>0</v>
      </c>
      <c r="G35" s="86"/>
      <c r="H35" s="29">
        <f t="shared" si="4"/>
        <v>0</v>
      </c>
      <c r="I35" s="29"/>
      <c r="J35" s="29"/>
    </row>
    <row r="36" spans="1:11" ht="17.399999999999999" customHeight="1" x14ac:dyDescent="0.25">
      <c r="A36" s="1"/>
      <c r="B36" s="51" t="s">
        <v>50</v>
      </c>
      <c r="C36" s="26"/>
      <c r="D36" s="25"/>
      <c r="E36" s="66">
        <f>+E29+E34</f>
        <v>126671479.17999998</v>
      </c>
      <c r="F36" s="66">
        <f>+F29+F34</f>
        <v>126671.47917999999</v>
      </c>
      <c r="G36" s="87">
        <f>+G29+G34</f>
        <v>124142.7</v>
      </c>
      <c r="H36" s="29">
        <f t="shared" si="4"/>
        <v>2528.7791799999977</v>
      </c>
      <c r="I36" s="29"/>
      <c r="J36" s="29"/>
    </row>
    <row r="37" spans="1:11" ht="21.6" customHeight="1" x14ac:dyDescent="0.25">
      <c r="A37" s="1"/>
      <c r="B37" s="26" t="s">
        <v>10</v>
      </c>
      <c r="C37" s="26"/>
      <c r="D37" s="26"/>
      <c r="E37" s="67">
        <f>+E38+E39</f>
        <v>32329000.019999996</v>
      </c>
      <c r="F37" s="67">
        <f>+F38+F39</f>
        <v>32329.000019999996</v>
      </c>
      <c r="G37" s="88">
        <f>+G38+G39</f>
        <v>32018.9</v>
      </c>
      <c r="H37" s="29">
        <f t="shared" si="4"/>
        <v>310.1000199999944</v>
      </c>
      <c r="I37" s="29"/>
      <c r="J37" s="29"/>
    </row>
    <row r="38" spans="1:11" ht="21.6" customHeight="1" x14ac:dyDescent="0.25">
      <c r="A38" s="1"/>
      <c r="B38" s="25" t="s">
        <v>11</v>
      </c>
      <c r="C38" s="25"/>
      <c r="D38" s="25"/>
      <c r="E38" s="29">
        <v>20333675</v>
      </c>
      <c r="F38" s="81">
        <f t="shared" ref="F38:F39" si="6">+E38/1000</f>
        <v>20333.674999999999</v>
      </c>
      <c r="G38" s="86">
        <v>20333.7</v>
      </c>
      <c r="H38" s="29">
        <f t="shared" si="4"/>
        <v>-2.5000000001455192E-2</v>
      </c>
      <c r="I38" s="29"/>
      <c r="J38" s="29"/>
    </row>
    <row r="39" spans="1:11" ht="27.6" customHeight="1" x14ac:dyDescent="0.25">
      <c r="A39" s="1"/>
      <c r="B39" s="25" t="s">
        <v>94</v>
      </c>
      <c r="C39" s="26"/>
      <c r="D39" s="26"/>
      <c r="E39" s="66">
        <v>11995325.019999996</v>
      </c>
      <c r="F39" s="81">
        <f t="shared" si="6"/>
        <v>11995.325019999997</v>
      </c>
      <c r="G39" s="86">
        <v>11685.2</v>
      </c>
      <c r="H39" s="29">
        <f t="shared" si="4"/>
        <v>310.12501999999586</v>
      </c>
      <c r="I39" s="29"/>
      <c r="J39" s="29"/>
    </row>
    <row r="40" spans="1:11" x14ac:dyDescent="0.25">
      <c r="B40" s="4"/>
      <c r="C40" s="4"/>
      <c r="D40" s="4"/>
      <c r="E40" s="24"/>
      <c r="F40" s="29"/>
      <c r="G40" s="49"/>
      <c r="H40" s="29">
        <f t="shared" si="4"/>
        <v>0</v>
      </c>
    </row>
    <row r="41" spans="1:11" ht="15" x14ac:dyDescent="0.4">
      <c r="B41" s="52" t="s">
        <v>51</v>
      </c>
      <c r="C41" s="6"/>
      <c r="D41" s="6" t="s">
        <v>47</v>
      </c>
      <c r="E41" s="27">
        <f>+E36+E37</f>
        <v>159000479.19999999</v>
      </c>
      <c r="F41" s="85">
        <f>+F36+F37</f>
        <v>159000.4792</v>
      </c>
      <c r="G41" s="85">
        <f>+G36+G37</f>
        <v>156161.60000000001</v>
      </c>
      <c r="H41" s="29">
        <f t="shared" si="4"/>
        <v>2838.8791999999958</v>
      </c>
    </row>
    <row r="42" spans="1:11" x14ac:dyDescent="0.25">
      <c r="B42" s="53"/>
      <c r="C42" s="19"/>
      <c r="E42" s="29">
        <f>+E20-E41</f>
        <v>0</v>
      </c>
      <c r="F42" s="29" t="e">
        <f>+E41-#REF!</f>
        <v>#REF!</v>
      </c>
      <c r="G42" s="29">
        <f>+G41-G20</f>
        <v>0</v>
      </c>
      <c r="H42" s="29"/>
    </row>
    <row r="43" spans="1:11" x14ac:dyDescent="0.25">
      <c r="B43" s="53"/>
      <c r="C43" s="19"/>
      <c r="E43" s="24"/>
      <c r="F43" s="2"/>
      <c r="G43" s="49"/>
      <c r="H43" s="29"/>
      <c r="J43" s="29"/>
    </row>
    <row r="44" spans="1:11" x14ac:dyDescent="0.25">
      <c r="D44" s="15"/>
      <c r="E44" s="24"/>
      <c r="F44" s="2"/>
      <c r="I44" s="29"/>
      <c r="J44" s="29"/>
    </row>
    <row r="45" spans="1:11" x14ac:dyDescent="0.25">
      <c r="F45" s="2"/>
      <c r="I45" s="29"/>
      <c r="J45" s="29"/>
      <c r="K45" s="90"/>
    </row>
    <row r="46" spans="1:11" hidden="1" x14ac:dyDescent="0.25">
      <c r="F46" s="2"/>
    </row>
    <row r="47" spans="1:11" hidden="1" x14ac:dyDescent="0.25">
      <c r="F47" s="2"/>
    </row>
    <row r="48" spans="1:11" hidden="1" x14ac:dyDescent="0.25">
      <c r="F48" s="2"/>
    </row>
    <row r="49" spans="2:6" hidden="1" x14ac:dyDescent="0.25">
      <c r="F49" s="2"/>
    </row>
    <row r="50" spans="2:6" hidden="1" x14ac:dyDescent="0.25">
      <c r="F50" s="2"/>
    </row>
    <row r="51" spans="2:6" hidden="1" x14ac:dyDescent="0.25">
      <c r="F51" s="2"/>
    </row>
    <row r="52" spans="2:6" hidden="1" x14ac:dyDescent="0.25">
      <c r="F52" s="2"/>
    </row>
    <row r="53" spans="2:6" hidden="1" x14ac:dyDescent="0.25">
      <c r="F53" s="2"/>
    </row>
    <row r="54" spans="2:6" hidden="1" x14ac:dyDescent="0.25">
      <c r="F54" s="2"/>
    </row>
    <row r="55" spans="2:6" hidden="1" x14ac:dyDescent="0.25">
      <c r="B55" s="7"/>
      <c r="C55" s="7"/>
      <c r="F55" s="2"/>
    </row>
    <row r="56" spans="2:6" hidden="1" x14ac:dyDescent="0.25">
      <c r="B56" s="9"/>
      <c r="C56" s="9"/>
      <c r="F56" s="2"/>
    </row>
    <row r="57" spans="2:6" hidden="1" x14ac:dyDescent="0.25">
      <c r="F57" s="2"/>
    </row>
    <row r="58" spans="2:6" hidden="1" x14ac:dyDescent="0.25">
      <c r="F58" s="2"/>
    </row>
    <row r="59" spans="2:6" hidden="1" x14ac:dyDescent="0.25">
      <c r="F59" s="2"/>
    </row>
    <row r="60" spans="2:6" hidden="1" x14ac:dyDescent="0.25">
      <c r="F60" s="2"/>
    </row>
    <row r="61" spans="2:6" hidden="1" x14ac:dyDescent="0.25">
      <c r="F61" s="2"/>
    </row>
    <row r="62" spans="2:6" hidden="1" x14ac:dyDescent="0.25">
      <c r="F62" s="2"/>
    </row>
    <row r="63" spans="2:6" hidden="1" x14ac:dyDescent="0.25">
      <c r="F63" s="2"/>
    </row>
    <row r="64" spans="2:6" hidden="1" x14ac:dyDescent="0.25">
      <c r="F64" s="2"/>
    </row>
    <row r="65" spans="6:6" hidden="1" x14ac:dyDescent="0.25">
      <c r="F65" s="2"/>
    </row>
    <row r="66" spans="6:6" hidden="1" x14ac:dyDescent="0.25">
      <c r="F66" s="2"/>
    </row>
    <row r="67" spans="6:6" x14ac:dyDescent="0.25">
      <c r="F67" s="2"/>
    </row>
    <row r="68" spans="6:6" x14ac:dyDescent="0.25">
      <c r="F68" s="2"/>
    </row>
    <row r="69" spans="6:6" x14ac:dyDescent="0.25">
      <c r="F69" s="2"/>
    </row>
    <row r="70" spans="6:6" x14ac:dyDescent="0.25">
      <c r="F70" s="2"/>
    </row>
    <row r="71" spans="6:6" x14ac:dyDescent="0.25">
      <c r="F71" s="2"/>
    </row>
    <row r="72" spans="6:6" x14ac:dyDescent="0.25">
      <c r="F72" s="2"/>
    </row>
    <row r="73" spans="6:6" x14ac:dyDescent="0.25">
      <c r="F73" s="2"/>
    </row>
    <row r="74" spans="6:6" x14ac:dyDescent="0.25">
      <c r="F74" s="2"/>
    </row>
    <row r="75" spans="6:6" x14ac:dyDescent="0.25">
      <c r="F75" s="2"/>
    </row>
    <row r="76" spans="6:6" x14ac:dyDescent="0.25">
      <c r="F76" s="2"/>
    </row>
    <row r="77" spans="6:6" x14ac:dyDescent="0.25">
      <c r="F77" s="2"/>
    </row>
    <row r="78" spans="6:6" x14ac:dyDescent="0.25">
      <c r="F78" s="2"/>
    </row>
    <row r="79" spans="6:6" x14ac:dyDescent="0.25">
      <c r="F79" s="2"/>
    </row>
    <row r="80" spans="6:6" x14ac:dyDescent="0.25">
      <c r="F80" s="2"/>
    </row>
    <row r="81" spans="4:6" x14ac:dyDescent="0.25">
      <c r="D81" s="29"/>
      <c r="F81" s="2"/>
    </row>
    <row r="82" spans="4:6" x14ac:dyDescent="0.25">
      <c r="D82" s="29"/>
      <c r="F82" s="2"/>
    </row>
    <row r="83" spans="4:6" x14ac:dyDescent="0.25">
      <c r="D83" s="29"/>
      <c r="F83" s="2"/>
    </row>
    <row r="84" spans="4:6" x14ac:dyDescent="0.25">
      <c r="D84" s="29"/>
      <c r="E84" s="24"/>
      <c r="F84" s="2"/>
    </row>
    <row r="85" spans="4:6" x14ac:dyDescent="0.25">
      <c r="D85" s="29"/>
      <c r="F85" s="2"/>
    </row>
    <row r="86" spans="4:6" x14ac:dyDescent="0.25">
      <c r="D86" s="29"/>
    </row>
    <row r="87" spans="4:6" x14ac:dyDescent="0.25">
      <c r="D87" s="29"/>
    </row>
    <row r="88" spans="4:6" x14ac:dyDescent="0.25">
      <c r="D88" s="29"/>
    </row>
  </sheetData>
  <mergeCells count="6">
    <mergeCell ref="B20:C20"/>
    <mergeCell ref="B1:E1"/>
    <mergeCell ref="B5:F5"/>
    <mergeCell ref="B4:F4"/>
    <mergeCell ref="B3:F3"/>
    <mergeCell ref="B2:F2"/>
  </mergeCells>
  <phoneticPr fontId="5" type="noConversion"/>
  <printOptions horizontalCentered="1"/>
  <pageMargins left="0.98425196850393704" right="0.98425196850393704" top="0.51181102362204722" bottom="0.74803149606299213" header="0" footer="0"/>
  <pageSetup scale="70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68"/>
  <sheetViews>
    <sheetView showGridLines="0" tabSelected="1" topLeftCell="B1" zoomScaleNormal="100" workbookViewId="0">
      <selection activeCell="E40" sqref="E40"/>
    </sheetView>
  </sheetViews>
  <sheetFormatPr baseColWidth="10" defaultColWidth="9.109375" defaultRowHeight="13.2" x14ac:dyDescent="0.25"/>
  <cols>
    <col min="1" max="1" width="5.109375" style="10" hidden="1" customWidth="1"/>
    <col min="2" max="2" width="45.5546875" style="10" customWidth="1"/>
    <col min="3" max="3" width="25.88671875" style="10" customWidth="1"/>
    <col min="4" max="4" width="25.33203125" style="10" customWidth="1"/>
    <col min="5" max="5" width="27.88671875" style="8" customWidth="1"/>
    <col min="6" max="6" width="14" style="8" bestFit="1" customWidth="1"/>
    <col min="7" max="16384" width="9.109375" style="8"/>
  </cols>
  <sheetData>
    <row r="1" spans="1:6" ht="72" customHeight="1" x14ac:dyDescent="0.25">
      <c r="A1" s="20"/>
      <c r="B1" s="12"/>
      <c r="C1" s="12"/>
      <c r="D1" s="12"/>
    </row>
    <row r="2" spans="1:6" x14ac:dyDescent="0.25">
      <c r="A2" s="21"/>
      <c r="B2" s="96" t="s">
        <v>95</v>
      </c>
      <c r="C2" s="96"/>
      <c r="D2" s="96"/>
    </row>
    <row r="3" spans="1:6" x14ac:dyDescent="0.25">
      <c r="A3" s="21"/>
      <c r="B3" s="93" t="s">
        <v>65</v>
      </c>
      <c r="C3" s="93"/>
      <c r="D3" s="93"/>
    </row>
    <row r="4" spans="1:6" ht="12.75" customHeight="1" x14ac:dyDescent="0.25">
      <c r="A4" s="21"/>
      <c r="B4" s="93" t="s">
        <v>120</v>
      </c>
      <c r="C4" s="93"/>
      <c r="D4" s="93"/>
    </row>
    <row r="5" spans="1:6" ht="12.75" customHeight="1" x14ac:dyDescent="0.25">
      <c r="A5" s="21"/>
      <c r="B5" s="93" t="s">
        <v>97</v>
      </c>
      <c r="C5" s="93"/>
      <c r="D5" s="93"/>
    </row>
    <row r="6" spans="1:6" ht="12.75" customHeight="1" x14ac:dyDescent="0.25">
      <c r="A6" s="21"/>
      <c r="B6" s="54"/>
      <c r="C6" s="54"/>
      <c r="D6" s="54"/>
    </row>
    <row r="7" spans="1:6" ht="28.95" customHeight="1" x14ac:dyDescent="0.25">
      <c r="A7" s="21"/>
      <c r="B7" s="12"/>
      <c r="C7" s="12"/>
      <c r="D7" s="55"/>
    </row>
    <row r="8" spans="1:6" ht="13.8" thickBot="1" x14ac:dyDescent="0.3">
      <c r="A8" s="21"/>
      <c r="B8" s="13" t="s">
        <v>66</v>
      </c>
      <c r="C8" s="13"/>
      <c r="D8" s="71">
        <f>+SUM(D9:D16)</f>
        <v>16562856.24</v>
      </c>
      <c r="E8" s="89"/>
      <c r="F8" s="91"/>
    </row>
    <row r="9" spans="1:6" ht="15.6" customHeight="1" thickTop="1" x14ac:dyDescent="0.25">
      <c r="A9" s="21"/>
      <c r="B9" s="11" t="s">
        <v>67</v>
      </c>
      <c r="C9" s="11"/>
      <c r="D9" s="56">
        <v>13585766.629999999</v>
      </c>
      <c r="E9" s="89"/>
      <c r="F9" s="79"/>
    </row>
    <row r="10" spans="1:6" ht="14.4" customHeight="1" x14ac:dyDescent="0.25">
      <c r="A10" s="21"/>
      <c r="B10" s="11" t="s">
        <v>68</v>
      </c>
      <c r="C10" s="11"/>
      <c r="D10" s="56">
        <v>98235.81</v>
      </c>
      <c r="E10" s="89"/>
      <c r="F10" s="79"/>
    </row>
    <row r="11" spans="1:6" ht="12" customHeight="1" x14ac:dyDescent="0.25">
      <c r="A11" s="21"/>
      <c r="B11" s="11" t="s">
        <v>69</v>
      </c>
      <c r="C11" s="11"/>
      <c r="D11" s="56">
        <v>490844.57999999996</v>
      </c>
      <c r="E11" s="89"/>
      <c r="F11" s="79"/>
    </row>
    <row r="12" spans="1:6" ht="15" customHeight="1" x14ac:dyDescent="0.25">
      <c r="A12" s="21"/>
      <c r="B12" s="57" t="s">
        <v>96</v>
      </c>
      <c r="C12" s="11"/>
      <c r="D12" s="56">
        <v>1791965</v>
      </c>
      <c r="E12" s="89"/>
      <c r="F12" s="79"/>
    </row>
    <row r="13" spans="1:6" ht="15.6" customHeight="1" x14ac:dyDescent="0.25">
      <c r="A13" s="21"/>
      <c r="B13" s="11" t="s">
        <v>70</v>
      </c>
      <c r="C13" s="11"/>
      <c r="D13" s="56">
        <v>1407.31</v>
      </c>
      <c r="E13" s="89"/>
      <c r="F13" s="79"/>
    </row>
    <row r="14" spans="1:6" x14ac:dyDescent="0.25">
      <c r="A14" s="21"/>
      <c r="B14" s="11" t="s">
        <v>71</v>
      </c>
      <c r="C14" s="11"/>
      <c r="D14" s="56">
        <v>57479.64</v>
      </c>
      <c r="E14" s="89"/>
      <c r="F14" s="79"/>
    </row>
    <row r="15" spans="1:6" ht="15" customHeight="1" x14ac:dyDescent="0.25">
      <c r="A15" s="21"/>
      <c r="B15" s="11" t="s">
        <v>92</v>
      </c>
      <c r="C15" s="11"/>
      <c r="D15" s="56">
        <v>0</v>
      </c>
      <c r="E15" s="89"/>
      <c r="F15" s="79"/>
    </row>
    <row r="16" spans="1:6" x14ac:dyDescent="0.25">
      <c r="A16" s="21"/>
      <c r="B16" s="11" t="s">
        <v>72</v>
      </c>
      <c r="C16" s="11"/>
      <c r="D16" s="56">
        <v>537157.27</v>
      </c>
      <c r="E16" s="89"/>
      <c r="F16" s="79"/>
    </row>
    <row r="17" spans="1:5" x14ac:dyDescent="0.25">
      <c r="A17" s="21"/>
      <c r="B17" s="14"/>
      <c r="C17" s="14"/>
      <c r="D17" s="56"/>
      <c r="E17" s="89"/>
    </row>
    <row r="18" spans="1:5" x14ac:dyDescent="0.25">
      <c r="A18" s="21"/>
      <c r="B18" s="13" t="s">
        <v>73</v>
      </c>
      <c r="C18" s="13"/>
      <c r="D18" s="75">
        <f>+D19+D23+D20+D21+D24+D22</f>
        <v>8352722.3200000003</v>
      </c>
      <c r="E18" s="89"/>
    </row>
    <row r="19" spans="1:5" x14ac:dyDescent="0.25">
      <c r="A19" s="21"/>
      <c r="B19" s="11" t="s">
        <v>74</v>
      </c>
      <c r="C19" s="11"/>
      <c r="D19" s="58">
        <v>1833776.54</v>
      </c>
      <c r="E19" s="89"/>
    </row>
    <row r="20" spans="1:5" x14ac:dyDescent="0.25">
      <c r="A20" s="21"/>
      <c r="B20" s="11" t="s">
        <v>110</v>
      </c>
      <c r="C20" s="11"/>
      <c r="D20" s="58">
        <v>136151.82999999999</v>
      </c>
      <c r="E20" s="89"/>
    </row>
    <row r="21" spans="1:5" x14ac:dyDescent="0.25">
      <c r="A21" s="21"/>
      <c r="B21" s="11" t="s">
        <v>112</v>
      </c>
      <c r="C21" s="11"/>
      <c r="D21" s="58">
        <v>169591.76</v>
      </c>
      <c r="E21" s="89"/>
    </row>
    <row r="22" spans="1:5" x14ac:dyDescent="0.25">
      <c r="A22" s="21"/>
      <c r="B22" s="11" t="s">
        <v>116</v>
      </c>
      <c r="C22" s="11"/>
      <c r="D22" s="58">
        <v>5315.4</v>
      </c>
      <c r="E22" s="89"/>
    </row>
    <row r="23" spans="1:5" ht="16.5" customHeight="1" x14ac:dyDescent="0.25">
      <c r="A23" s="21"/>
      <c r="B23" s="11" t="s">
        <v>72</v>
      </c>
      <c r="C23" s="11"/>
      <c r="D23" s="58">
        <v>463751.06</v>
      </c>
      <c r="E23" s="89"/>
    </row>
    <row r="24" spans="1:5" ht="19.95" customHeight="1" x14ac:dyDescent="0.25">
      <c r="A24" s="21"/>
      <c r="B24" s="11" t="s">
        <v>75</v>
      </c>
      <c r="C24" s="13"/>
      <c r="D24" s="58">
        <v>5744135.7299999995</v>
      </c>
      <c r="E24" s="89"/>
    </row>
    <row r="25" spans="1:5" x14ac:dyDescent="0.25">
      <c r="A25" s="21"/>
      <c r="B25" s="13" t="s">
        <v>76</v>
      </c>
      <c r="C25" s="13"/>
      <c r="D25" s="76">
        <f>+D8-D18</f>
        <v>8210133.9199999999</v>
      </c>
      <c r="E25" s="89"/>
    </row>
    <row r="26" spans="1:5" x14ac:dyDescent="0.25">
      <c r="A26" s="21"/>
      <c r="B26" s="14"/>
      <c r="C26" s="14"/>
      <c r="D26" s="59"/>
      <c r="E26" s="89"/>
    </row>
    <row r="27" spans="1:5" x14ac:dyDescent="0.25">
      <c r="A27" s="21"/>
      <c r="B27" s="13" t="s">
        <v>77</v>
      </c>
      <c r="C27" s="13"/>
      <c r="D27" s="75">
        <f>+SUM(D28:D30)</f>
        <v>7371375.8200000003</v>
      </c>
      <c r="E27" s="89"/>
    </row>
    <row r="28" spans="1:5" ht="20.399999999999999" customHeight="1" x14ac:dyDescent="0.25">
      <c r="A28" s="21"/>
      <c r="B28" s="11" t="s">
        <v>78</v>
      </c>
      <c r="C28" s="11"/>
      <c r="D28" s="60">
        <v>3164981.5900000003</v>
      </c>
      <c r="E28" s="89"/>
    </row>
    <row r="29" spans="1:5" ht="18" customHeight="1" x14ac:dyDescent="0.25">
      <c r="A29" s="21"/>
      <c r="B29" s="11" t="s">
        <v>79</v>
      </c>
      <c r="C29" s="11"/>
      <c r="D29" s="60">
        <v>3633012.74</v>
      </c>
      <c r="E29" s="89"/>
    </row>
    <row r="30" spans="1:5" ht="15.6" customHeight="1" x14ac:dyDescent="0.25">
      <c r="A30" s="21"/>
      <c r="B30" s="11" t="s">
        <v>80</v>
      </c>
      <c r="C30" s="11"/>
      <c r="D30" s="60">
        <v>573381.49</v>
      </c>
      <c r="E30" s="89"/>
    </row>
    <row r="31" spans="1:5" x14ac:dyDescent="0.25">
      <c r="A31" s="21"/>
      <c r="B31" s="14"/>
      <c r="C31" s="14"/>
      <c r="E31" s="89"/>
    </row>
    <row r="32" spans="1:5" x14ac:dyDescent="0.25">
      <c r="A32" s="21"/>
      <c r="B32" s="13" t="s">
        <v>118</v>
      </c>
      <c r="C32" s="13"/>
      <c r="D32" s="77">
        <f>+D25-D27</f>
        <v>838758.09999999963</v>
      </c>
      <c r="E32" s="89"/>
    </row>
    <row r="33" spans="1:6" ht="29.25" customHeight="1" x14ac:dyDescent="0.25">
      <c r="A33" s="21"/>
      <c r="B33" s="61" t="s">
        <v>115</v>
      </c>
      <c r="C33" s="13"/>
      <c r="D33" s="73">
        <v>806934.63000000012</v>
      </c>
      <c r="E33" s="89"/>
    </row>
    <row r="34" spans="1:6" ht="12.6" customHeight="1" x14ac:dyDescent="0.25">
      <c r="A34" s="21"/>
      <c r="B34" s="11"/>
      <c r="C34" s="13"/>
      <c r="D34" s="62"/>
      <c r="E34" s="89"/>
    </row>
    <row r="35" spans="1:6" ht="27.6" customHeight="1" x14ac:dyDescent="0.25">
      <c r="A35" s="21"/>
      <c r="B35" s="13" t="s">
        <v>107</v>
      </c>
      <c r="C35" s="13"/>
      <c r="D35" s="72">
        <f>+D32+D33</f>
        <v>1645692.7299999997</v>
      </c>
      <c r="E35" s="89"/>
    </row>
    <row r="36" spans="1:6" ht="18" customHeight="1" x14ac:dyDescent="0.25">
      <c r="A36" s="21"/>
      <c r="B36" s="63" t="s">
        <v>81</v>
      </c>
      <c r="C36" s="12"/>
      <c r="D36" s="74">
        <v>79133.56540786181</v>
      </c>
      <c r="E36" s="89"/>
    </row>
    <row r="37" spans="1:6" ht="22.5" hidden="1" customHeight="1" x14ac:dyDescent="0.25">
      <c r="A37" s="21"/>
      <c r="B37" s="11" t="s">
        <v>91</v>
      </c>
      <c r="C37" s="13"/>
      <c r="D37" s="64">
        <v>0</v>
      </c>
      <c r="E37" s="89"/>
    </row>
    <row r="38" spans="1:6" ht="20.25" customHeight="1" thickBot="1" x14ac:dyDescent="0.3">
      <c r="A38" s="21"/>
      <c r="B38" s="13" t="s">
        <v>108</v>
      </c>
      <c r="C38" s="13"/>
      <c r="D38" s="78">
        <f>+D35-D36</f>
        <v>1566559.164592138</v>
      </c>
      <c r="E38" s="89"/>
      <c r="F38" s="91"/>
    </row>
    <row r="39" spans="1:6" ht="13.8" thickTop="1" x14ac:dyDescent="0.25">
      <c r="A39" s="21"/>
      <c r="B39" s="14"/>
      <c r="C39" s="14"/>
      <c r="D39" s="65">
        <f>+D38- '[1]ESTA RESU'!$B$39</f>
        <v>0</v>
      </c>
    </row>
    <row r="40" spans="1:6" x14ac:dyDescent="0.25">
      <c r="A40" s="21"/>
      <c r="B40" s="23"/>
      <c r="C40" s="23"/>
      <c r="D40" s="23"/>
    </row>
    <row r="41" spans="1:6" x14ac:dyDescent="0.25">
      <c r="A41" s="21"/>
    </row>
    <row r="42" spans="1:6" ht="19.5" customHeight="1" x14ac:dyDescent="0.25">
      <c r="A42" s="21"/>
    </row>
    <row r="43" spans="1:6" ht="22.5" customHeight="1" x14ac:dyDescent="0.25">
      <c r="A43" s="21"/>
    </row>
    <row r="44" spans="1:6" x14ac:dyDescent="0.25">
      <c r="A44" s="21"/>
    </row>
    <row r="45" spans="1:6" x14ac:dyDescent="0.25">
      <c r="A45" s="21"/>
    </row>
    <row r="46" spans="1:6" x14ac:dyDescent="0.25">
      <c r="A46" s="21"/>
    </row>
    <row r="47" spans="1:6" x14ac:dyDescent="0.25">
      <c r="A47" s="21"/>
    </row>
    <row r="48" spans="1:6" x14ac:dyDescent="0.25">
      <c r="A48" s="21"/>
    </row>
    <row r="49" spans="1:13" x14ac:dyDescent="0.25">
      <c r="A49" s="21"/>
    </row>
    <row r="50" spans="1:13" ht="13.8" thickBot="1" x14ac:dyDescent="0.3">
      <c r="A50" s="22"/>
    </row>
    <row r="51" spans="1:13" x14ac:dyDescent="0.25">
      <c r="D51" s="28"/>
    </row>
    <row r="52" spans="1:13" x14ac:dyDescent="0.25">
      <c r="D52" s="28">
        <f>+D3</f>
        <v>0</v>
      </c>
    </row>
    <row r="53" spans="1:13" x14ac:dyDescent="0.25">
      <c r="D53" s="33"/>
    </row>
    <row r="58" spans="1:13" x14ac:dyDescent="0.25">
      <c r="E58" s="10"/>
      <c r="F58" s="10"/>
      <c r="G58" s="10"/>
      <c r="H58" s="10"/>
      <c r="I58" s="10"/>
      <c r="J58" s="10"/>
      <c r="K58" s="10"/>
      <c r="L58" s="10"/>
      <c r="M58" s="10"/>
    </row>
    <row r="59" spans="1:13" x14ac:dyDescent="0.25">
      <c r="E59" s="10"/>
      <c r="F59" s="10"/>
      <c r="G59" s="10"/>
      <c r="H59" s="10"/>
      <c r="I59" s="10"/>
      <c r="J59" s="10"/>
      <c r="K59" s="10"/>
      <c r="L59" s="10"/>
      <c r="M59" s="10"/>
    </row>
    <row r="60" spans="1:13" x14ac:dyDescent="0.25">
      <c r="E60" s="10"/>
      <c r="F60" s="10"/>
      <c r="G60" s="10"/>
      <c r="H60" s="10"/>
      <c r="I60" s="10"/>
      <c r="J60" s="10"/>
      <c r="K60" s="10"/>
      <c r="L60" s="10"/>
      <c r="M60" s="10"/>
    </row>
    <row r="61" spans="1:13" x14ac:dyDescent="0.25">
      <c r="E61" s="10"/>
      <c r="F61" s="10"/>
      <c r="G61" s="10"/>
      <c r="H61" s="10"/>
      <c r="I61" s="10"/>
      <c r="J61" s="10"/>
      <c r="K61" s="10"/>
      <c r="L61" s="10"/>
      <c r="M61" s="10"/>
    </row>
    <row r="62" spans="1:13" x14ac:dyDescent="0.25">
      <c r="E62" s="10"/>
      <c r="F62" s="10"/>
      <c r="G62" s="10"/>
      <c r="H62" s="10"/>
      <c r="I62" s="10"/>
      <c r="J62" s="10"/>
      <c r="K62" s="10"/>
      <c r="L62" s="10"/>
      <c r="M62" s="10"/>
    </row>
    <row r="63" spans="1:13" x14ac:dyDescent="0.25">
      <c r="E63" s="10"/>
      <c r="F63" s="10"/>
      <c r="G63" s="10"/>
      <c r="H63" s="10"/>
      <c r="I63" s="10"/>
      <c r="J63" s="10"/>
      <c r="K63" s="10"/>
      <c r="L63" s="10"/>
      <c r="M63" s="10"/>
    </row>
    <row r="64" spans="1:13" x14ac:dyDescent="0.25">
      <c r="E64" s="10"/>
      <c r="F64" s="10"/>
      <c r="G64" s="10"/>
      <c r="H64" s="10"/>
      <c r="I64" s="10"/>
      <c r="J64" s="10"/>
      <c r="K64" s="10"/>
      <c r="L64" s="10"/>
      <c r="M64" s="10"/>
    </row>
    <row r="65" spans="5:13" x14ac:dyDescent="0.25">
      <c r="E65" s="10"/>
      <c r="F65" s="10"/>
      <c r="G65" s="10"/>
      <c r="H65" s="10"/>
      <c r="I65" s="10"/>
      <c r="J65" s="10"/>
      <c r="K65" s="10"/>
      <c r="L65" s="10"/>
      <c r="M65" s="10"/>
    </row>
    <row r="66" spans="5:13" x14ac:dyDescent="0.25">
      <c r="E66" s="10"/>
      <c r="F66" s="10"/>
      <c r="G66" s="10"/>
      <c r="H66" s="10"/>
      <c r="I66" s="10"/>
      <c r="J66" s="10"/>
      <c r="K66" s="10"/>
      <c r="L66" s="10"/>
      <c r="M66" s="10"/>
    </row>
    <row r="67" spans="5:13" x14ac:dyDescent="0.25">
      <c r="E67" s="10"/>
      <c r="F67" s="10"/>
      <c r="G67" s="10"/>
      <c r="H67" s="10"/>
      <c r="I67" s="10"/>
      <c r="J67" s="10"/>
      <c r="K67" s="10"/>
      <c r="L67" s="10"/>
      <c r="M67" s="10"/>
    </row>
    <row r="68" spans="5:13" x14ac:dyDescent="0.25">
      <c r="E68" s="10"/>
      <c r="F68" s="10"/>
      <c r="G68" s="10"/>
      <c r="H68" s="10"/>
      <c r="I68" s="10"/>
      <c r="J68" s="10"/>
      <c r="K68" s="10"/>
      <c r="L68" s="10"/>
      <c r="M68" s="10"/>
    </row>
  </sheetData>
  <mergeCells count="4">
    <mergeCell ref="B2:D2"/>
    <mergeCell ref="B3:D3"/>
    <mergeCell ref="B4:D4"/>
    <mergeCell ref="B5:D5"/>
  </mergeCells>
  <pageMargins left="1.1811023622047245" right="0.70866141732283472" top="0.82677165354330717" bottom="0.74803149606299213" header="0.31496062992125984" footer="0.31496062992125984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FC47D3-BCA7-44F3-8109-671AD84CCE97}">
  <dimension ref="A1:G47"/>
  <sheetViews>
    <sheetView topLeftCell="A34" workbookViewId="0">
      <selection activeCell="A5" sqref="A5:G47"/>
    </sheetView>
  </sheetViews>
  <sheetFormatPr baseColWidth="10" defaultRowHeight="13.2" x14ac:dyDescent="0.25"/>
  <cols>
    <col min="1" max="1" width="17.109375" customWidth="1"/>
    <col min="2" max="2" width="1.77734375" customWidth="1"/>
    <col min="3" max="3" width="49.44140625" customWidth="1"/>
    <col min="4" max="5" width="13.109375" customWidth="1"/>
    <col min="6" max="6" width="14" customWidth="1"/>
    <col min="7" max="7" width="15.5546875" customWidth="1"/>
  </cols>
  <sheetData>
    <row r="1" spans="1:7" x14ac:dyDescent="0.25">
      <c r="A1" s="39" t="s">
        <v>113</v>
      </c>
      <c r="B1" s="40"/>
      <c r="C1" s="40"/>
      <c r="D1" s="40"/>
      <c r="E1" s="40"/>
      <c r="F1" s="40"/>
      <c r="G1" s="41"/>
    </row>
    <row r="2" spans="1:7" x14ac:dyDescent="0.25">
      <c r="A2" s="42" t="s">
        <v>117</v>
      </c>
      <c r="B2" s="16"/>
      <c r="C2" s="16"/>
      <c r="D2" s="16"/>
      <c r="E2" s="16"/>
      <c r="F2" s="16"/>
      <c r="G2" s="43"/>
    </row>
    <row r="3" spans="1:7" x14ac:dyDescent="0.25">
      <c r="A3" s="44"/>
      <c r="B3" s="16"/>
      <c r="C3" s="16"/>
      <c r="D3" s="16"/>
      <c r="E3" s="16"/>
      <c r="F3" s="16"/>
      <c r="G3" s="43"/>
    </row>
    <row r="4" spans="1:7" x14ac:dyDescent="0.25">
      <c r="A4" s="44"/>
      <c r="B4" s="16"/>
      <c r="C4" s="16"/>
      <c r="D4" s="16"/>
      <c r="E4" s="16"/>
      <c r="F4" s="16"/>
      <c r="G4" s="43"/>
    </row>
    <row r="5" spans="1:7" x14ac:dyDescent="0.25">
      <c r="A5" t="s">
        <v>14</v>
      </c>
      <c r="B5" t="s">
        <v>12</v>
      </c>
      <c r="C5" t="s">
        <v>15</v>
      </c>
      <c r="D5" s="45">
        <v>-27610506.599999998</v>
      </c>
      <c r="E5" s="38">
        <v>3151939.2600000002</v>
      </c>
      <c r="F5" s="38">
        <v>6303873.5199999996</v>
      </c>
      <c r="G5" s="45">
        <v>-30762440.859999999</v>
      </c>
    </row>
    <row r="6" spans="1:7" x14ac:dyDescent="0.25">
      <c r="A6" t="s">
        <v>16</v>
      </c>
      <c r="B6" t="s">
        <v>12</v>
      </c>
      <c r="C6" t="s">
        <v>15</v>
      </c>
      <c r="D6" s="45">
        <v>-23594918.949999999</v>
      </c>
      <c r="E6" s="38">
        <v>3151934.26</v>
      </c>
      <c r="F6" s="38">
        <v>3595901.2</v>
      </c>
      <c r="G6" s="45">
        <v>-24038885.890000001</v>
      </c>
    </row>
    <row r="7" spans="1:7" x14ac:dyDescent="0.25">
      <c r="A7" t="s">
        <v>17</v>
      </c>
      <c r="B7" t="s">
        <v>12</v>
      </c>
      <c r="C7" t="s">
        <v>18</v>
      </c>
      <c r="D7" s="45">
        <v>-20333675</v>
      </c>
      <c r="E7" s="38">
        <v>0</v>
      </c>
      <c r="F7" s="38">
        <v>0</v>
      </c>
      <c r="G7" s="45">
        <v>-20333675</v>
      </c>
    </row>
    <row r="8" spans="1:7" x14ac:dyDescent="0.25">
      <c r="A8" t="s">
        <v>19</v>
      </c>
      <c r="B8" t="s">
        <v>12</v>
      </c>
      <c r="C8" t="s">
        <v>18</v>
      </c>
      <c r="D8" s="45">
        <v>-20333675</v>
      </c>
      <c r="E8" s="38">
        <v>0</v>
      </c>
      <c r="F8" s="38">
        <v>0</v>
      </c>
      <c r="G8" s="45">
        <v>-20333675</v>
      </c>
    </row>
    <row r="9" spans="1:7" x14ac:dyDescent="0.25">
      <c r="A9" t="s">
        <v>20</v>
      </c>
      <c r="B9" t="s">
        <v>12</v>
      </c>
      <c r="C9" t="s">
        <v>21</v>
      </c>
      <c r="D9" s="45">
        <v>-20333675</v>
      </c>
      <c r="E9" s="38">
        <v>0</v>
      </c>
      <c r="F9" s="38">
        <v>0</v>
      </c>
      <c r="G9" s="45">
        <v>-20333675</v>
      </c>
    </row>
    <row r="10" spans="1:7" x14ac:dyDescent="0.25">
      <c r="A10" t="s">
        <v>22</v>
      </c>
      <c r="B10" t="s">
        <v>12</v>
      </c>
      <c r="C10" t="s">
        <v>21</v>
      </c>
      <c r="D10" s="45">
        <v>-20333675</v>
      </c>
      <c r="E10" s="38">
        <v>0</v>
      </c>
      <c r="F10" s="38">
        <v>0</v>
      </c>
      <c r="G10" s="45">
        <v>-20333675</v>
      </c>
    </row>
    <row r="11" spans="1:7" x14ac:dyDescent="0.25">
      <c r="A11" t="s">
        <v>24</v>
      </c>
      <c r="B11" t="s">
        <v>12</v>
      </c>
      <c r="C11" t="s">
        <v>23</v>
      </c>
      <c r="D11" s="45">
        <v>-20333675</v>
      </c>
      <c r="E11" s="38">
        <v>0</v>
      </c>
      <c r="F11" s="38">
        <v>0</v>
      </c>
      <c r="G11" s="45">
        <v>-20333675</v>
      </c>
    </row>
    <row r="12" spans="1:7" x14ac:dyDescent="0.25">
      <c r="A12" t="s">
        <v>57</v>
      </c>
      <c r="B12" t="s">
        <v>12</v>
      </c>
      <c r="C12" t="s">
        <v>21</v>
      </c>
      <c r="D12" s="45">
        <v>-20333675</v>
      </c>
      <c r="E12" s="38">
        <v>0</v>
      </c>
      <c r="F12" s="38">
        <v>0</v>
      </c>
      <c r="G12" s="45">
        <v>-20333675</v>
      </c>
    </row>
    <row r="13" spans="1:7" x14ac:dyDescent="0.25">
      <c r="A13" t="s">
        <v>58</v>
      </c>
      <c r="B13" t="s">
        <v>114</v>
      </c>
      <c r="C13" t="s">
        <v>21</v>
      </c>
      <c r="D13" s="45">
        <v>-20333675</v>
      </c>
      <c r="E13" s="38">
        <v>0</v>
      </c>
      <c r="F13" s="38">
        <v>0</v>
      </c>
      <c r="G13" s="45">
        <v>-20333675</v>
      </c>
    </row>
    <row r="14" spans="1:7" x14ac:dyDescent="0.25">
      <c r="A14" t="s">
        <v>25</v>
      </c>
      <c r="B14" t="s">
        <v>12</v>
      </c>
      <c r="C14" t="s">
        <v>26</v>
      </c>
      <c r="D14" s="45">
        <v>-3260831.52</v>
      </c>
      <c r="E14" s="38">
        <v>0</v>
      </c>
      <c r="F14" s="38">
        <v>443961.93999999994</v>
      </c>
      <c r="G14" s="45">
        <v>-3704793.46</v>
      </c>
    </row>
    <row r="15" spans="1:7" x14ac:dyDescent="0.25">
      <c r="A15" t="s">
        <v>27</v>
      </c>
      <c r="B15" t="s">
        <v>12</v>
      </c>
      <c r="C15" t="s">
        <v>26</v>
      </c>
      <c r="D15" s="45">
        <v>-3260831.52</v>
      </c>
      <c r="E15" s="38">
        <v>0</v>
      </c>
      <c r="F15" s="38">
        <v>443961.93999999994</v>
      </c>
      <c r="G15" s="45">
        <v>-3704793.46</v>
      </c>
    </row>
    <row r="16" spans="1:7" x14ac:dyDescent="0.25">
      <c r="A16" t="s">
        <v>28</v>
      </c>
      <c r="B16" t="s">
        <v>12</v>
      </c>
      <c r="C16" t="s">
        <v>29</v>
      </c>
      <c r="D16" s="45">
        <v>-3260831.52</v>
      </c>
      <c r="E16" s="38">
        <v>0</v>
      </c>
      <c r="F16" s="38">
        <v>443961.93999999994</v>
      </c>
      <c r="G16" s="45">
        <v>-3704793.46</v>
      </c>
    </row>
    <row r="17" spans="1:7" x14ac:dyDescent="0.25">
      <c r="A17" t="s">
        <v>30</v>
      </c>
      <c r="B17" t="s">
        <v>12</v>
      </c>
      <c r="C17" t="s">
        <v>29</v>
      </c>
      <c r="D17" s="45">
        <v>-3260831.52</v>
      </c>
      <c r="E17" s="38">
        <v>0</v>
      </c>
      <c r="F17" s="38">
        <v>443961.93999999994</v>
      </c>
      <c r="G17" s="45">
        <v>-3704793.46</v>
      </c>
    </row>
    <row r="18" spans="1:7" x14ac:dyDescent="0.25">
      <c r="A18" t="s">
        <v>32</v>
      </c>
      <c r="B18" t="s">
        <v>12</v>
      </c>
      <c r="C18" t="s">
        <v>31</v>
      </c>
      <c r="D18" s="45">
        <v>-3260831.52</v>
      </c>
      <c r="E18" s="38">
        <v>0</v>
      </c>
      <c r="F18" s="38">
        <v>443961.93999999994</v>
      </c>
      <c r="G18" s="45">
        <v>-3704793.46</v>
      </c>
    </row>
    <row r="19" spans="1:7" x14ac:dyDescent="0.25">
      <c r="A19" t="s">
        <v>59</v>
      </c>
      <c r="B19" t="s">
        <v>12</v>
      </c>
      <c r="C19" t="s">
        <v>31</v>
      </c>
      <c r="D19" s="45">
        <v>-3260831.52</v>
      </c>
      <c r="E19" s="38">
        <v>0</v>
      </c>
      <c r="F19" s="38">
        <v>443961.93999999994</v>
      </c>
      <c r="G19" s="45">
        <v>-3704793.46</v>
      </c>
    </row>
    <row r="20" spans="1:7" x14ac:dyDescent="0.25">
      <c r="A20" t="s">
        <v>60</v>
      </c>
      <c r="B20" t="s">
        <v>114</v>
      </c>
      <c r="C20" t="s">
        <v>31</v>
      </c>
      <c r="D20" s="45">
        <v>-3260831.52</v>
      </c>
      <c r="E20" s="38">
        <v>0</v>
      </c>
      <c r="F20" s="38">
        <v>443961.93999999994</v>
      </c>
      <c r="G20" s="45">
        <v>-3704793.46</v>
      </c>
    </row>
    <row r="21" spans="1:7" x14ac:dyDescent="0.25">
      <c r="A21" t="s">
        <v>33</v>
      </c>
      <c r="B21" t="s">
        <v>12</v>
      </c>
      <c r="C21" t="s">
        <v>98</v>
      </c>
      <c r="D21" s="45">
        <v>-412.43</v>
      </c>
      <c r="E21" s="38">
        <v>3151934.26</v>
      </c>
      <c r="F21" s="38">
        <v>3151939.2600000002</v>
      </c>
      <c r="G21" s="45">
        <v>-417.43</v>
      </c>
    </row>
    <row r="22" spans="1:7" x14ac:dyDescent="0.25">
      <c r="A22" t="s">
        <v>34</v>
      </c>
      <c r="B22" t="s">
        <v>12</v>
      </c>
      <c r="C22" t="s">
        <v>98</v>
      </c>
      <c r="D22" s="45">
        <v>-412.43</v>
      </c>
      <c r="E22" s="38">
        <v>3151934.26</v>
      </c>
      <c r="F22" s="38">
        <v>3151939.2600000002</v>
      </c>
      <c r="G22" s="45">
        <v>-417.43</v>
      </c>
    </row>
    <row r="23" spans="1:7" x14ac:dyDescent="0.25">
      <c r="A23" t="s">
        <v>35</v>
      </c>
      <c r="B23" t="s">
        <v>12</v>
      </c>
      <c r="C23" t="s">
        <v>99</v>
      </c>
      <c r="D23" s="45">
        <v>-412.43</v>
      </c>
      <c r="E23" s="38">
        <v>0</v>
      </c>
      <c r="F23" s="38">
        <v>5</v>
      </c>
      <c r="G23" s="45">
        <v>-417.43</v>
      </c>
    </row>
    <row r="24" spans="1:7" x14ac:dyDescent="0.25">
      <c r="A24" t="s">
        <v>36</v>
      </c>
      <c r="B24" t="s">
        <v>12</v>
      </c>
      <c r="C24" t="s">
        <v>99</v>
      </c>
      <c r="D24" s="45">
        <v>-412.43</v>
      </c>
      <c r="E24" s="38">
        <v>0</v>
      </c>
      <c r="F24" s="38">
        <v>5</v>
      </c>
      <c r="G24" s="45">
        <v>-417.43</v>
      </c>
    </row>
    <row r="25" spans="1:7" x14ac:dyDescent="0.25">
      <c r="A25" t="s">
        <v>38</v>
      </c>
      <c r="B25" t="s">
        <v>12</v>
      </c>
      <c r="C25" t="s">
        <v>37</v>
      </c>
      <c r="D25" s="45">
        <v>-412.43</v>
      </c>
      <c r="E25" s="38">
        <v>0</v>
      </c>
      <c r="F25" s="38">
        <v>5</v>
      </c>
      <c r="G25" s="45">
        <v>-417.43</v>
      </c>
    </row>
    <row r="26" spans="1:7" x14ac:dyDescent="0.25">
      <c r="A26" t="s">
        <v>61</v>
      </c>
      <c r="B26" t="s">
        <v>12</v>
      </c>
      <c r="C26" t="s">
        <v>37</v>
      </c>
      <c r="D26" s="45">
        <v>-412.43</v>
      </c>
      <c r="E26" s="38">
        <v>0</v>
      </c>
      <c r="F26" s="38">
        <v>5</v>
      </c>
      <c r="G26" s="45">
        <v>-417.43</v>
      </c>
    </row>
    <row r="27" spans="1:7" x14ac:dyDescent="0.25">
      <c r="A27" t="s">
        <v>62</v>
      </c>
      <c r="B27" t="s">
        <v>114</v>
      </c>
      <c r="C27" t="s">
        <v>37</v>
      </c>
      <c r="D27" s="45">
        <v>-412.43</v>
      </c>
      <c r="E27" s="38">
        <v>0</v>
      </c>
      <c r="F27" s="38">
        <v>5</v>
      </c>
      <c r="G27" s="45">
        <v>-417.43</v>
      </c>
    </row>
    <row r="28" spans="1:7" x14ac:dyDescent="0.25">
      <c r="A28" t="s">
        <v>100</v>
      </c>
      <c r="B28" t="s">
        <v>12</v>
      </c>
      <c r="C28" t="s">
        <v>101</v>
      </c>
      <c r="D28" s="45">
        <v>0</v>
      </c>
      <c r="E28" s="38">
        <v>3151934.26</v>
      </c>
      <c r="F28" s="38">
        <v>3151934.26</v>
      </c>
      <c r="G28" s="45">
        <v>0</v>
      </c>
    </row>
    <row r="29" spans="1:7" x14ac:dyDescent="0.25">
      <c r="A29" t="s">
        <v>102</v>
      </c>
      <c r="B29" t="s">
        <v>12</v>
      </c>
      <c r="C29" t="s">
        <v>101</v>
      </c>
      <c r="D29" s="45">
        <v>0</v>
      </c>
      <c r="E29" s="38">
        <v>3151934.26</v>
      </c>
      <c r="F29" s="38">
        <v>3151934.26</v>
      </c>
      <c r="G29" s="45">
        <v>0</v>
      </c>
    </row>
    <row r="30" spans="1:7" x14ac:dyDescent="0.25">
      <c r="A30" t="s">
        <v>103</v>
      </c>
      <c r="B30" t="s">
        <v>12</v>
      </c>
      <c r="C30" t="s">
        <v>37</v>
      </c>
      <c r="D30" s="45">
        <v>0</v>
      </c>
      <c r="E30" s="38">
        <v>3151934.26</v>
      </c>
      <c r="F30" s="38">
        <v>3151934.26</v>
      </c>
      <c r="G30" s="45">
        <v>0</v>
      </c>
    </row>
    <row r="31" spans="1:7" x14ac:dyDescent="0.25">
      <c r="A31" t="s">
        <v>104</v>
      </c>
      <c r="B31" t="s">
        <v>12</v>
      </c>
      <c r="C31" t="s">
        <v>37</v>
      </c>
      <c r="D31" s="45">
        <v>0</v>
      </c>
      <c r="E31" s="38">
        <v>3151934.26</v>
      </c>
      <c r="F31" s="38">
        <v>3151934.26</v>
      </c>
      <c r="G31" s="45">
        <v>0</v>
      </c>
    </row>
    <row r="32" spans="1:7" x14ac:dyDescent="0.25">
      <c r="A32" t="s">
        <v>105</v>
      </c>
      <c r="B32" t="s">
        <v>114</v>
      </c>
      <c r="C32" t="s">
        <v>37</v>
      </c>
      <c r="D32" s="45">
        <v>0</v>
      </c>
      <c r="E32" s="38">
        <v>3151934.26</v>
      </c>
      <c r="F32" s="38">
        <v>3151934.26</v>
      </c>
      <c r="G32" s="45">
        <v>0</v>
      </c>
    </row>
    <row r="33" spans="1:7" x14ac:dyDescent="0.25">
      <c r="A33" t="s">
        <v>40</v>
      </c>
      <c r="B33" t="s">
        <v>12</v>
      </c>
      <c r="C33" t="s">
        <v>41</v>
      </c>
      <c r="D33" s="45">
        <v>-4015587.65</v>
      </c>
      <c r="E33" s="38">
        <v>5</v>
      </c>
      <c r="F33" s="38">
        <v>2707972.3200000003</v>
      </c>
      <c r="G33" s="45">
        <v>-6723554.9699999997</v>
      </c>
    </row>
    <row r="34" spans="1:7" x14ac:dyDescent="0.25">
      <c r="A34" t="s">
        <v>42</v>
      </c>
      <c r="B34" t="s">
        <v>12</v>
      </c>
      <c r="C34" t="s">
        <v>43</v>
      </c>
      <c r="D34" s="45">
        <v>-4014958.3299999996</v>
      </c>
      <c r="E34" s="38">
        <v>0</v>
      </c>
      <c r="F34" s="38">
        <v>2707972.3200000003</v>
      </c>
      <c r="G34" s="45">
        <v>-6722930.6500000004</v>
      </c>
    </row>
    <row r="35" spans="1:7" x14ac:dyDescent="0.25">
      <c r="A35" t="s">
        <v>39</v>
      </c>
      <c r="B35" t="s">
        <v>12</v>
      </c>
      <c r="C35" t="s">
        <v>43</v>
      </c>
      <c r="D35" s="45">
        <v>-4014958.3299999996</v>
      </c>
      <c r="E35" s="38">
        <v>0</v>
      </c>
      <c r="F35" s="38">
        <v>2707972.3200000003</v>
      </c>
      <c r="G35" s="45">
        <v>-6722930.6500000004</v>
      </c>
    </row>
    <row r="36" spans="1:7" x14ac:dyDescent="0.25">
      <c r="A36" t="s">
        <v>44</v>
      </c>
      <c r="B36" t="s">
        <v>12</v>
      </c>
      <c r="C36" t="s">
        <v>43</v>
      </c>
      <c r="D36" s="45">
        <v>-4014958.3299999996</v>
      </c>
      <c r="E36" s="38">
        <v>0</v>
      </c>
      <c r="F36" s="38">
        <v>2707972.3200000003</v>
      </c>
      <c r="G36" s="45">
        <v>-6722930.6500000004</v>
      </c>
    </row>
    <row r="37" spans="1:7" x14ac:dyDescent="0.25">
      <c r="A37" t="s">
        <v>45</v>
      </c>
      <c r="B37" t="s">
        <v>12</v>
      </c>
      <c r="C37" t="s">
        <v>43</v>
      </c>
      <c r="D37" s="45">
        <v>-4014958.3299999996</v>
      </c>
      <c r="E37" s="38">
        <v>0</v>
      </c>
      <c r="F37" s="38">
        <v>2707972.3200000003</v>
      </c>
      <c r="G37" s="45">
        <v>-6722930.6500000004</v>
      </c>
    </row>
    <row r="38" spans="1:7" x14ac:dyDescent="0.25">
      <c r="A38" t="s">
        <v>46</v>
      </c>
      <c r="B38" t="s">
        <v>12</v>
      </c>
      <c r="C38" t="s">
        <v>43</v>
      </c>
      <c r="D38" s="45">
        <v>-4014958.3299999996</v>
      </c>
      <c r="E38" s="38">
        <v>0</v>
      </c>
      <c r="F38" s="38">
        <v>2707972.3200000003</v>
      </c>
      <c r="G38" s="45">
        <v>-6722930.6500000004</v>
      </c>
    </row>
    <row r="39" spans="1:7" x14ac:dyDescent="0.25">
      <c r="A39" t="s">
        <v>63</v>
      </c>
      <c r="B39" t="s">
        <v>12</v>
      </c>
      <c r="C39" t="s">
        <v>43</v>
      </c>
      <c r="D39" s="45">
        <v>-4014958.3299999996</v>
      </c>
      <c r="E39" s="38">
        <v>0</v>
      </c>
      <c r="F39" s="38">
        <v>2707972.3200000003</v>
      </c>
      <c r="G39" s="45">
        <v>-6722930.6500000004</v>
      </c>
    </row>
    <row r="40" spans="1:7" x14ac:dyDescent="0.25">
      <c r="A40" t="s">
        <v>64</v>
      </c>
      <c r="B40" t="s">
        <v>114</v>
      </c>
      <c r="C40" t="s">
        <v>43</v>
      </c>
      <c r="D40" s="45">
        <v>-4014958.3299999996</v>
      </c>
      <c r="E40" s="38">
        <v>0</v>
      </c>
      <c r="F40" s="38">
        <v>2707972.3200000003</v>
      </c>
      <c r="G40" s="45">
        <v>-6722930.6500000004</v>
      </c>
    </row>
    <row r="41" spans="1:7" x14ac:dyDescent="0.25">
      <c r="A41" t="s">
        <v>83</v>
      </c>
      <c r="B41" t="s">
        <v>12</v>
      </c>
      <c r="C41" t="s">
        <v>13</v>
      </c>
      <c r="D41" s="45">
        <v>-629.32000000000005</v>
      </c>
      <c r="E41" s="38">
        <v>5</v>
      </c>
      <c r="F41" s="38">
        <v>0</v>
      </c>
      <c r="G41" s="45">
        <v>-624.32000000000005</v>
      </c>
    </row>
    <row r="42" spans="1:7" x14ac:dyDescent="0.25">
      <c r="A42" t="s">
        <v>84</v>
      </c>
      <c r="B42" t="s">
        <v>12</v>
      </c>
      <c r="C42" t="s">
        <v>13</v>
      </c>
      <c r="D42" s="45">
        <v>-629.32000000000005</v>
      </c>
      <c r="E42" s="38">
        <v>5</v>
      </c>
      <c r="F42" s="38">
        <v>0</v>
      </c>
      <c r="G42" s="45">
        <v>-624.32000000000005</v>
      </c>
    </row>
    <row r="43" spans="1:7" x14ac:dyDescent="0.25">
      <c r="A43" t="s">
        <v>86</v>
      </c>
      <c r="B43" t="s">
        <v>12</v>
      </c>
      <c r="C43" t="s">
        <v>106</v>
      </c>
      <c r="D43" s="45">
        <v>-629.32000000000005</v>
      </c>
      <c r="E43" s="38">
        <v>5</v>
      </c>
      <c r="F43" s="38">
        <v>0</v>
      </c>
      <c r="G43" s="45">
        <v>-624.32000000000005</v>
      </c>
    </row>
    <row r="44" spans="1:7" x14ac:dyDescent="0.25">
      <c r="A44" t="s">
        <v>87</v>
      </c>
      <c r="B44" t="s">
        <v>12</v>
      </c>
      <c r="C44" t="s">
        <v>106</v>
      </c>
      <c r="D44" s="45">
        <v>-629.32000000000005</v>
      </c>
      <c r="E44" s="38">
        <v>5</v>
      </c>
      <c r="F44" s="38">
        <v>0</v>
      </c>
      <c r="G44" s="45">
        <v>-624.32000000000005</v>
      </c>
    </row>
    <row r="45" spans="1:7" x14ac:dyDescent="0.25">
      <c r="A45" t="s">
        <v>88</v>
      </c>
      <c r="B45" t="s">
        <v>12</v>
      </c>
      <c r="C45" t="s">
        <v>85</v>
      </c>
      <c r="D45" s="45">
        <v>-629.32000000000005</v>
      </c>
      <c r="E45" s="38">
        <v>5</v>
      </c>
      <c r="F45" s="38">
        <v>0</v>
      </c>
      <c r="G45" s="45">
        <v>-624.32000000000005</v>
      </c>
    </row>
    <row r="46" spans="1:7" x14ac:dyDescent="0.25">
      <c r="A46" t="s">
        <v>89</v>
      </c>
      <c r="B46" t="s">
        <v>12</v>
      </c>
      <c r="C46" t="s">
        <v>85</v>
      </c>
      <c r="D46" s="45">
        <v>-629.32000000000005</v>
      </c>
      <c r="E46" s="38">
        <v>5</v>
      </c>
      <c r="F46" s="38">
        <v>0</v>
      </c>
      <c r="G46" s="45">
        <v>-624.32000000000005</v>
      </c>
    </row>
    <row r="47" spans="1:7" x14ac:dyDescent="0.25">
      <c r="A47" t="s">
        <v>90</v>
      </c>
      <c r="B47" t="s">
        <v>114</v>
      </c>
      <c r="C47" t="s">
        <v>85</v>
      </c>
      <c r="D47" s="45">
        <v>-629.32000000000005</v>
      </c>
      <c r="E47" s="38">
        <v>5</v>
      </c>
      <c r="F47" s="38">
        <v>0</v>
      </c>
      <c r="G47" s="45">
        <v>-624.32000000000005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BAL</vt:lpstr>
      <vt:lpstr>ER</vt:lpstr>
      <vt:lpstr>Hoja1</vt:lpstr>
      <vt:lpstr>BAL!Área_de_impresión</vt:lpstr>
      <vt:lpstr>ER!Área_de_impresión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ANDRES PICHE COREAS</dc:creator>
  <cp:lastModifiedBy>Walter Piche</cp:lastModifiedBy>
  <cp:lastPrinted>2023-01-19T23:14:21Z</cp:lastPrinted>
  <dcterms:created xsi:type="dcterms:W3CDTF">2010-07-07T18:45:06Z</dcterms:created>
  <dcterms:modified xsi:type="dcterms:W3CDTF">2023-05-10T00:02:49Z</dcterms:modified>
</cp:coreProperties>
</file>