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eespinoza\Desktop\"/>
    </mc:Choice>
  </mc:AlternateContent>
  <xr:revisionPtr revIDLastSave="0" documentId="13_ncr:1_{15B7F710-1310-45EF-A776-F5521BA49F14}" xr6:coauthVersionLast="47" xr6:coauthVersionMax="47" xr10:uidLastSave="{00000000-0000-0000-0000-000000000000}"/>
  <bookViews>
    <workbookView xWindow="-110" yWindow="-110" windowWidth="19420" windowHeight="10420" tabRatio="658" xr2:uid="{00000000-000D-0000-FFFF-FFFF00000000}"/>
  </bookViews>
  <sheets>
    <sheet name="RESULTADO" sheetId="11" r:id="rId1"/>
    <sheet name="BALANCE" sheetId="2" r:id="rId2"/>
    <sheet name="ANEXO" sheetId="3" r:id="rId3"/>
  </sheets>
  <externalReferences>
    <externalReference r:id="rId4"/>
  </externalReferences>
  <definedNames>
    <definedName name="_xlnm.Print_Area" localSheetId="1">BALANCE!$A$4:$I$70</definedName>
    <definedName name="_xlnm.Print_Area" localSheetId="0">RESULTADO!$A$1:$J$60</definedName>
    <definedName name="listaU">[1]UNIDADES!$B$5:$C$104</definedName>
    <definedName name="_xlnm.Print_Titles" localSheetId="2">ANEXO!$1:$4</definedName>
  </definedNames>
  <calcPr calcId="191029"/>
</workbook>
</file>

<file path=xl/calcChain.xml><?xml version="1.0" encoding="utf-8"?>
<calcChain xmlns="http://schemas.openxmlformats.org/spreadsheetml/2006/main">
  <c r="I58" i="2" l="1"/>
  <c r="H22" i="3"/>
  <c r="I49" i="2"/>
  <c r="I35" i="2"/>
  <c r="H111" i="3" s="1"/>
  <c r="I14" i="2"/>
  <c r="I13" i="2"/>
  <c r="I48" i="2"/>
  <c r="I59" i="2"/>
  <c r="H17" i="3" l="1"/>
  <c r="I51" i="2"/>
  <c r="I60" i="2"/>
  <c r="I17" i="2"/>
  <c r="I24" i="2"/>
  <c r="I27" i="2" l="1"/>
  <c r="I38" i="2" l="1"/>
  <c r="E30" i="3" l="1"/>
  <c r="E120" i="3"/>
  <c r="I43" i="2"/>
  <c r="I44" i="2" s="1"/>
  <c r="I53" i="2" s="1"/>
  <c r="I62" i="2" s="1"/>
  <c r="E122" i="3" l="1"/>
  <c r="E111" i="3" l="1"/>
  <c r="H30" i="3" l="1"/>
  <c r="J30" i="11" l="1"/>
  <c r="J17" i="11"/>
  <c r="J21" i="11" s="1"/>
  <c r="J32" i="11" s="1"/>
  <c r="J44" i="11" s="1"/>
  <c r="J16" i="11"/>
  <c r="J52" i="11" l="1"/>
  <c r="E17" i="3" l="1"/>
  <c r="H50" i="3" l="1"/>
  <c r="H70" i="3"/>
  <c r="H101" i="3"/>
  <c r="H108" i="3"/>
  <c r="H117" i="3"/>
  <c r="H126" i="3"/>
  <c r="H129" i="3"/>
  <c r="H130" i="3" s="1"/>
  <c r="H136" i="3"/>
  <c r="E129" i="3" l="1"/>
  <c r="E113" i="3" l="1"/>
  <c r="E108" i="3"/>
  <c r="E136" i="3" l="1"/>
  <c r="E70" i="3" l="1"/>
  <c r="E130" i="3" l="1"/>
  <c r="E101" i="3" l="1"/>
  <c r="E117" i="3"/>
  <c r="E50" i="3"/>
  <c r="E126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Gabriel Valladares</author>
  </authors>
  <commentList>
    <comment ref="H12" authorId="0" shapeId="0" xr:uid="{0A67E944-7230-49B8-8011-5C2D29753B16}">
      <text>
        <r>
          <rPr>
            <b/>
            <sz val="9"/>
            <color indexed="81"/>
            <rFont val="Tahoma"/>
            <family val="2"/>
          </rPr>
          <t>Mes año actual</t>
        </r>
      </text>
    </comment>
    <comment ref="J12" authorId="0" shapeId="0" xr:uid="{29C39476-9171-43B8-88F0-3F255548AA20}">
      <text>
        <r>
          <rPr>
            <b/>
            <sz val="9"/>
            <color indexed="81"/>
            <rFont val="Tahoma"/>
            <family val="2"/>
          </rPr>
          <t>Mes año actual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Gabriel Valladares</author>
  </authors>
  <commentList>
    <comment ref="G11" authorId="0" shapeId="0" xr:uid="{49707DA7-77EC-49B4-A843-5B7F4E8A3718}">
      <text>
        <r>
          <rPr>
            <b/>
            <sz val="9"/>
            <color indexed="81"/>
            <rFont val="Tahoma"/>
            <family val="2"/>
          </rPr>
          <t>Mes a informar</t>
        </r>
      </text>
    </comment>
    <comment ref="I11" authorId="0" shapeId="0" xr:uid="{91386BC8-A915-46B6-A3BC-30BD7A1AC493}">
      <text>
        <r>
          <rPr>
            <b/>
            <sz val="9"/>
            <color indexed="81"/>
            <rFont val="Tahoma"/>
            <family val="2"/>
          </rPr>
          <t>Dic. Año anterior</t>
        </r>
      </text>
    </comment>
    <comment ref="I23" authorId="0" shapeId="0" xr:uid="{FBAE5A9E-1919-4C96-ACAA-A3BF29BED71F}">
      <text>
        <r>
          <rPr>
            <b/>
            <sz val="9"/>
            <color indexed="81"/>
            <rFont val="Tahoma"/>
            <family val="2"/>
          </rPr>
          <t>Se netea con el pasivo diferido</t>
        </r>
      </text>
    </comment>
  </commentList>
</comments>
</file>

<file path=xl/sharedStrings.xml><?xml version="1.0" encoding="utf-8"?>
<sst xmlns="http://schemas.openxmlformats.org/spreadsheetml/2006/main" count="121" uniqueCount="109">
  <si>
    <t xml:space="preserve">(EN MILES DE DOLARES) </t>
  </si>
  <si>
    <t>OTROS INGRESOS DE OPERACION</t>
  </si>
  <si>
    <t>UTILIDAD BRUTA</t>
  </si>
  <si>
    <t>GASTOS DE OPERACION</t>
  </si>
  <si>
    <t>GASTOS DE VENTAS</t>
  </si>
  <si>
    <t>GASTOS DE ADMINISTRACION</t>
  </si>
  <si>
    <t>TOTAL GASTOS DE OPERACION</t>
  </si>
  <si>
    <t>RESULTADO ANTES CARGA FINANC.,DEPREC. Y AMORT.</t>
  </si>
  <si>
    <t>( E.B.I.T.D.A.)</t>
  </si>
  <si>
    <t>MENOS:</t>
  </si>
  <si>
    <t xml:space="preserve">DEPRECIACION </t>
  </si>
  <si>
    <t>GASTOS FINANCIEROS</t>
  </si>
  <si>
    <t>DIFERENCIA DE CAMBIO</t>
  </si>
  <si>
    <t>MAS:</t>
  </si>
  <si>
    <t>MENOS</t>
  </si>
  <si>
    <t>IMPUESTO S/ RENTA</t>
  </si>
  <si>
    <t>( EN MILES DE DOLARES)</t>
  </si>
  <si>
    <t>EFECTIVO</t>
  </si>
  <si>
    <t>DOCUMENTOS Y CUENTAS POR COBRAR</t>
  </si>
  <si>
    <t>INVENTARIOS</t>
  </si>
  <si>
    <t>GASTOS PAGADOS POR ANTICIPADO</t>
  </si>
  <si>
    <t>PROPIEDAD PLANTA Y EQUIPO (NETO)</t>
  </si>
  <si>
    <t>INVERSIONES</t>
  </si>
  <si>
    <t>PASIVO Y PATRIMONIO</t>
  </si>
  <si>
    <t>PRESTAMOS BANCARIOS CORTO PLAZO</t>
  </si>
  <si>
    <t>PORCION CORRIENTE PRESTAMOS LARGO PLAZO</t>
  </si>
  <si>
    <t>OTRAS CUENTAS POR PAGAR</t>
  </si>
  <si>
    <t>CUENTAS POR PAGAR</t>
  </si>
  <si>
    <t>PROV.GASTOS, RETENCIONES Y OTROS</t>
  </si>
  <si>
    <t>PRESTAMOS Y OTRAS OBLIGACIONES A LARGO PLAZO</t>
  </si>
  <si>
    <t>PATRIMONIO</t>
  </si>
  <si>
    <t>CAPITAL SOCIAL</t>
  </si>
  <si>
    <t>UTILIDADES RETENIDAS Y REVALUACIONES</t>
  </si>
  <si>
    <t>RESULTADO EJERCICIO ACTUAL</t>
  </si>
  <si>
    <t>DICIEMBRE</t>
  </si>
  <si>
    <t>CAJA Y BANCOS</t>
  </si>
  <si>
    <t>CAJA CHICA</t>
  </si>
  <si>
    <t>DEPOSITOS BANCARIOS</t>
  </si>
  <si>
    <t>DEPOSITOS EN TRANSITO</t>
  </si>
  <si>
    <t>CUENTAS  Y  DOCUMENTOS  POR  COBRAR</t>
  </si>
  <si>
    <t>CUENTAS POR COBRAR COMERCIO</t>
  </si>
  <si>
    <t>ESTIMACIONES PARA CUENTAS INCOBRABLES</t>
  </si>
  <si>
    <t>MATERIA PRIMA</t>
  </si>
  <si>
    <t>MATERIALES</t>
  </si>
  <si>
    <t>PRODUCTOS EN PROCESO</t>
  </si>
  <si>
    <t>PRODUCTOS TERMINADOS</t>
  </si>
  <si>
    <t>PRODUCTOS PARA REVENTA</t>
  </si>
  <si>
    <t>PEDIDOS EN TRANSITO</t>
  </si>
  <si>
    <t>REPUESTOS</t>
  </si>
  <si>
    <t>RESERVA DE INVENTARIO</t>
  </si>
  <si>
    <t>GASTOS PAGADOS POR ANTICIPADOS</t>
  </si>
  <si>
    <t>ANTICIPO POR COMPRAS Y SERVICIOS</t>
  </si>
  <si>
    <t>PROPIEDAD PLANTA Y EQUIPO</t>
  </si>
  <si>
    <t>TERRENOS</t>
  </si>
  <si>
    <t>EDIFICION E INSTALACIONES</t>
  </si>
  <si>
    <t>MAQUINARIA Y EQUIPO</t>
  </si>
  <si>
    <t>MOBILIARIO Y EQUIPO</t>
  </si>
  <si>
    <t>VEHICULOS</t>
  </si>
  <si>
    <t>DEPRECIACION ACUMULADA</t>
  </si>
  <si>
    <t>OBLIGACIONES A CORTO PLAZO</t>
  </si>
  <si>
    <t>PRESTAMOS BANCARIOS</t>
  </si>
  <si>
    <t>PORCION CORRIENTE PRESTAMOS A LARGO PZO.</t>
  </si>
  <si>
    <t>CUENTAS POR PAGAR PROVEEDORES</t>
  </si>
  <si>
    <t>PROVEEDORES LOCALES</t>
  </si>
  <si>
    <t>CUENTAS POR PAGAR AFILIADAS</t>
  </si>
  <si>
    <t>PASIVO A LARGO PLAZO</t>
  </si>
  <si>
    <t>CUENTAS POR PAGAR A LARGO PLAZO</t>
  </si>
  <si>
    <t>GASTOS DE VIAJES</t>
  </si>
  <si>
    <t>CUENTAS POR COBRAR A LARGO PLAZO</t>
  </si>
  <si>
    <t>PROYECTO MEGA SIGMA</t>
  </si>
  <si>
    <t>UTILIDAD ANTES DE IMPUESTO</t>
  </si>
  <si>
    <t>UTILIDAD NETA</t>
  </si>
  <si>
    <t>DEPOSITOS EN TRANSITO DOCTOS.DESCONTADOS</t>
  </si>
  <si>
    <t>INTERESES PAGADOS</t>
  </si>
  <si>
    <t>INMOBILIARIA MESOAMERICANA, S.A. DE C.V.</t>
  </si>
  <si>
    <t>INGRESOS NETOS</t>
  </si>
  <si>
    <t>COSTO</t>
  </si>
  <si>
    <t>OTROS INGRESOS/(EGRESOS)</t>
  </si>
  <si>
    <t>Apoderado Legal</t>
  </si>
  <si>
    <t>ISR DIFERIDO</t>
  </si>
  <si>
    <t>GASTOS AMORTIZABLES TITULARIZACION</t>
  </si>
  <si>
    <t>Contador General</t>
  </si>
  <si>
    <t>ACTIVO POR IMPUESTO DIFERIDO</t>
  </si>
  <si>
    <t>IMPUESTO SOBRE LA RENTA DIFERIDO</t>
  </si>
  <si>
    <t>TOTAL DE LOS PASIVOS</t>
  </si>
  <si>
    <t>ACTIVOS</t>
  </si>
  <si>
    <t>CORRIENTES</t>
  </si>
  <si>
    <t>NO CORRIENTES</t>
  </si>
  <si>
    <t>TOTAL DE LOS ACTIVOS CORRIENTES</t>
  </si>
  <si>
    <t>TOTAL DE LOS ACTIVOS NO CORRIENTES</t>
  </si>
  <si>
    <t>TOTAL DEL ACTIVOS</t>
  </si>
  <si>
    <t>TOTAL PASIVOS CORRIENTES</t>
  </si>
  <si>
    <t>TOTAL PASIVOS NO CORRIENTES</t>
  </si>
  <si>
    <t>TOTAL DEL PATRIMONIO</t>
  </si>
  <si>
    <t>TOTAL DE LOS PASIVOS MÁS PATRIMONIO</t>
  </si>
  <si>
    <t>ESTADOS DE SITUACIÓN FINANCIERA</t>
  </si>
  <si>
    <t>CONSTRUCCIONES EN PROGRESO</t>
  </si>
  <si>
    <t xml:space="preserve">     _________________________</t>
  </si>
  <si>
    <t>INVERSIONES Y VALORES A CORTO PLAZO</t>
  </si>
  <si>
    <t>CUENTAS POR COBRAR PARTES RELACIONADAS</t>
  </si>
  <si>
    <t>OTROS DEUDORES</t>
  </si>
  <si>
    <t>ACTIVOS POR DERECHO</t>
  </si>
  <si>
    <t>31.12.2022</t>
  </si>
  <si>
    <t>CARTONERA CENTROAMERICANA, S.A. DE C.V.</t>
  </si>
  <si>
    <t>SIGMAQ PACKAGING</t>
  </si>
  <si>
    <t>ESTADO DE RESULTADOS DEL 1o.DE ENERO AL 31 DE MAYO 2023</t>
  </si>
  <si>
    <t>31.05.2023</t>
  </si>
  <si>
    <t>31.05.2022</t>
  </si>
  <si>
    <t>MAYO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</si>
</sst>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_(* #,##0.0_);_(* \(#,##0.0\);_(* &quot;-&quot;??_);_(@_)"/>
    <numFmt numFmtId="167" formatCode="#,##0.0_);[Red]\(#,##0.0\)"/>
    <numFmt numFmtId="168" formatCode="#,##0.0;[Red]\-#,##0.0"/>
    <numFmt numFmtId="169" formatCode="#,##0.0_);\(#,##0.0\)"/>
    <numFmt numFmtId="170" formatCode="0.0"/>
    <numFmt numFmtId="171" formatCode="_(* #,##0.0_);_(* \(#,##0.0\);_(* &quot;-&quot;?_);_(@_)"/>
    <numFmt numFmtId="172" formatCode="#,##0.0;[Red]#,##0.0"/>
    <numFmt numFmtId="173" formatCode="_(&quot;$&quot;* #,##0.00_);_(&quot;$&quot;* \(#,##0.00\);_(&quot;$&quot;* &quot;-&quot;??_);_(@_)"/>
    <numFmt numFmtId="174" formatCode="#,##0.0000000000000000;[Red]#,##0.0000000000000000"/>
    <numFmt numFmtId="175" formatCode="#,##0.00000000000000;[Red]#,##0.00000000000000"/>
    <numFmt numFmtId="176" formatCode="#,##0.000_);[Red]\(#,##0.000\)"/>
    <numFmt numFmtId="177" formatCode="0.000"/>
    <numFmt numFmtId="178" formatCode="#,##0.0_ ;\-#,##0.0\ "/>
    <numFmt numFmtId="179" formatCode="_(* #,##0.0000_);_(* \(#,##0.0000\);_(* &quot;-&quot;??_);_(@_)"/>
  </numFmts>
  <fonts count="3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sz val="10"/>
      <name val="MS Sans Serif"/>
      <family val="2"/>
    </font>
    <font>
      <b/>
      <sz val="9"/>
      <name val="Arial"/>
      <family val="2"/>
    </font>
    <font>
      <b/>
      <u/>
      <sz val="10"/>
      <name val="MS Sans Serif"/>
      <family val="2"/>
    </font>
    <font>
      <sz val="10"/>
      <color theme="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58">
    <xf numFmtId="0" fontId="0" fillId="0" borderId="0"/>
    <xf numFmtId="165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19" fillId="2" borderId="0" applyNumberFormat="0" applyBorder="0" applyAlignment="0" applyProtection="0"/>
    <xf numFmtId="0" fontId="20" fillId="3" borderId="0" applyNumberFormat="0" applyBorder="0" applyAlignment="0" applyProtection="0"/>
    <xf numFmtId="0" fontId="21" fillId="4" borderId="0" applyNumberFormat="0" applyBorder="0" applyAlignment="0" applyProtection="0"/>
    <xf numFmtId="0" fontId="22" fillId="5" borderId="7" applyNumberFormat="0" applyAlignment="0" applyProtection="0"/>
    <xf numFmtId="0" fontId="23" fillId="6" borderId="8" applyNumberFormat="0" applyAlignment="0" applyProtection="0"/>
    <xf numFmtId="0" fontId="24" fillId="6" borderId="7" applyNumberFormat="0" applyAlignment="0" applyProtection="0"/>
    <xf numFmtId="0" fontId="25" fillId="0" borderId="9" applyNumberFormat="0" applyFill="0" applyAlignment="0" applyProtection="0"/>
    <xf numFmtId="0" fontId="26" fillId="7" borderId="10" applyNumberFormat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12" applyNumberFormat="0" applyFill="0" applyAlignment="0" applyProtection="0"/>
    <xf numFmtId="0" fontId="30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30" fillId="12" borderId="0" applyNumberFormat="0" applyBorder="0" applyAlignment="0" applyProtection="0"/>
    <xf numFmtId="0" fontId="30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30" fillId="16" borderId="0" applyNumberFormat="0" applyBorder="0" applyAlignment="0" applyProtection="0"/>
    <xf numFmtId="0" fontId="30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30" fillId="20" borderId="0" applyNumberFormat="0" applyBorder="0" applyAlignment="0" applyProtection="0"/>
    <xf numFmtId="0" fontId="30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30" fillId="24" borderId="0" applyNumberFormat="0" applyBorder="0" applyAlignment="0" applyProtection="0"/>
    <xf numFmtId="0" fontId="30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30" fillId="28" borderId="0" applyNumberFormat="0" applyBorder="0" applyAlignment="0" applyProtection="0"/>
    <xf numFmtId="0" fontId="30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30" fillId="32" borderId="0" applyNumberFormat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5" fillId="0" borderId="0"/>
    <xf numFmtId="0" fontId="5" fillId="0" borderId="0"/>
    <xf numFmtId="0" fontId="4" fillId="0" borderId="0"/>
    <xf numFmtId="0" fontId="4" fillId="8" borderId="11" applyNumberFormat="0" applyFont="0" applyAlignment="0" applyProtection="0"/>
    <xf numFmtId="165" fontId="3" fillId="0" borderId="0" applyFont="0" applyFill="0" applyBorder="0" applyAlignment="0" applyProtection="0"/>
    <xf numFmtId="0" fontId="3" fillId="0" borderId="0"/>
    <xf numFmtId="0" fontId="2" fillId="0" borderId="0"/>
    <xf numFmtId="165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18">
    <xf numFmtId="0" fontId="0" fillId="0" borderId="0" xfId="0"/>
    <xf numFmtId="0" fontId="5" fillId="0" borderId="0" xfId="0" applyFont="1"/>
    <xf numFmtId="0" fontId="6" fillId="0" borderId="0" xfId="0" applyFont="1"/>
    <xf numFmtId="0" fontId="7" fillId="0" borderId="0" xfId="0" applyFont="1"/>
    <xf numFmtId="165" fontId="5" fillId="0" borderId="0" xfId="1"/>
    <xf numFmtId="0" fontId="7" fillId="0" borderId="0" xfId="0" applyFont="1" applyAlignment="1">
      <alignment horizontal="center"/>
    </xf>
    <xf numFmtId="167" fontId="7" fillId="0" borderId="0" xfId="1" applyNumberFormat="1" applyFont="1" applyAlignment="1">
      <alignment horizontal="centerContinuous"/>
    </xf>
    <xf numFmtId="167" fontId="6" fillId="0" borderId="0" xfId="1" applyNumberFormat="1" applyFont="1" applyAlignment="1">
      <alignment horizontal="centerContinuous"/>
    </xf>
    <xf numFmtId="167" fontId="6" fillId="0" borderId="0" xfId="1" applyNumberFormat="1" applyFont="1"/>
    <xf numFmtId="0" fontId="6" fillId="0" borderId="0" xfId="0" applyFont="1" applyAlignment="1">
      <alignment horizontal="centerContinuous"/>
    </xf>
    <xf numFmtId="40" fontId="6" fillId="0" borderId="0" xfId="0" applyNumberFormat="1" applyFont="1"/>
    <xf numFmtId="0" fontId="7" fillId="0" borderId="0" xfId="0" applyFont="1" applyAlignment="1">
      <alignment horizontal="centerContinuous"/>
    </xf>
    <xf numFmtId="167" fontId="6" fillId="0" borderId="0" xfId="1" applyNumberFormat="1" applyFont="1" applyAlignment="1">
      <alignment horizontal="left"/>
    </xf>
    <xf numFmtId="167" fontId="7" fillId="0" borderId="0" xfId="1" applyNumberFormat="1" applyFont="1"/>
    <xf numFmtId="49" fontId="6" fillId="0" borderId="0" xfId="1" applyNumberFormat="1" applyFont="1"/>
    <xf numFmtId="167" fontId="6" fillId="0" borderId="0" xfId="1" quotePrefix="1" applyNumberFormat="1" applyFont="1"/>
    <xf numFmtId="40" fontId="6" fillId="0" borderId="0" xfId="1" applyNumberFormat="1" applyFont="1"/>
    <xf numFmtId="168" fontId="6" fillId="0" borderId="0" xfId="1" applyNumberFormat="1" applyFont="1"/>
    <xf numFmtId="167" fontId="7" fillId="0" borderId="0" xfId="1" applyNumberFormat="1" applyFont="1" applyAlignment="1">
      <alignment horizontal="left"/>
    </xf>
    <xf numFmtId="167" fontId="7" fillId="0" borderId="0" xfId="0" applyNumberFormat="1" applyFont="1"/>
    <xf numFmtId="169" fontId="6" fillId="0" borderId="0" xfId="1" applyNumberFormat="1" applyFont="1"/>
    <xf numFmtId="167" fontId="6" fillId="0" borderId="0" xfId="2" applyNumberFormat="1" applyFont="1"/>
    <xf numFmtId="167" fontId="7" fillId="0" borderId="2" xfId="1" applyNumberFormat="1" applyFont="1" applyBorder="1"/>
    <xf numFmtId="167" fontId="5" fillId="0" borderId="0" xfId="0" applyNumberFormat="1" applyFont="1"/>
    <xf numFmtId="0" fontId="6" fillId="0" borderId="0" xfId="0" applyFont="1" applyAlignment="1">
      <alignment horizontal="center"/>
    </xf>
    <xf numFmtId="167" fontId="5" fillId="0" borderId="0" xfId="1" applyNumberFormat="1"/>
    <xf numFmtId="167" fontId="5" fillId="0" borderId="1" xfId="1" applyNumberFormat="1" applyBorder="1"/>
    <xf numFmtId="167" fontId="5" fillId="0" borderId="0" xfId="1" applyNumberFormat="1" applyAlignment="1">
      <alignment horizontal="left"/>
    </xf>
    <xf numFmtId="0" fontId="8" fillId="0" borderId="0" xfId="0" applyFont="1"/>
    <xf numFmtId="0" fontId="9" fillId="0" borderId="0" xfId="0" applyFont="1"/>
    <xf numFmtId="167" fontId="8" fillId="0" borderId="0" xfId="1" applyNumberFormat="1" applyFont="1" applyAlignment="1">
      <alignment horizontal="centerContinuous"/>
    </xf>
    <xf numFmtId="167" fontId="5" fillId="0" borderId="0" xfId="1" applyNumberFormat="1" applyAlignment="1">
      <alignment horizontal="centerContinuous"/>
    </xf>
    <xf numFmtId="167" fontId="5" fillId="0" borderId="0" xfId="1" applyNumberFormat="1" applyAlignment="1">
      <alignment horizontal="center"/>
    </xf>
    <xf numFmtId="167" fontId="10" fillId="0" borderId="0" xfId="1" applyNumberFormat="1" applyFont="1"/>
    <xf numFmtId="0" fontId="8" fillId="0" borderId="0" xfId="0" applyFont="1" applyAlignment="1">
      <alignment horizontal="centerContinuous"/>
    </xf>
    <xf numFmtId="0" fontId="8" fillId="0" borderId="0" xfId="0" applyFont="1" applyAlignment="1">
      <alignment horizontal="center"/>
    </xf>
    <xf numFmtId="167" fontId="8" fillId="0" borderId="0" xfId="1" applyNumberFormat="1" applyFont="1"/>
    <xf numFmtId="167" fontId="8" fillId="0" borderId="1" xfId="1" applyNumberFormat="1" applyFont="1" applyBorder="1"/>
    <xf numFmtId="167" fontId="8" fillId="0" borderId="2" xfId="1" applyNumberFormat="1" applyFont="1" applyBorder="1"/>
    <xf numFmtId="167" fontId="5" fillId="0" borderId="0" xfId="1" quotePrefix="1" applyNumberFormat="1" applyAlignment="1">
      <alignment horizontal="left"/>
    </xf>
    <xf numFmtId="166" fontId="0" fillId="0" borderId="0" xfId="1" applyNumberFormat="1" applyFont="1"/>
    <xf numFmtId="166" fontId="8" fillId="0" borderId="0" xfId="1" applyNumberFormat="1" applyFont="1"/>
    <xf numFmtId="170" fontId="0" fillId="0" borderId="0" xfId="0" applyNumberFormat="1"/>
    <xf numFmtId="166" fontId="5" fillId="0" borderId="1" xfId="1" applyNumberFormat="1" applyBorder="1"/>
    <xf numFmtId="165" fontId="11" fillId="0" borderId="0" xfId="1" applyFont="1"/>
    <xf numFmtId="167" fontId="5" fillId="0" borderId="1" xfId="1" applyNumberFormat="1" applyBorder="1" applyAlignment="1">
      <alignment horizontal="centerContinuous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Continuous"/>
    </xf>
    <xf numFmtId="167" fontId="8" fillId="0" borderId="2" xfId="0" applyNumberFormat="1" applyFont="1" applyBorder="1"/>
    <xf numFmtId="167" fontId="8" fillId="0" borderId="0" xfId="0" applyNumberFormat="1" applyFont="1"/>
    <xf numFmtId="167" fontId="0" fillId="0" borderId="0" xfId="0" applyNumberFormat="1"/>
    <xf numFmtId="0" fontId="5" fillId="0" borderId="0" xfId="0" applyFont="1" applyAlignment="1">
      <alignment horizontal="left"/>
    </xf>
    <xf numFmtId="0" fontId="5" fillId="0" borderId="0" xfId="0" quotePrefix="1" applyFont="1" applyAlignment="1">
      <alignment horizontal="left"/>
    </xf>
    <xf numFmtId="166" fontId="5" fillId="0" borderId="0" xfId="1" applyNumberFormat="1"/>
    <xf numFmtId="0" fontId="10" fillId="0" borderId="0" xfId="0" applyFont="1" applyAlignment="1">
      <alignment horizontal="centerContinuous"/>
    </xf>
    <xf numFmtId="169" fontId="5" fillId="0" borderId="0" xfId="1" applyNumberFormat="1"/>
    <xf numFmtId="171" fontId="5" fillId="0" borderId="0" xfId="1" applyNumberFormat="1"/>
    <xf numFmtId="167" fontId="5" fillId="0" borderId="1" xfId="0" applyNumberFormat="1" applyFont="1" applyBorder="1"/>
    <xf numFmtId="167" fontId="7" fillId="0" borderId="2" xfId="0" applyNumberFormat="1" applyFont="1" applyBorder="1"/>
    <xf numFmtId="166" fontId="7" fillId="0" borderId="2" xfId="1" applyNumberFormat="1" applyFont="1" applyBorder="1"/>
    <xf numFmtId="167" fontId="7" fillId="0" borderId="1" xfId="1" applyNumberFormat="1" applyFont="1" applyBorder="1"/>
    <xf numFmtId="17" fontId="5" fillId="0" borderId="0" xfId="0" applyNumberFormat="1" applyFont="1" applyAlignment="1">
      <alignment horizontal="center"/>
    </xf>
    <xf numFmtId="166" fontId="6" fillId="0" borderId="0" xfId="1" applyNumberFormat="1" applyFont="1"/>
    <xf numFmtId="166" fontId="7" fillId="0" borderId="0" xfId="1" applyNumberFormat="1" applyFont="1"/>
    <xf numFmtId="167" fontId="5" fillId="0" borderId="0" xfId="1" applyNumberFormat="1" applyAlignment="1">
      <alignment horizontal="right"/>
    </xf>
    <xf numFmtId="0" fontId="13" fillId="0" borderId="0" xfId="0" applyFont="1" applyAlignment="1">
      <alignment horizontal="left"/>
    </xf>
    <xf numFmtId="0" fontId="14" fillId="0" borderId="0" xfId="0" applyFont="1"/>
    <xf numFmtId="0" fontId="13" fillId="0" borderId="0" xfId="0" applyFont="1"/>
    <xf numFmtId="166" fontId="5" fillId="0" borderId="1" xfId="1" applyNumberFormat="1" applyBorder="1" applyAlignment="1">
      <alignment horizontal="left"/>
    </xf>
    <xf numFmtId="166" fontId="6" fillId="0" borderId="0" xfId="1" applyNumberFormat="1" applyFont="1" applyAlignment="1">
      <alignment horizontal="right"/>
    </xf>
    <xf numFmtId="166" fontId="6" fillId="0" borderId="0" xfId="1" quotePrefix="1" applyNumberFormat="1" applyFont="1"/>
    <xf numFmtId="166" fontId="6" fillId="0" borderId="1" xfId="1" applyNumberFormat="1" applyFont="1" applyBorder="1"/>
    <xf numFmtId="167" fontId="7" fillId="0" borderId="13" xfId="1" applyNumberFormat="1" applyFont="1" applyBorder="1"/>
    <xf numFmtId="166" fontId="5" fillId="0" borderId="0" xfId="0" applyNumberFormat="1" applyFont="1"/>
    <xf numFmtId="167" fontId="5" fillId="0" borderId="1" xfId="1" applyNumberFormat="1" applyBorder="1" applyAlignment="1">
      <alignment horizontal="left"/>
    </xf>
    <xf numFmtId="172" fontId="5" fillId="0" borderId="0" xfId="0" applyNumberFormat="1" applyFont="1"/>
    <xf numFmtId="166" fontId="5" fillId="0" borderId="1" xfId="1" applyNumberFormat="1" applyFont="1" applyBorder="1"/>
    <xf numFmtId="167" fontId="5" fillId="0" borderId="0" xfId="1" applyNumberFormat="1" applyBorder="1"/>
    <xf numFmtId="166" fontId="5" fillId="0" borderId="0" xfId="1" applyNumberFormat="1" applyFont="1"/>
    <xf numFmtId="166" fontId="5" fillId="0" borderId="0" xfId="1" quotePrefix="1" applyNumberFormat="1" applyFont="1"/>
    <xf numFmtId="4" fontId="5" fillId="0" borderId="0" xfId="0" applyNumberFormat="1" applyFont="1"/>
    <xf numFmtId="167" fontId="5" fillId="0" borderId="1" xfId="1" applyNumberFormat="1" applyFill="1" applyBorder="1"/>
    <xf numFmtId="174" fontId="5" fillId="0" borderId="0" xfId="0" applyNumberFormat="1" applyFont="1"/>
    <xf numFmtId="166" fontId="5" fillId="0" borderId="0" xfId="1" applyNumberFormat="1" applyFill="1"/>
    <xf numFmtId="167" fontId="5" fillId="0" borderId="0" xfId="1" applyNumberFormat="1" applyFill="1"/>
    <xf numFmtId="167" fontId="8" fillId="0" borderId="0" xfId="1" applyNumberFormat="1" applyFont="1" applyFill="1"/>
    <xf numFmtId="175" fontId="5" fillId="0" borderId="0" xfId="0" applyNumberFormat="1" applyFont="1"/>
    <xf numFmtId="167" fontId="32" fillId="0" borderId="0" xfId="1" applyNumberFormat="1" applyFont="1"/>
    <xf numFmtId="167" fontId="32" fillId="0" borderId="1" xfId="1" applyNumberFormat="1" applyFont="1" applyBorder="1"/>
    <xf numFmtId="167" fontId="33" fillId="0" borderId="0" xfId="1" applyNumberFormat="1" applyFont="1"/>
    <xf numFmtId="167" fontId="7" fillId="0" borderId="0" xfId="1" applyNumberFormat="1" applyFont="1" applyAlignment="1">
      <alignment horizontal="center"/>
    </xf>
    <xf numFmtId="165" fontId="5" fillId="0" borderId="0" xfId="1" applyFont="1"/>
    <xf numFmtId="165" fontId="32" fillId="0" borderId="0" xfId="1" applyFont="1" applyAlignment="1">
      <alignment vertical="center"/>
    </xf>
    <xf numFmtId="4" fontId="5" fillId="0" borderId="0" xfId="1" applyNumberFormat="1"/>
    <xf numFmtId="172" fontId="0" fillId="0" borderId="0" xfId="0" applyNumberFormat="1"/>
    <xf numFmtId="165" fontId="6" fillId="0" borderId="0" xfId="1" applyFont="1"/>
    <xf numFmtId="176" fontId="5" fillId="0" borderId="0" xfId="1" applyNumberFormat="1"/>
    <xf numFmtId="177" fontId="0" fillId="0" borderId="0" xfId="0" applyNumberFormat="1"/>
    <xf numFmtId="178" fontId="5" fillId="0" borderId="0" xfId="46" applyNumberFormat="1"/>
    <xf numFmtId="167" fontId="6" fillId="0" borderId="0" xfId="1" applyNumberFormat="1" applyFont="1" applyFill="1"/>
    <xf numFmtId="166" fontId="6" fillId="0" borderId="0" xfId="1" applyNumberFormat="1" applyFont="1" applyFill="1"/>
    <xf numFmtId="166" fontId="6" fillId="0" borderId="1" xfId="1" applyNumberFormat="1" applyFont="1" applyFill="1" applyBorder="1"/>
    <xf numFmtId="167" fontId="7" fillId="0" borderId="0" xfId="1" applyNumberFormat="1" applyFont="1" applyFill="1" applyAlignment="1">
      <alignment horizontal="center"/>
    </xf>
    <xf numFmtId="166" fontId="7" fillId="0" borderId="0" xfId="1" applyNumberFormat="1" applyFont="1" applyFill="1"/>
    <xf numFmtId="179" fontId="5" fillId="0" borderId="0" xfId="1" applyNumberFormat="1"/>
    <xf numFmtId="165" fontId="5" fillId="0" borderId="0" xfId="1" applyFont="1" applyBorder="1"/>
    <xf numFmtId="0" fontId="7" fillId="0" borderId="0" xfId="0" applyFont="1" applyAlignment="1">
      <alignment horizontal="center"/>
    </xf>
    <xf numFmtId="166" fontId="7" fillId="0" borderId="0" xfId="1" applyNumberFormat="1" applyFont="1" applyAlignment="1">
      <alignment horizontal="center"/>
    </xf>
    <xf numFmtId="167" fontId="7" fillId="0" borderId="0" xfId="1" applyNumberFormat="1" applyFont="1" applyAlignment="1">
      <alignment horizontal="center"/>
    </xf>
    <xf numFmtId="166" fontId="5" fillId="0" borderId="3" xfId="1" applyNumberFormat="1" applyBorder="1" applyAlignment="1">
      <alignment horizontal="center"/>
    </xf>
    <xf numFmtId="0" fontId="12" fillId="0" borderId="0" xfId="0" applyFont="1" applyAlignment="1">
      <alignment horizontal="left"/>
    </xf>
    <xf numFmtId="167" fontId="5" fillId="0" borderId="0" xfId="1" applyNumberFormat="1" applyAlignment="1">
      <alignment horizontal="center"/>
    </xf>
    <xf numFmtId="0" fontId="0" fillId="0" borderId="0" xfId="0" applyAlignment="1">
      <alignment horizontal="center"/>
    </xf>
    <xf numFmtId="167" fontId="12" fillId="0" borderId="0" xfId="1" applyNumberFormat="1" applyFont="1" applyAlignment="1">
      <alignment horizontal="left"/>
    </xf>
    <xf numFmtId="167" fontId="8" fillId="0" borderId="0" xfId="1" applyNumberFormat="1" applyFont="1" applyAlignment="1">
      <alignment horizontal="center"/>
    </xf>
    <xf numFmtId="0" fontId="5" fillId="0" borderId="3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13" fillId="0" borderId="0" xfId="0" applyFont="1" applyAlignment="1">
      <alignment horizontal="left"/>
    </xf>
  </cellXfs>
  <cellStyles count="58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8" builtinId="26" customBuiltin="1"/>
    <cellStyle name="Cálculo" xfId="13" builtinId="22" customBuiltin="1"/>
    <cellStyle name="Celda de comprobación" xfId="15" builtinId="23" customBuiltin="1"/>
    <cellStyle name="Celda vinculada" xfId="14" builtinId="24" customBuiltin="1"/>
    <cellStyle name="Encabezado 1" xfId="4" builtinId="16" customBuiltin="1"/>
    <cellStyle name="Encabezado 4" xfId="7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1" builtinId="20" customBuiltin="1"/>
    <cellStyle name="Incorrecto" xfId="9" builtinId="27" customBuiltin="1"/>
    <cellStyle name="Millares" xfId="1" builtinId="3"/>
    <cellStyle name="Millares [0]" xfId="2" builtinId="6"/>
    <cellStyle name="Millares 2" xfId="44" xr:uid="{00000000-0005-0000-0000-000021000000}"/>
    <cellStyle name="Millares 2 2" xfId="54" xr:uid="{2B6AA80A-A1F4-45D5-8341-1069A92ACCF8}"/>
    <cellStyle name="Millares 2 3" xfId="57" xr:uid="{C5461134-E370-4A37-AC89-94DB24E0C3DA}"/>
    <cellStyle name="Millares 3" xfId="49" xr:uid="{F80ED933-96A8-4635-A5EC-C063E2A5BE3D}"/>
    <cellStyle name="Millares 4" xfId="52" xr:uid="{B090C5CA-63B8-4685-AA1F-7507076E627C}"/>
    <cellStyle name="Millares 5" xfId="56" xr:uid="{8C546410-DA2B-475E-A9CC-437A8F3514B1}"/>
    <cellStyle name="Moneda 2" xfId="53" xr:uid="{038D72AA-9079-4FA8-BDF2-1E1EFF2E6A39}"/>
    <cellStyle name="Neutral" xfId="10" builtinId="28" customBuiltin="1"/>
    <cellStyle name="Normal" xfId="0" builtinId="0"/>
    <cellStyle name="Normal 2" xfId="45" xr:uid="{00000000-0005-0000-0000-000024000000}"/>
    <cellStyle name="Normal 3" xfId="46" xr:uid="{00000000-0005-0000-0000-000025000000}"/>
    <cellStyle name="Normal 4" xfId="47" xr:uid="{00000000-0005-0000-0000-000026000000}"/>
    <cellStyle name="Normal 4 2" xfId="50" xr:uid="{08300509-BA3C-48D2-974D-BACC7B557C49}"/>
    <cellStyle name="Normal 5" xfId="43" xr:uid="{00000000-0005-0000-0000-000027000000}"/>
    <cellStyle name="Normal 6" xfId="51" xr:uid="{48416745-AE46-49E5-9ECB-F41E5D4A6553}"/>
    <cellStyle name="Normal 7" xfId="55" xr:uid="{EC515014-093B-43BC-880E-1FD5DE16F60E}"/>
    <cellStyle name="Notas 2" xfId="48" xr:uid="{00000000-0005-0000-0000-000028000000}"/>
    <cellStyle name="Salida" xfId="12" builtinId="21" customBuiltin="1"/>
    <cellStyle name="Texto de advertencia" xfId="16" builtinId="11" customBuiltin="1"/>
    <cellStyle name="Texto explicativo" xfId="17" builtinId="53" customBuiltin="1"/>
    <cellStyle name="Título" xfId="3" builtinId="15" customBuiltin="1"/>
    <cellStyle name="Título 2" xfId="5" builtinId="17" customBuiltin="1"/>
    <cellStyle name="Título 3" xfId="6" builtinId="18" customBuiltin="1"/>
    <cellStyle name="Total" xfId="18" builtinId="25" customBuiltin="1"/>
  </cellStyles>
  <dxfs count="2">
    <dxf>
      <numFmt numFmtId="180" formatCode="##,##0.0,;\(\ ##,##0.0,\)"/>
    </dxf>
    <dxf>
      <numFmt numFmtId="180" formatCode="##,##0.0,;\(\ ##,##0.0,\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74083</xdr:colOff>
      <xdr:row>0</xdr:row>
      <xdr:rowOff>63500</xdr:rowOff>
    </xdr:from>
    <xdr:to>
      <xdr:col>3</xdr:col>
      <xdr:colOff>285750</xdr:colOff>
      <xdr:row>6</xdr:row>
      <xdr:rowOff>116135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4433" y="63500"/>
          <a:ext cx="1075267" cy="103688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94193</xdr:colOff>
      <xdr:row>3</xdr:row>
      <xdr:rowOff>21167</xdr:rowOff>
    </xdr:from>
    <xdr:to>
      <xdr:col>2</xdr:col>
      <xdr:colOff>402167</xdr:colOff>
      <xdr:row>9</xdr:row>
      <xdr:rowOff>73274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1776" y="497417"/>
          <a:ext cx="1122891" cy="107869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1</xdr:col>
          <xdr:colOff>774700</xdr:colOff>
          <xdr:row>0</xdr:row>
          <xdr:rowOff>0</xdr:rowOff>
        </xdr:to>
        <xdr:sp macro="" textlink="">
          <xdr:nvSpPr>
            <xdr:cNvPr id="2052" name="FPMExcelClientSheetOptionstb1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P-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SOLIDADO"/>
      <sheetName val="BALANCE"/>
      <sheetName val="ESTADO"/>
      <sheetName val="CUENTAS 9"/>
      <sheetName val="INT.COM.O.OP."/>
      <sheetName val="VENTAS 9"/>
      <sheetName val="VENTAS COM."/>
      <sheetName val="BALANCE MON."/>
      <sheetName val="INV.COMP.AFI."/>
      <sheetName val="COMP.PROV.IMP."/>
      <sheetName val="INV.PROV.IMP."/>
      <sheetName val="DEP.ACT.FIJ."/>
      <sheetName val="ANTIGUEDAD"/>
      <sheetName val="CONVALIDACION"/>
      <sheetName val="UNIDADES"/>
      <sheetName val="batxt"/>
      <sheetName val="estxt"/>
      <sheetName val="c9txt"/>
      <sheetName val="icotxt"/>
      <sheetName val="v9txt"/>
      <sheetName val="vctxt"/>
      <sheetName val="intxt"/>
      <sheetName val="comtxt"/>
      <sheetName val="invimptxt"/>
      <sheetName val="daftxt"/>
      <sheetName val="calculo"/>
      <sheetName val="Macro2"/>
    </sheetNames>
    <sheetDataSet>
      <sheetData sheetId="0">
        <row r="8">
          <cell r="D8" t="str">
            <v>940145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5">
          <cell r="B5" t="str">
            <v>930121</v>
          </cell>
          <cell r="C5" t="str">
            <v>KONTEIN</v>
          </cell>
        </row>
        <row r="6">
          <cell r="B6" t="str">
            <v>930122</v>
          </cell>
          <cell r="C6" t="str">
            <v>SUN CHEMICAL</v>
          </cell>
        </row>
        <row r="7">
          <cell r="B7" t="str">
            <v>930125</v>
          </cell>
          <cell r="C7" t="str">
            <v>SPECIALTY</v>
          </cell>
        </row>
        <row r="8">
          <cell r="B8" t="str">
            <v>930126</v>
          </cell>
          <cell r="C8" t="str">
            <v>IND.TRANSF.DE PAPEL</v>
          </cell>
        </row>
        <row r="9">
          <cell r="B9" t="str">
            <v>930127</v>
          </cell>
          <cell r="C9" t="str">
            <v>CORPAK</v>
          </cell>
        </row>
        <row r="10">
          <cell r="B10" t="str">
            <v>930129</v>
          </cell>
          <cell r="C10" t="str">
            <v>CARTONERA</v>
          </cell>
        </row>
        <row r="11">
          <cell r="B11" t="str">
            <v>930130</v>
          </cell>
          <cell r="C11" t="str">
            <v>CELOPRINT</v>
          </cell>
        </row>
        <row r="12">
          <cell r="B12" t="str">
            <v>930131</v>
          </cell>
          <cell r="C12" t="str">
            <v>REPROCENTRO</v>
          </cell>
        </row>
        <row r="13">
          <cell r="B13" t="str">
            <v>930134</v>
          </cell>
          <cell r="C13" t="str">
            <v>IGSAL</v>
          </cell>
        </row>
        <row r="14">
          <cell r="B14" t="str">
            <v>930135</v>
          </cell>
          <cell r="C14" t="str">
            <v>ROTOFLEX</v>
          </cell>
        </row>
        <row r="15">
          <cell r="B15" t="str">
            <v>930138</v>
          </cell>
          <cell r="C15" t="str">
            <v>IMPREX</v>
          </cell>
        </row>
        <row r="16">
          <cell r="B16" t="str">
            <v>940140</v>
          </cell>
          <cell r="C16" t="str">
            <v>EMPAQUES FINOS</v>
          </cell>
        </row>
        <row r="17">
          <cell r="B17" t="str">
            <v>940141</v>
          </cell>
          <cell r="C17" t="str">
            <v>LITO ZADIK</v>
          </cell>
        </row>
        <row r="18">
          <cell r="B18" t="str">
            <v>940142</v>
          </cell>
          <cell r="C18" t="str">
            <v>CEGSA</v>
          </cell>
        </row>
        <row r="19">
          <cell r="B19" t="str">
            <v>940143</v>
          </cell>
          <cell r="C19" t="str">
            <v>IPCA</v>
          </cell>
        </row>
        <row r="20">
          <cell r="B20" t="str">
            <v>940144</v>
          </cell>
          <cell r="C20" t="str">
            <v>BOLSAS DE PAPEL</v>
          </cell>
        </row>
        <row r="21">
          <cell r="B21" t="str">
            <v>940145</v>
          </cell>
          <cell r="C21" t="str">
            <v>HISPANIA</v>
          </cell>
        </row>
        <row r="22">
          <cell r="B22" t="str">
            <v>940146</v>
          </cell>
          <cell r="C22" t="str">
            <v>LITOGUAT</v>
          </cell>
        </row>
        <row r="23">
          <cell r="B23" t="str">
            <v>940148</v>
          </cell>
          <cell r="C23" t="str">
            <v>COPACASA</v>
          </cell>
        </row>
        <row r="24">
          <cell r="B24" t="str">
            <v>940149</v>
          </cell>
          <cell r="C24" t="str">
            <v>PLEK</v>
          </cell>
        </row>
        <row r="25">
          <cell r="B25" t="str">
            <v>940152</v>
          </cell>
          <cell r="C25" t="str">
            <v>INV.SIGMA,S.A,</v>
          </cell>
        </row>
        <row r="26">
          <cell r="B26" t="str">
            <v>940153</v>
          </cell>
          <cell r="C26" t="str">
            <v>SUN CHEM.DE GUAT.</v>
          </cell>
        </row>
        <row r="27">
          <cell r="B27" t="str">
            <v>970171</v>
          </cell>
          <cell r="C27" t="str">
            <v>MAGMA</v>
          </cell>
        </row>
        <row r="28">
          <cell r="B28" t="str">
            <v>980182</v>
          </cell>
          <cell r="C28" t="str">
            <v>BADGER</v>
          </cell>
        </row>
        <row r="29">
          <cell r="B29" t="str">
            <v>980183</v>
          </cell>
          <cell r="C29" t="str">
            <v>SIERRA</v>
          </cell>
        </row>
        <row r="30">
          <cell r="B30" t="str">
            <v>980184</v>
          </cell>
          <cell r="C30" t="str">
            <v>ELPAC INC.</v>
          </cell>
        </row>
        <row r="31">
          <cell r="B31" t="str">
            <v>930234</v>
          </cell>
          <cell r="C31" t="str">
            <v>EDP/SIGMA</v>
          </cell>
        </row>
        <row r="32">
          <cell r="B32" t="str">
            <v>940246</v>
          </cell>
          <cell r="C32" t="str">
            <v>SIGMA DE GUATEMALA</v>
          </cell>
        </row>
        <row r="33">
          <cell r="B33" t="str">
            <v>940250</v>
          </cell>
          <cell r="C33" t="str">
            <v>INDURSA</v>
          </cell>
        </row>
        <row r="34">
          <cell r="B34" t="str">
            <v>950256</v>
          </cell>
          <cell r="C34" t="str">
            <v>SIGMA DE HONDURAS</v>
          </cell>
        </row>
        <row r="35">
          <cell r="B35" t="str">
            <v>950257</v>
          </cell>
          <cell r="C35" t="str">
            <v>CANASA</v>
          </cell>
        </row>
        <row r="36">
          <cell r="B36" t="str">
            <v>960266</v>
          </cell>
          <cell r="C36" t="str">
            <v>SIGMA DE NICARAGUA</v>
          </cell>
        </row>
        <row r="37">
          <cell r="B37" t="str">
            <v>970276</v>
          </cell>
          <cell r="C37" t="str">
            <v>SIGMA DE COSTA RICA</v>
          </cell>
        </row>
        <row r="38">
          <cell r="B38" t="str">
            <v>970277</v>
          </cell>
          <cell r="C38" t="str">
            <v>QUIMICAS SOL</v>
          </cell>
        </row>
        <row r="39">
          <cell r="B39" t="str">
            <v>980281</v>
          </cell>
          <cell r="C39" t="str">
            <v>SIGMA COVIS</v>
          </cell>
        </row>
        <row r="40">
          <cell r="B40" t="str">
            <v>980282</v>
          </cell>
          <cell r="C40" t="str">
            <v>CARIBBEAN</v>
          </cell>
        </row>
        <row r="41">
          <cell r="B41" t="str">
            <v>930331</v>
          </cell>
          <cell r="C41" t="str">
            <v>SIGMA CENTRAL</v>
          </cell>
        </row>
        <row r="42">
          <cell r="B42" t="str">
            <v>930402</v>
          </cell>
          <cell r="C42" t="str">
            <v>GAMMA,S.A.</v>
          </cell>
        </row>
        <row r="43">
          <cell r="B43" t="str">
            <v>980595</v>
          </cell>
          <cell r="C43" t="str">
            <v>NORTHERN FOREST</v>
          </cell>
        </row>
        <row r="44">
          <cell r="B44" t="str">
            <v>980596</v>
          </cell>
          <cell r="C44" t="str">
            <v>LAKI</v>
          </cell>
        </row>
        <row r="45">
          <cell r="B45" t="str">
            <v>980597</v>
          </cell>
          <cell r="C45" t="str">
            <v>KRAFT</v>
          </cell>
        </row>
        <row r="46">
          <cell r="B46" t="str">
            <v>980981</v>
          </cell>
          <cell r="C46" t="str">
            <v>PERTIMEX,S.A.</v>
          </cell>
        </row>
        <row r="47">
          <cell r="B47" t="str">
            <v>980983</v>
          </cell>
          <cell r="C47" t="str">
            <v>Q.CORP</v>
          </cell>
        </row>
        <row r="48">
          <cell r="B48" t="str">
            <v>980984</v>
          </cell>
          <cell r="C48" t="str">
            <v>NORCREST</v>
          </cell>
        </row>
        <row r="49">
          <cell r="B49" t="str">
            <v>980985</v>
          </cell>
          <cell r="C49" t="str">
            <v>WORLD IND.RESOURCES</v>
          </cell>
        </row>
        <row r="50">
          <cell r="B50" t="str">
            <v>980986</v>
          </cell>
          <cell r="C50" t="str">
            <v>BUFKOR</v>
          </cell>
        </row>
        <row r="51">
          <cell r="B51" t="str">
            <v>980987</v>
          </cell>
          <cell r="C51" t="str">
            <v>SARMAN</v>
          </cell>
        </row>
        <row r="52">
          <cell r="B52" t="str">
            <v>980988</v>
          </cell>
          <cell r="C52" t="str">
            <v>ELPAC LTDA.</v>
          </cell>
        </row>
        <row r="53">
          <cell r="B53" t="str">
            <v>980989</v>
          </cell>
          <cell r="C53" t="str">
            <v>UNIPAK</v>
          </cell>
        </row>
        <row r="54">
          <cell r="B54">
            <v>930332</v>
          </cell>
          <cell r="C54" t="str">
            <v>CONSOL. SIGMA S.A.</v>
          </cell>
        </row>
        <row r="55">
          <cell r="B55" t="str">
            <v>960267</v>
          </cell>
          <cell r="C55" t="str">
            <v>SOLUCIONES DE EMPAQUES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customProperty" Target="../customProperty4.bin"/><Relationship Id="rId7" Type="http://schemas.openxmlformats.org/officeDocument/2006/relationships/control" Target="../activeX/activeX1.xml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2.bin"/><Relationship Id="rId6" Type="http://schemas.openxmlformats.org/officeDocument/2006/relationships/vmlDrawing" Target="../drawings/vmlDrawing2.vml"/><Relationship Id="rId5" Type="http://schemas.openxmlformats.org/officeDocument/2006/relationships/drawing" Target="../drawings/drawing2.xml"/><Relationship Id="rId4" Type="http://schemas.openxmlformats.org/officeDocument/2006/relationships/customProperty" Target="../customProperty5.bin"/><Relationship Id="rId9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7.bin"/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24C6C8-62F9-4735-8FD6-149B37D9D881}">
  <sheetPr>
    <pageSetUpPr fitToPage="1"/>
  </sheetPr>
  <dimension ref="B2:M77"/>
  <sheetViews>
    <sheetView showGridLines="0" tabSelected="1" view="pageBreakPreview" zoomScale="80" zoomScaleNormal="80" zoomScaleSheetLayoutView="80" workbookViewId="0">
      <selection activeCell="H34" sqref="H34"/>
    </sheetView>
  </sheetViews>
  <sheetFormatPr baseColWidth="10" defaultColWidth="9.1796875" defaultRowHeight="12.5" x14ac:dyDescent="0.25"/>
  <cols>
    <col min="1" max="1" width="3.7265625" style="1" customWidth="1"/>
    <col min="2" max="2" width="3.81640625" style="2" customWidth="1"/>
    <col min="3" max="3" width="8.54296875" style="2" customWidth="1"/>
    <col min="4" max="4" width="24.1796875" style="2" customWidth="1"/>
    <col min="5" max="5" width="12.1796875" style="2" customWidth="1"/>
    <col min="6" max="6" width="7.453125" style="2" customWidth="1"/>
    <col min="7" max="7" width="6.1796875" style="2" customWidth="1"/>
    <col min="8" max="8" width="13.453125" style="2" customWidth="1"/>
    <col min="9" max="9" width="7.1796875" style="2" customWidth="1"/>
    <col min="10" max="10" width="13.453125" style="2" customWidth="1"/>
    <col min="11" max="11" width="9.81640625" style="1" bestFit="1" customWidth="1"/>
    <col min="12" max="13" width="10.26953125" style="1" bestFit="1" customWidth="1"/>
    <col min="14" max="16384" width="9.1796875" style="1"/>
  </cols>
  <sheetData>
    <row r="2" spans="2:13" ht="13" x14ac:dyDescent="0.3">
      <c r="H2" s="3"/>
      <c r="I2" s="3"/>
      <c r="J2" s="3"/>
    </row>
    <row r="3" spans="2:13" ht="13" x14ac:dyDescent="0.3">
      <c r="D3" s="3"/>
    </row>
    <row r="4" spans="2:13" ht="13" x14ac:dyDescent="0.3">
      <c r="D4" s="3"/>
      <c r="H4" s="3"/>
      <c r="J4" s="3"/>
    </row>
    <row r="5" spans="2:13" ht="13" x14ac:dyDescent="0.3">
      <c r="B5" s="3"/>
      <c r="C5" s="3"/>
      <c r="D5" s="3"/>
    </row>
    <row r="6" spans="2:13" ht="13" x14ac:dyDescent="0.3">
      <c r="B6" s="106" t="s">
        <v>74</v>
      </c>
      <c r="C6" s="106"/>
      <c r="D6" s="106"/>
      <c r="E6" s="106"/>
      <c r="F6" s="106"/>
      <c r="G6" s="106"/>
      <c r="H6" s="106"/>
      <c r="I6" s="106"/>
      <c r="J6" s="106"/>
    </row>
    <row r="7" spans="2:13" ht="13" x14ac:dyDescent="0.3">
      <c r="B7" s="107" t="s">
        <v>105</v>
      </c>
      <c r="C7" s="107"/>
      <c r="D7" s="107"/>
      <c r="E7" s="107"/>
      <c r="F7" s="107"/>
      <c r="G7" s="107"/>
      <c r="H7" s="107"/>
      <c r="I7" s="107"/>
      <c r="J7" s="107"/>
    </row>
    <row r="8" spans="2:13" ht="13" x14ac:dyDescent="0.3">
      <c r="B8" s="107" t="s">
        <v>0</v>
      </c>
      <c r="C8" s="107"/>
      <c r="D8" s="107"/>
      <c r="E8" s="107"/>
      <c r="F8" s="107"/>
      <c r="G8" s="107"/>
      <c r="H8" s="107"/>
      <c r="I8" s="107"/>
      <c r="J8" s="107"/>
    </row>
    <row r="9" spans="2:13" ht="13" x14ac:dyDescent="0.3">
      <c r="B9" s="6"/>
      <c r="C9" s="6"/>
      <c r="D9" s="7"/>
      <c r="E9" s="7"/>
      <c r="F9" s="7"/>
      <c r="G9" s="7"/>
      <c r="H9" s="7"/>
      <c r="J9" s="7"/>
    </row>
    <row r="10" spans="2:13" x14ac:dyDescent="0.25">
      <c r="B10" s="8"/>
      <c r="C10" s="8"/>
      <c r="D10" s="8"/>
      <c r="E10" s="8"/>
      <c r="F10" s="8"/>
      <c r="G10" s="8"/>
      <c r="H10" s="9"/>
      <c r="I10" s="10"/>
      <c r="J10" s="9"/>
    </row>
    <row r="11" spans="2:13" ht="13" x14ac:dyDescent="0.3">
      <c r="B11" s="8"/>
      <c r="C11" s="8"/>
      <c r="D11" s="8"/>
      <c r="E11" s="8"/>
      <c r="F11" s="8"/>
      <c r="G11" s="8"/>
      <c r="H11" s="90"/>
      <c r="I11" s="10"/>
      <c r="J11" s="90"/>
    </row>
    <row r="12" spans="2:13" ht="13" x14ac:dyDescent="0.3">
      <c r="B12" s="8"/>
      <c r="C12" s="8"/>
      <c r="D12" s="8"/>
      <c r="E12" s="8"/>
      <c r="F12" s="8"/>
      <c r="G12" s="8"/>
      <c r="H12" s="11" t="s">
        <v>106</v>
      </c>
      <c r="I12" s="10"/>
      <c r="J12" s="11" t="s">
        <v>107</v>
      </c>
      <c r="K12" s="61"/>
      <c r="L12" s="51"/>
      <c r="M12" s="46"/>
    </row>
    <row r="13" spans="2:13" x14ac:dyDescent="0.25">
      <c r="I13" s="10"/>
    </row>
    <row r="14" spans="2:13" x14ac:dyDescent="0.25">
      <c r="I14" s="10"/>
    </row>
    <row r="15" spans="2:13" x14ac:dyDescent="0.25">
      <c r="B15" s="12"/>
      <c r="C15" s="27" t="s">
        <v>75</v>
      </c>
      <c r="D15" s="8"/>
      <c r="E15" s="8"/>
      <c r="F15" s="8"/>
      <c r="G15" s="8"/>
      <c r="H15" s="71">
        <v>1162.4677199999999</v>
      </c>
      <c r="I15" s="62"/>
      <c r="J15" s="76">
        <v>1094.73279</v>
      </c>
      <c r="K15" s="53"/>
      <c r="L15" s="53"/>
      <c r="M15" s="53"/>
    </row>
    <row r="16" spans="2:13" hidden="1" x14ac:dyDescent="0.25">
      <c r="B16" s="8"/>
      <c r="C16" s="8" t="s">
        <v>1</v>
      </c>
      <c r="D16" s="8"/>
      <c r="E16" s="8"/>
      <c r="F16" s="8"/>
      <c r="G16" s="8"/>
      <c r="H16" s="71" t="e">
        <v>#REF!</v>
      </c>
      <c r="I16" s="62"/>
      <c r="J16" s="76" t="e">
        <f>ROUND(#REF!/1000,1)*-1</f>
        <v>#REF!</v>
      </c>
      <c r="K16" s="62"/>
      <c r="L16" s="53"/>
      <c r="M16" s="53"/>
    </row>
    <row r="17" spans="2:13" ht="13" x14ac:dyDescent="0.3">
      <c r="B17" s="8"/>
      <c r="C17" s="8"/>
      <c r="D17" s="6"/>
      <c r="E17" s="6"/>
      <c r="F17" s="8"/>
      <c r="G17" s="8"/>
      <c r="H17" s="63">
        <v>1162.4677199999999</v>
      </c>
      <c r="I17" s="62"/>
      <c r="J17" s="63">
        <f>+J15</f>
        <v>1094.73279</v>
      </c>
      <c r="K17" s="63"/>
      <c r="L17" s="53"/>
      <c r="M17" s="53"/>
    </row>
    <row r="18" spans="2:13" ht="15" customHeight="1" x14ac:dyDescent="0.25">
      <c r="B18" s="8"/>
      <c r="C18" s="8"/>
      <c r="D18" s="8"/>
      <c r="E18" s="8"/>
      <c r="F18" s="8"/>
      <c r="G18" s="8"/>
      <c r="H18" s="62"/>
      <c r="I18" s="62"/>
      <c r="J18" s="78"/>
      <c r="K18" s="8"/>
    </row>
    <row r="19" spans="2:13" x14ac:dyDescent="0.25">
      <c r="B19" s="14"/>
      <c r="C19" s="25" t="s">
        <v>76</v>
      </c>
      <c r="D19" s="8"/>
      <c r="E19" s="8"/>
      <c r="F19" s="8"/>
      <c r="G19" s="8"/>
      <c r="H19" s="76">
        <v>288.03365000000002</v>
      </c>
      <c r="I19" s="62"/>
      <c r="J19" s="76">
        <v>498.4585100000001</v>
      </c>
      <c r="K19" s="62"/>
      <c r="M19" s="73"/>
    </row>
    <row r="20" spans="2:13" x14ac:dyDescent="0.25">
      <c r="B20" s="8"/>
      <c r="C20" s="8"/>
      <c r="D20" s="8"/>
      <c r="E20" s="8"/>
      <c r="F20" s="8"/>
      <c r="G20" s="8"/>
      <c r="H20" s="62"/>
      <c r="I20" s="62"/>
      <c r="J20" s="78"/>
      <c r="K20" s="8"/>
    </row>
    <row r="21" spans="2:13" ht="12.5" customHeight="1" x14ac:dyDescent="0.3">
      <c r="B21" s="8"/>
      <c r="C21" s="8"/>
      <c r="D21" s="6" t="s">
        <v>2</v>
      </c>
      <c r="E21" s="6"/>
      <c r="F21" s="16"/>
      <c r="G21" s="16"/>
      <c r="H21" s="63">
        <v>874.43406999999979</v>
      </c>
      <c r="I21" s="62"/>
      <c r="J21" s="63">
        <f>+J17-J19</f>
        <v>596.27427999999986</v>
      </c>
      <c r="K21" s="63"/>
    </row>
    <row r="22" spans="2:13" x14ac:dyDescent="0.25">
      <c r="H22" s="62"/>
      <c r="I22" s="62"/>
      <c r="J22" s="78"/>
      <c r="K22" s="2"/>
    </row>
    <row r="23" spans="2:13" x14ac:dyDescent="0.25">
      <c r="B23" s="8"/>
      <c r="C23" s="8"/>
      <c r="D23" s="8"/>
      <c r="E23" s="95"/>
      <c r="F23" s="8"/>
      <c r="G23" s="8"/>
      <c r="H23" s="62"/>
      <c r="I23" s="62"/>
      <c r="J23" s="78"/>
      <c r="K23" s="8"/>
    </row>
    <row r="24" spans="2:13" hidden="1" x14ac:dyDescent="0.25">
      <c r="B24" s="8"/>
      <c r="C24" s="8" t="s">
        <v>3</v>
      </c>
      <c r="D24" s="8"/>
      <c r="E24" s="8"/>
      <c r="F24" s="8"/>
      <c r="G24" s="8"/>
      <c r="H24" s="62"/>
      <c r="I24" s="62"/>
      <c r="J24" s="78"/>
      <c r="K24" s="8"/>
    </row>
    <row r="25" spans="2:13" hidden="1" x14ac:dyDescent="0.25">
      <c r="B25" s="8"/>
      <c r="C25" s="8"/>
      <c r="D25" s="8"/>
      <c r="E25" s="8"/>
      <c r="F25" s="8"/>
      <c r="G25" s="8"/>
      <c r="H25" s="62"/>
      <c r="I25" s="62"/>
      <c r="J25" s="78"/>
      <c r="K25" s="8"/>
    </row>
    <row r="26" spans="2:13" hidden="1" x14ac:dyDescent="0.25">
      <c r="B26" s="8"/>
      <c r="C26" s="8"/>
      <c r="D26" s="8"/>
      <c r="E26" s="8"/>
      <c r="F26" s="8"/>
      <c r="G26" s="8"/>
      <c r="H26" s="70"/>
      <c r="I26" s="62"/>
      <c r="J26" s="79"/>
      <c r="K26" s="15"/>
    </row>
    <row r="27" spans="2:13" hidden="1" x14ac:dyDescent="0.25">
      <c r="B27" s="14"/>
      <c r="C27" s="8"/>
      <c r="D27" s="8" t="s">
        <v>4</v>
      </c>
      <c r="E27" s="8"/>
      <c r="F27" s="8"/>
      <c r="G27" s="8"/>
      <c r="H27" s="62">
        <v>0</v>
      </c>
      <c r="I27" s="62"/>
      <c r="J27" s="78">
        <v>0</v>
      </c>
      <c r="K27" s="8"/>
    </row>
    <row r="28" spans="2:13" hidden="1" x14ac:dyDescent="0.25">
      <c r="B28" s="8"/>
      <c r="C28" s="8"/>
      <c r="D28" s="8" t="s">
        <v>5</v>
      </c>
      <c r="E28" s="8"/>
      <c r="F28" s="8"/>
      <c r="G28" s="8"/>
      <c r="H28" s="71">
        <v>0</v>
      </c>
      <c r="I28" s="62"/>
      <c r="J28" s="76"/>
      <c r="K28" s="15"/>
    </row>
    <row r="29" spans="2:13" hidden="1" x14ac:dyDescent="0.25">
      <c r="B29" s="8"/>
      <c r="C29" s="8"/>
      <c r="D29" s="8"/>
      <c r="E29" s="8"/>
      <c r="F29" s="8"/>
      <c r="G29" s="8"/>
      <c r="H29" s="62"/>
      <c r="I29" s="62"/>
      <c r="J29" s="78"/>
      <c r="K29" s="8"/>
    </row>
    <row r="30" spans="2:13" hidden="1" x14ac:dyDescent="0.25">
      <c r="D30" s="2" t="s">
        <v>6</v>
      </c>
      <c r="H30" s="71">
        <v>0</v>
      </c>
      <c r="I30" s="62"/>
      <c r="J30" s="76">
        <f>+J27+J28</f>
        <v>0</v>
      </c>
      <c r="K30" s="17"/>
    </row>
    <row r="31" spans="2:13" hidden="1" x14ac:dyDescent="0.25">
      <c r="H31" s="62"/>
      <c r="I31" s="62"/>
      <c r="J31" s="78"/>
      <c r="K31" s="2"/>
    </row>
    <row r="32" spans="2:13" ht="13" hidden="1" x14ac:dyDescent="0.3">
      <c r="B32" s="8"/>
      <c r="C32" s="18" t="s">
        <v>7</v>
      </c>
      <c r="D32" s="18"/>
      <c r="E32" s="6"/>
      <c r="F32" s="16"/>
      <c r="G32" s="16"/>
      <c r="H32" s="63">
        <v>874.43406999999979</v>
      </c>
      <c r="I32" s="62"/>
      <c r="J32" s="63">
        <f>+J21-J30</f>
        <v>596.27427999999986</v>
      </c>
      <c r="K32" s="63"/>
    </row>
    <row r="33" spans="2:11" ht="13" hidden="1" x14ac:dyDescent="0.3">
      <c r="D33" s="5" t="s">
        <v>8</v>
      </c>
      <c r="H33" s="62"/>
      <c r="I33" s="62"/>
      <c r="J33" s="78"/>
      <c r="K33" s="2"/>
    </row>
    <row r="34" spans="2:11" x14ac:dyDescent="0.25">
      <c r="C34" s="2" t="s">
        <v>9</v>
      </c>
      <c r="H34" s="62"/>
      <c r="I34" s="62"/>
      <c r="J34" s="78"/>
      <c r="K34" s="2"/>
    </row>
    <row r="35" spans="2:11" hidden="1" x14ac:dyDescent="0.25">
      <c r="D35" s="2" t="s">
        <v>10</v>
      </c>
      <c r="E35" s="8"/>
      <c r="H35" s="62"/>
      <c r="I35" s="62"/>
      <c r="J35" s="78">
        <v>0</v>
      </c>
      <c r="K35" s="8"/>
    </row>
    <row r="36" spans="2:11" x14ac:dyDescent="0.25">
      <c r="D36" s="25" t="s">
        <v>5</v>
      </c>
      <c r="E36" s="8"/>
      <c r="F36" s="8"/>
      <c r="G36" s="99"/>
      <c r="H36" s="100">
        <v>239.45689000000004</v>
      </c>
      <c r="I36" s="62"/>
      <c r="J36" s="78">
        <v>188.16403000000003</v>
      </c>
      <c r="K36" s="8"/>
    </row>
    <row r="37" spans="2:11" x14ac:dyDescent="0.25">
      <c r="D37" s="8" t="s">
        <v>11</v>
      </c>
      <c r="E37" s="8"/>
      <c r="F37" s="8"/>
      <c r="G37" s="99"/>
      <c r="H37" s="83">
        <v>-270.29882000000009</v>
      </c>
      <c r="I37" s="62"/>
      <c r="J37" s="53">
        <v>-118.00760000000005</v>
      </c>
      <c r="K37" s="62"/>
    </row>
    <row r="38" spans="2:11" x14ac:dyDescent="0.25">
      <c r="D38" s="8" t="s">
        <v>12</v>
      </c>
      <c r="E38" s="8"/>
      <c r="F38" s="8"/>
      <c r="G38" s="99"/>
      <c r="H38" s="100"/>
      <c r="I38" s="62"/>
      <c r="J38" s="78">
        <v>0</v>
      </c>
      <c r="K38" s="8"/>
    </row>
    <row r="39" spans="2:11" x14ac:dyDescent="0.25">
      <c r="H39" s="100"/>
      <c r="I39" s="62"/>
      <c r="J39" s="78"/>
      <c r="K39" s="2"/>
    </row>
    <row r="40" spans="2:11" x14ac:dyDescent="0.25">
      <c r="B40" s="8"/>
      <c r="C40" s="8" t="s">
        <v>13</v>
      </c>
      <c r="D40" s="8"/>
      <c r="E40" s="8"/>
      <c r="F40" s="8"/>
      <c r="G40" s="99"/>
      <c r="H40" s="100"/>
      <c r="I40" s="62"/>
      <c r="J40" s="78"/>
      <c r="K40" s="8"/>
    </row>
    <row r="41" spans="2:11" x14ac:dyDescent="0.25">
      <c r="B41" s="8"/>
      <c r="C41" s="25" t="s">
        <v>77</v>
      </c>
      <c r="D41" s="8"/>
      <c r="E41" s="8"/>
      <c r="F41" s="8"/>
      <c r="G41" s="99"/>
      <c r="H41" s="101">
        <v>-4.93628</v>
      </c>
      <c r="I41" s="62"/>
      <c r="J41" s="76">
        <v>-7.5733799999999993</v>
      </c>
      <c r="K41" s="62"/>
    </row>
    <row r="42" spans="2:11" x14ac:dyDescent="0.25">
      <c r="B42" s="8"/>
      <c r="C42" s="8"/>
      <c r="D42" s="8"/>
      <c r="E42" s="8"/>
      <c r="F42" s="8"/>
      <c r="G42" s="99"/>
      <c r="H42" s="100"/>
      <c r="I42" s="62"/>
      <c r="J42" s="78"/>
      <c r="K42" s="8"/>
    </row>
    <row r="43" spans="2:11" x14ac:dyDescent="0.25">
      <c r="H43" s="100"/>
      <c r="I43" s="62"/>
      <c r="J43" s="78"/>
      <c r="K43" s="2"/>
    </row>
    <row r="44" spans="2:11" ht="13" x14ac:dyDescent="0.3">
      <c r="B44" s="12"/>
      <c r="C44" s="108" t="s">
        <v>70</v>
      </c>
      <c r="D44" s="108"/>
      <c r="E44" s="108"/>
      <c r="F44" s="108"/>
      <c r="G44" s="102"/>
      <c r="H44" s="103">
        <v>900.33971999999983</v>
      </c>
      <c r="I44" s="63"/>
      <c r="J44" s="63">
        <f>J32-J35-J36-J37-J38+J41</f>
        <v>518.54446999999982</v>
      </c>
      <c r="K44" s="63"/>
    </row>
    <row r="45" spans="2:11" x14ac:dyDescent="0.25">
      <c r="B45" s="12"/>
      <c r="H45" s="100"/>
      <c r="I45" s="62"/>
      <c r="J45" s="78"/>
      <c r="K45" s="2"/>
    </row>
    <row r="46" spans="2:11" x14ac:dyDescent="0.25">
      <c r="C46" s="12" t="s">
        <v>14</v>
      </c>
      <c r="D46" s="8"/>
      <c r="E46" s="8"/>
      <c r="F46" s="8"/>
      <c r="G46" s="99"/>
      <c r="H46" s="100"/>
      <c r="I46" s="62"/>
      <c r="J46" s="78"/>
      <c r="K46" s="8"/>
    </row>
    <row r="47" spans="2:11" x14ac:dyDescent="0.25">
      <c r="H47" s="100"/>
      <c r="I47" s="62"/>
      <c r="J47" s="78"/>
      <c r="K47" s="20"/>
    </row>
    <row r="48" spans="2:11" x14ac:dyDescent="0.25">
      <c r="C48" s="12" t="s">
        <v>15</v>
      </c>
      <c r="H48" s="100">
        <v>195.69739000000001</v>
      </c>
      <c r="I48" s="62"/>
      <c r="J48" s="78">
        <v>96.986980000000003</v>
      </c>
      <c r="K48" s="62"/>
    </row>
    <row r="49" spans="2:11" x14ac:dyDescent="0.25">
      <c r="B49" s="8"/>
      <c r="C49" s="27" t="s">
        <v>79</v>
      </c>
      <c r="H49" s="100"/>
      <c r="I49" s="62"/>
      <c r="J49" s="78">
        <v>0</v>
      </c>
      <c r="K49" s="62"/>
    </row>
    <row r="50" spans="2:11" x14ac:dyDescent="0.25">
      <c r="H50" s="71"/>
      <c r="I50" s="62"/>
      <c r="J50" s="76"/>
      <c r="K50" s="21"/>
    </row>
    <row r="51" spans="2:11" x14ac:dyDescent="0.25">
      <c r="H51" s="62"/>
      <c r="I51" s="62"/>
      <c r="J51" s="78"/>
      <c r="K51" s="21"/>
    </row>
    <row r="52" spans="2:11" ht="13.5" thickBot="1" x14ac:dyDescent="0.35">
      <c r="C52" s="6" t="s">
        <v>71</v>
      </c>
      <c r="D52" s="6"/>
      <c r="E52" s="6"/>
      <c r="F52" s="8"/>
      <c r="G52" s="8"/>
      <c r="H52" s="59">
        <v>704.64232999999979</v>
      </c>
      <c r="I52" s="62"/>
      <c r="J52" s="59">
        <f>J44-J48-J49</f>
        <v>421.5574899999998</v>
      </c>
      <c r="K52" s="21"/>
    </row>
    <row r="53" spans="2:11" ht="13" thickTop="1" x14ac:dyDescent="0.25">
      <c r="H53" s="62"/>
      <c r="I53" s="62"/>
      <c r="J53" s="62"/>
      <c r="K53" s="8"/>
    </row>
    <row r="54" spans="2:11" x14ac:dyDescent="0.25">
      <c r="H54" s="62"/>
      <c r="I54" s="62"/>
      <c r="J54" s="62"/>
      <c r="K54" s="8"/>
    </row>
    <row r="55" spans="2:11" x14ac:dyDescent="0.25">
      <c r="H55" s="62"/>
      <c r="I55" s="62"/>
      <c r="J55" s="62"/>
      <c r="K55" s="8"/>
    </row>
    <row r="56" spans="2:11" x14ac:dyDescent="0.25">
      <c r="H56" s="105"/>
      <c r="I56" s="62"/>
      <c r="J56" s="62"/>
    </row>
    <row r="57" spans="2:11" x14ac:dyDescent="0.25">
      <c r="H57" s="69"/>
      <c r="I57" s="69"/>
      <c r="J57" s="69"/>
      <c r="K57" s="23"/>
    </row>
    <row r="58" spans="2:11" x14ac:dyDescent="0.25">
      <c r="C58" s="24"/>
      <c r="H58" s="62"/>
      <c r="I58" s="62"/>
      <c r="J58" s="62"/>
    </row>
    <row r="59" spans="2:11" x14ac:dyDescent="0.25">
      <c r="C59" s="51" t="s">
        <v>97</v>
      </c>
      <c r="E59" s="25"/>
      <c r="F59" s="27"/>
      <c r="G59" s="74"/>
      <c r="H59" s="68"/>
      <c r="I59" s="71"/>
      <c r="J59" s="68"/>
    </row>
    <row r="60" spans="2:11" x14ac:dyDescent="0.25">
      <c r="C60" s="27"/>
      <c r="D60" s="27" t="s">
        <v>78</v>
      </c>
      <c r="E60" s="25"/>
      <c r="F60" s="25"/>
      <c r="G60" s="109" t="s">
        <v>81</v>
      </c>
      <c r="H60" s="109"/>
      <c r="I60" s="109"/>
      <c r="J60" s="53"/>
    </row>
    <row r="61" spans="2:11" x14ac:dyDescent="0.25">
      <c r="H61" s="62"/>
      <c r="I61" s="62"/>
      <c r="J61" s="62"/>
    </row>
    <row r="62" spans="2:11" x14ac:dyDescent="0.25">
      <c r="H62" s="62"/>
      <c r="I62" s="62"/>
      <c r="J62" s="62"/>
    </row>
    <row r="63" spans="2:11" x14ac:dyDescent="0.25">
      <c r="H63" s="62"/>
      <c r="I63" s="62"/>
      <c r="J63" s="62"/>
    </row>
    <row r="64" spans="2:11" x14ac:dyDescent="0.25">
      <c r="H64" s="62"/>
      <c r="I64" s="62"/>
      <c r="J64" s="62"/>
    </row>
    <row r="65" spans="8:10" x14ac:dyDescent="0.25">
      <c r="H65" s="62"/>
      <c r="I65" s="62"/>
      <c r="J65" s="62"/>
    </row>
    <row r="66" spans="8:10" x14ac:dyDescent="0.25">
      <c r="H66" s="62"/>
      <c r="I66" s="62"/>
      <c r="J66" s="62"/>
    </row>
    <row r="67" spans="8:10" x14ac:dyDescent="0.25">
      <c r="H67" s="62"/>
      <c r="I67" s="62"/>
      <c r="J67" s="62"/>
    </row>
    <row r="68" spans="8:10" x14ac:dyDescent="0.25">
      <c r="H68" s="62"/>
      <c r="I68" s="62"/>
      <c r="J68" s="62"/>
    </row>
    <row r="69" spans="8:10" x14ac:dyDescent="0.25">
      <c r="H69" s="62"/>
      <c r="I69" s="62"/>
      <c r="J69" s="62"/>
    </row>
    <row r="70" spans="8:10" x14ac:dyDescent="0.25">
      <c r="H70" s="62"/>
      <c r="I70" s="62"/>
      <c r="J70" s="62"/>
    </row>
    <row r="71" spans="8:10" x14ac:dyDescent="0.25">
      <c r="H71" s="62"/>
      <c r="I71" s="62"/>
      <c r="J71" s="62"/>
    </row>
    <row r="72" spans="8:10" x14ac:dyDescent="0.25">
      <c r="H72" s="62"/>
      <c r="I72" s="62"/>
      <c r="J72" s="62"/>
    </row>
    <row r="73" spans="8:10" x14ac:dyDescent="0.25">
      <c r="H73" s="62"/>
      <c r="I73" s="62"/>
      <c r="J73" s="62"/>
    </row>
    <row r="74" spans="8:10" x14ac:dyDescent="0.25">
      <c r="H74" s="62"/>
      <c r="I74" s="62"/>
      <c r="J74" s="62"/>
    </row>
    <row r="75" spans="8:10" x14ac:dyDescent="0.25">
      <c r="H75" s="62"/>
      <c r="I75" s="62"/>
      <c r="J75" s="62"/>
    </row>
    <row r="76" spans="8:10" x14ac:dyDescent="0.25">
      <c r="H76" s="62"/>
      <c r="I76" s="62"/>
      <c r="J76" s="62"/>
    </row>
    <row r="77" spans="8:10" x14ac:dyDescent="0.25">
      <c r="H77" s="62"/>
      <c r="I77" s="62"/>
      <c r="J77" s="62"/>
    </row>
  </sheetData>
  <mergeCells count="5">
    <mergeCell ref="B6:J6"/>
    <mergeCell ref="B7:J7"/>
    <mergeCell ref="B8:J8"/>
    <mergeCell ref="C44:F44"/>
    <mergeCell ref="G60:I60"/>
  </mergeCells>
  <printOptions horizontalCentered="1"/>
  <pageMargins left="0.43307086614173229" right="0.43307086614173229" top="0.47244094488188981" bottom="0.39370078740157483" header="0.31496062992125984" footer="0.27559055118110237"/>
  <pageSetup scale="99" orientation="portrait" r:id="rId1"/>
  <headerFooter alignWithMargins="0"/>
  <customProperties>
    <customPr name="EpmWorksheetKeyString_GUID" r:id="rId2"/>
    <customPr name="FPMExcelClientCellBasedFunctionStatus" r:id="rId3"/>
  </customProperties>
  <drawing r:id="rId4"/>
  <legacy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3:N75"/>
  <sheetViews>
    <sheetView showGridLines="0" view="pageBreakPreview" topLeftCell="A4" zoomScale="80" zoomScaleNormal="90" zoomScaleSheetLayoutView="80" workbookViewId="0">
      <selection activeCell="G58" sqref="G58"/>
    </sheetView>
  </sheetViews>
  <sheetFormatPr baseColWidth="10" defaultColWidth="9.1796875" defaultRowHeight="12.5" x14ac:dyDescent="0.25"/>
  <cols>
    <col min="1" max="1" width="2" style="1" customWidth="1"/>
    <col min="2" max="3" width="12.26953125" style="1" customWidth="1"/>
    <col min="4" max="4" width="20.26953125" style="1" customWidth="1"/>
    <col min="5" max="5" width="8.1796875" style="1" customWidth="1"/>
    <col min="6" max="7" width="16.1796875" style="1" customWidth="1"/>
    <col min="8" max="8" width="3.1796875" style="1" customWidth="1"/>
    <col min="9" max="9" width="13.1796875" style="1" bestFit="1" customWidth="1"/>
    <col min="10" max="10" width="9.26953125" style="1" bestFit="1" customWidth="1"/>
    <col min="11" max="13" width="9.1796875" style="1"/>
    <col min="14" max="14" width="20.1796875" style="1" bestFit="1" customWidth="1"/>
    <col min="15" max="16384" width="9.1796875" style="1"/>
  </cols>
  <sheetData>
    <row r="3" spans="2:11" ht="13" x14ac:dyDescent="0.3">
      <c r="C3" s="28"/>
      <c r="G3" s="3"/>
    </row>
    <row r="4" spans="2:11" ht="13" x14ac:dyDescent="0.3">
      <c r="C4" s="28"/>
    </row>
    <row r="5" spans="2:11" ht="18" x14ac:dyDescent="0.4">
      <c r="B5" s="29"/>
      <c r="C5" s="28"/>
      <c r="G5" s="2"/>
      <c r="H5" s="2"/>
    </row>
    <row r="6" spans="2:11" ht="13" x14ac:dyDescent="0.3">
      <c r="B6" s="106" t="s">
        <v>74</v>
      </c>
      <c r="C6" s="106"/>
      <c r="D6" s="106"/>
      <c r="E6" s="106"/>
      <c r="F6" s="106"/>
      <c r="G6" s="106"/>
      <c r="H6" s="106"/>
      <c r="I6" s="106"/>
    </row>
    <row r="7" spans="2:11" ht="13" x14ac:dyDescent="0.3">
      <c r="B7" s="108" t="s">
        <v>95</v>
      </c>
      <c r="C7" s="114"/>
      <c r="D7" s="114"/>
      <c r="E7" s="114"/>
      <c r="F7" s="114"/>
      <c r="G7" s="114"/>
      <c r="H7" s="114"/>
      <c r="I7" s="114"/>
    </row>
    <row r="8" spans="2:11" ht="13" x14ac:dyDescent="0.3">
      <c r="B8" s="114" t="s">
        <v>16</v>
      </c>
      <c r="C8" s="114"/>
      <c r="D8" s="114"/>
      <c r="E8" s="114"/>
      <c r="F8" s="114"/>
      <c r="G8" s="114"/>
      <c r="H8" s="114"/>
      <c r="I8" s="114"/>
    </row>
    <row r="9" spans="2:11" ht="13" x14ac:dyDescent="0.3">
      <c r="B9" s="30"/>
      <c r="C9" s="31"/>
      <c r="D9" s="31"/>
      <c r="E9" s="31"/>
      <c r="F9" s="31"/>
      <c r="G9" s="31"/>
      <c r="H9" s="32"/>
      <c r="I9" s="31"/>
    </row>
    <row r="10" spans="2:11" ht="13" x14ac:dyDescent="0.3">
      <c r="B10" s="33" t="s">
        <v>85</v>
      </c>
      <c r="C10" s="25"/>
      <c r="D10" s="25"/>
      <c r="E10" s="25"/>
      <c r="F10" s="25"/>
      <c r="G10" s="34"/>
      <c r="H10" s="35"/>
      <c r="I10" s="32"/>
    </row>
    <row r="11" spans="2:11" ht="13" x14ac:dyDescent="0.3">
      <c r="B11" s="33"/>
      <c r="C11" s="25"/>
      <c r="D11" s="25"/>
      <c r="E11" s="25"/>
      <c r="F11" s="25"/>
      <c r="G11" s="11" t="s">
        <v>106</v>
      </c>
      <c r="H11" s="25"/>
      <c r="I11" s="11" t="s">
        <v>102</v>
      </c>
    </row>
    <row r="12" spans="2:11" ht="13" x14ac:dyDescent="0.3">
      <c r="B12" s="13" t="s">
        <v>86</v>
      </c>
      <c r="C12" s="25"/>
      <c r="D12" s="25"/>
      <c r="E12" s="25"/>
      <c r="F12" s="25"/>
      <c r="G12" s="36"/>
      <c r="H12" s="36"/>
      <c r="I12" s="13"/>
    </row>
    <row r="13" spans="2:11" x14ac:dyDescent="0.25">
      <c r="B13" s="25" t="s">
        <v>17</v>
      </c>
      <c r="C13" s="25"/>
      <c r="D13" s="25"/>
      <c r="E13" s="25"/>
      <c r="F13" s="25"/>
      <c r="G13" s="83">
        <v>4219.5417699999998</v>
      </c>
      <c r="H13" s="25"/>
      <c r="I13" s="25">
        <f>1974246.23/1000</f>
        <v>1974.24623</v>
      </c>
      <c r="J13" s="25"/>
    </row>
    <row r="14" spans="2:11" x14ac:dyDescent="0.25">
      <c r="B14" s="25" t="s">
        <v>18</v>
      </c>
      <c r="C14" s="25"/>
      <c r="D14" s="25"/>
      <c r="E14" s="25"/>
      <c r="F14" s="25"/>
      <c r="G14" s="84">
        <v>20202.417339999996</v>
      </c>
      <c r="H14" s="25"/>
      <c r="I14" s="25">
        <f>21041019.82/1000</f>
        <v>21041.019820000001</v>
      </c>
      <c r="J14" s="25"/>
      <c r="K14" s="23"/>
    </row>
    <row r="15" spans="2:11" hidden="1" x14ac:dyDescent="0.25">
      <c r="B15" s="25" t="s">
        <v>98</v>
      </c>
      <c r="C15" s="25"/>
      <c r="D15" s="25"/>
      <c r="E15" s="25"/>
      <c r="F15" s="25"/>
      <c r="G15" s="84"/>
      <c r="H15" s="25"/>
      <c r="I15" s="25"/>
      <c r="J15" s="25"/>
    </row>
    <row r="16" spans="2:11" x14ac:dyDescent="0.25">
      <c r="B16" s="25" t="s">
        <v>20</v>
      </c>
      <c r="C16" s="25"/>
      <c r="D16" s="25"/>
      <c r="E16" s="25"/>
      <c r="F16" s="25"/>
      <c r="G16" s="81">
        <v>117.14632</v>
      </c>
      <c r="H16" s="25"/>
      <c r="I16" s="26">
        <v>135.84328000000002</v>
      </c>
      <c r="J16" s="25"/>
    </row>
    <row r="17" spans="1:12" ht="13" x14ac:dyDescent="0.3">
      <c r="B17"/>
      <c r="C17" s="18" t="s">
        <v>88</v>
      </c>
      <c r="D17" s="31"/>
      <c r="E17" s="25"/>
      <c r="F17" s="25"/>
      <c r="G17" s="85">
        <v>24539.105429999996</v>
      </c>
      <c r="H17" s="36"/>
      <c r="I17" s="36">
        <f>SUM(I13:I16)</f>
        <v>23151.109330000003</v>
      </c>
      <c r="J17" s="36"/>
    </row>
    <row r="18" spans="1:12" ht="15" customHeight="1" x14ac:dyDescent="0.25">
      <c r="F18" s="25"/>
    </row>
    <row r="19" spans="1:12" ht="13" x14ac:dyDescent="0.3">
      <c r="A19"/>
      <c r="B19" s="13" t="s">
        <v>87</v>
      </c>
      <c r="C19" s="25"/>
      <c r="D19" s="25"/>
      <c r="E19" s="25"/>
      <c r="F19" s="25"/>
      <c r="G19" s="85"/>
      <c r="H19" s="36"/>
      <c r="I19" s="36"/>
      <c r="J19" s="36"/>
    </row>
    <row r="20" spans="1:12" x14ac:dyDescent="0.25">
      <c r="B20" s="25" t="s">
        <v>21</v>
      </c>
      <c r="C20" s="25"/>
      <c r="D20" s="25"/>
      <c r="E20" s="25"/>
      <c r="F20" s="25"/>
      <c r="G20" s="84">
        <v>19650.533499999998</v>
      </c>
      <c r="H20" s="25"/>
      <c r="I20" s="25">
        <v>19594.25578</v>
      </c>
      <c r="J20" s="25"/>
    </row>
    <row r="21" spans="1:12" hidden="1" x14ac:dyDescent="0.25">
      <c r="B21" s="25" t="s">
        <v>22</v>
      </c>
      <c r="C21" s="25"/>
      <c r="D21" s="25"/>
      <c r="E21" s="25"/>
      <c r="F21" s="25"/>
      <c r="G21" s="84"/>
      <c r="H21" s="25"/>
      <c r="I21" s="25"/>
      <c r="J21" s="25"/>
    </row>
    <row r="22" spans="1:12" x14ac:dyDescent="0.25">
      <c r="B22" s="1" t="s">
        <v>68</v>
      </c>
      <c r="C22" s="25"/>
      <c r="D22" s="25"/>
      <c r="E22" s="25"/>
      <c r="F22" s="25"/>
      <c r="G22" s="84">
        <v>5954.3161</v>
      </c>
      <c r="H22" s="25"/>
      <c r="I22" s="25">
        <v>4960</v>
      </c>
      <c r="J22" s="25"/>
    </row>
    <row r="23" spans="1:12" ht="13.5" hidden="1" customHeight="1" x14ac:dyDescent="0.25">
      <c r="B23" s="25" t="s">
        <v>82</v>
      </c>
      <c r="C23" s="25"/>
      <c r="D23" s="25"/>
      <c r="E23" s="25"/>
      <c r="F23" s="25"/>
      <c r="G23" s="26"/>
      <c r="H23" s="25"/>
      <c r="I23" s="26"/>
      <c r="J23" s="25"/>
      <c r="L23" s="25"/>
    </row>
    <row r="24" spans="1:12" ht="13" x14ac:dyDescent="0.3">
      <c r="B24"/>
      <c r="C24" s="18" t="s">
        <v>89</v>
      </c>
      <c r="D24" s="31"/>
      <c r="E24" s="25"/>
      <c r="F24" s="25"/>
      <c r="G24" s="36">
        <v>25604.849599999998</v>
      </c>
      <c r="H24" s="25"/>
      <c r="I24" s="36">
        <f>SUM(I20:I23)</f>
        <v>24554.25578</v>
      </c>
      <c r="J24" s="25"/>
    </row>
    <row r="25" spans="1:12" ht="13" x14ac:dyDescent="0.3">
      <c r="H25" s="36"/>
      <c r="J25" s="36"/>
    </row>
    <row r="26" spans="1:12" ht="13" x14ac:dyDescent="0.3">
      <c r="B26"/>
      <c r="C26" s="30"/>
      <c r="D26" s="31"/>
      <c r="E26" s="25"/>
      <c r="F26" s="25"/>
      <c r="G26" s="37"/>
      <c r="H26" s="36"/>
      <c r="I26" s="37"/>
      <c r="J26" s="36"/>
    </row>
    <row r="27" spans="1:12" ht="13.5" thickBot="1" x14ac:dyDescent="0.35">
      <c r="B27" s="25"/>
      <c r="C27" s="6" t="s">
        <v>90</v>
      </c>
      <c r="D27" s="30"/>
      <c r="E27" s="25"/>
      <c r="F27" s="25"/>
      <c r="G27" s="38">
        <v>50143.955029999997</v>
      </c>
      <c r="H27" s="25"/>
      <c r="I27" s="38">
        <f>I24+I17</f>
        <v>47705.365109999999</v>
      </c>
      <c r="J27" s="25"/>
    </row>
    <row r="28" spans="1:12" ht="13.5" thickTop="1" x14ac:dyDescent="0.3">
      <c r="H28" s="36"/>
      <c r="J28" s="36"/>
    </row>
    <row r="29" spans="1:12" x14ac:dyDescent="0.25">
      <c r="G29" s="84"/>
    </row>
    <row r="30" spans="1:12" x14ac:dyDescent="0.25">
      <c r="G30" s="80"/>
    </row>
    <row r="31" spans="1:12" ht="13" x14ac:dyDescent="0.3">
      <c r="B31" s="33" t="s">
        <v>23</v>
      </c>
      <c r="C31" s="25"/>
      <c r="D31" s="25"/>
      <c r="E31" s="25"/>
      <c r="F31" s="25"/>
      <c r="G31" s="93"/>
      <c r="H31" s="25"/>
      <c r="I31" s="25"/>
      <c r="J31" s="25"/>
    </row>
    <row r="32" spans="1:12" x14ac:dyDescent="0.25">
      <c r="B32"/>
      <c r="C32"/>
      <c r="D32" s="25"/>
      <c r="E32" s="25"/>
      <c r="F32" s="25"/>
      <c r="G32" s="25"/>
      <c r="H32" s="25"/>
      <c r="I32" s="25"/>
      <c r="J32" s="25"/>
    </row>
    <row r="33" spans="2:14" ht="13" x14ac:dyDescent="0.3">
      <c r="B33" s="13" t="s">
        <v>86</v>
      </c>
      <c r="C33" s="25"/>
      <c r="D33" s="25"/>
      <c r="E33" s="25"/>
      <c r="F33" s="25"/>
      <c r="G33" s="25"/>
      <c r="H33" s="25"/>
      <c r="I33" s="25"/>
      <c r="J33" s="25"/>
    </row>
    <row r="34" spans="2:14" x14ac:dyDescent="0.25">
      <c r="B34"/>
      <c r="C34" s="25"/>
      <c r="D34" s="25"/>
      <c r="E34" s="25"/>
      <c r="F34" s="25"/>
      <c r="G34" s="25"/>
      <c r="H34" s="25"/>
      <c r="I34" s="25"/>
      <c r="J34" s="25"/>
    </row>
    <row r="35" spans="2:14" x14ac:dyDescent="0.25">
      <c r="B35" s="25" t="s">
        <v>24</v>
      </c>
      <c r="C35" s="25"/>
      <c r="D35" s="25"/>
      <c r="E35" s="25"/>
      <c r="F35" s="25"/>
      <c r="G35" s="87">
        <v>19258.507020000001</v>
      </c>
      <c r="H35" s="25"/>
      <c r="I35" s="25">
        <f>16602000/1000</f>
        <v>16602</v>
      </c>
      <c r="J35" s="25"/>
    </row>
    <row r="36" spans="2:14" x14ac:dyDescent="0.25">
      <c r="B36" s="25" t="s">
        <v>25</v>
      </c>
      <c r="C36" s="25"/>
      <c r="D36" s="25"/>
      <c r="E36" s="25"/>
      <c r="F36" s="25"/>
      <c r="G36" s="81">
        <v>602.79453000000001</v>
      </c>
      <c r="H36" s="25"/>
      <c r="I36" s="26">
        <v>631.33021999999994</v>
      </c>
      <c r="J36" s="25"/>
    </row>
    <row r="37" spans="2:14" hidden="1" x14ac:dyDescent="0.25">
      <c r="C37" s="25"/>
      <c r="D37" s="25"/>
      <c r="E37" s="25"/>
      <c r="F37" s="25"/>
      <c r="G37" s="88"/>
      <c r="H37" s="25"/>
      <c r="I37" s="26"/>
      <c r="J37" s="25"/>
      <c r="N37" s="82"/>
    </row>
    <row r="38" spans="2:14" ht="13" x14ac:dyDescent="0.3">
      <c r="B38" s="25"/>
      <c r="C38" s="25"/>
      <c r="D38" s="25"/>
      <c r="E38" s="25"/>
      <c r="F38" s="25"/>
      <c r="G38" s="89">
        <v>19861.30155</v>
      </c>
      <c r="H38" s="13"/>
      <c r="I38" s="13">
        <f>SUM(I35:I37)</f>
        <v>17233.33022</v>
      </c>
      <c r="J38" s="13"/>
    </row>
    <row r="39" spans="2:14" x14ac:dyDescent="0.25">
      <c r="G39" s="25"/>
      <c r="I39" s="25"/>
    </row>
    <row r="40" spans="2:14" x14ac:dyDescent="0.25">
      <c r="B40" s="1" t="s">
        <v>26</v>
      </c>
      <c r="G40" s="25">
        <v>25.298719999999999</v>
      </c>
      <c r="I40" s="25">
        <v>23.977930000000001</v>
      </c>
    </row>
    <row r="41" spans="2:14" x14ac:dyDescent="0.25">
      <c r="B41" s="25" t="s">
        <v>27</v>
      </c>
      <c r="C41" s="25"/>
      <c r="D41" s="25"/>
      <c r="E41" s="25"/>
      <c r="F41" s="64"/>
      <c r="G41" s="25">
        <v>427.78591</v>
      </c>
      <c r="H41" s="25"/>
      <c r="I41" s="25">
        <v>302.99309999999997</v>
      </c>
      <c r="J41" s="25"/>
    </row>
    <row r="42" spans="2:14" x14ac:dyDescent="0.25">
      <c r="B42" s="25" t="s">
        <v>28</v>
      </c>
      <c r="C42" s="25"/>
      <c r="D42" s="25"/>
      <c r="E42" s="25"/>
      <c r="F42" s="64"/>
      <c r="G42" s="81">
        <v>786.77998000000014</v>
      </c>
      <c r="H42" s="25"/>
      <c r="I42" s="26">
        <v>517.82983000000002</v>
      </c>
      <c r="J42" s="25"/>
    </row>
    <row r="43" spans="2:14" ht="13" x14ac:dyDescent="0.3">
      <c r="B43" s="39"/>
      <c r="C43" s="30"/>
      <c r="D43"/>
      <c r="E43"/>
      <c r="F43"/>
      <c r="G43" s="36">
        <v>1239.8646100000001</v>
      </c>
      <c r="H43" s="25"/>
      <c r="I43" s="36">
        <f>SUM(I40:I42)</f>
        <v>844.80086000000006</v>
      </c>
      <c r="J43" s="25"/>
    </row>
    <row r="44" spans="2:14" ht="13" x14ac:dyDescent="0.3">
      <c r="B44" s="39"/>
      <c r="C44" s="18" t="s">
        <v>91</v>
      </c>
      <c r="D44"/>
      <c r="E44"/>
      <c r="F44"/>
      <c r="G44" s="36">
        <v>21101.166160000001</v>
      </c>
      <c r="H44" s="25"/>
      <c r="I44" s="36">
        <f>I43+I38</f>
        <v>18078.131079999999</v>
      </c>
      <c r="J44" s="25"/>
    </row>
    <row r="45" spans="2:14" ht="13" x14ac:dyDescent="0.3">
      <c r="B45" s="39"/>
      <c r="C45" s="30"/>
      <c r="D45"/>
      <c r="E45"/>
      <c r="F45"/>
      <c r="G45" s="36"/>
      <c r="H45" s="25"/>
      <c r="I45" s="36"/>
      <c r="J45" s="25"/>
    </row>
    <row r="46" spans="2:14" ht="13" x14ac:dyDescent="0.3">
      <c r="B46" s="13" t="s">
        <v>87</v>
      </c>
      <c r="C46" s="30"/>
      <c r="D46"/>
      <c r="E46"/>
      <c r="F46"/>
      <c r="G46" s="36"/>
      <c r="H46" s="25"/>
      <c r="I46" s="36"/>
      <c r="J46" s="25"/>
    </row>
    <row r="47" spans="2:14" x14ac:dyDescent="0.25">
      <c r="B47" s="25"/>
      <c r="D47" s="31"/>
      <c r="E47" s="25"/>
      <c r="F47" s="25"/>
      <c r="H47" s="25"/>
      <c r="J47" s="25"/>
    </row>
    <row r="48" spans="2:14" ht="13" x14ac:dyDescent="0.3">
      <c r="B48" t="s">
        <v>83</v>
      </c>
      <c r="C48"/>
      <c r="D48"/>
      <c r="E48"/>
      <c r="F48"/>
      <c r="G48" s="98">
        <v>1574.7810099999999</v>
      </c>
      <c r="H48" s="41"/>
      <c r="I48" s="40">
        <f>1574781.01/1000</f>
        <v>1574.7810099999999</v>
      </c>
      <c r="J48" s="41"/>
    </row>
    <row r="49" spans="2:12" x14ac:dyDescent="0.25">
      <c r="B49" s="25" t="s">
        <v>29</v>
      </c>
      <c r="C49"/>
      <c r="D49"/>
      <c r="E49"/>
      <c r="F49" s="64"/>
      <c r="G49" s="26">
        <v>13388.26</v>
      </c>
      <c r="H49"/>
      <c r="I49" s="26">
        <f>14677347.49/1000</f>
        <v>14677.34749</v>
      </c>
      <c r="J49"/>
    </row>
    <row r="50" spans="2:12" x14ac:dyDescent="0.25">
      <c r="B50" s="25"/>
      <c r="C50"/>
      <c r="D50"/>
      <c r="E50"/>
      <c r="F50" s="64"/>
      <c r="G50" s="25"/>
      <c r="H50"/>
      <c r="I50" s="25"/>
      <c r="J50"/>
    </row>
    <row r="51" spans="2:12" ht="13" x14ac:dyDescent="0.3">
      <c r="C51" s="18" t="s">
        <v>92</v>
      </c>
      <c r="D51" s="25"/>
      <c r="E51" s="25"/>
      <c r="F51" s="25"/>
      <c r="G51" s="36">
        <v>14963.041010000001</v>
      </c>
      <c r="H51"/>
      <c r="I51" s="36">
        <f>SUM(I48:I49)</f>
        <v>16252.128500000001</v>
      </c>
      <c r="J51"/>
    </row>
    <row r="52" spans="2:12" ht="13" x14ac:dyDescent="0.3">
      <c r="C52" s="30"/>
      <c r="D52" s="25"/>
      <c r="E52" s="25"/>
      <c r="F52" s="25"/>
      <c r="G52" s="36"/>
      <c r="H52"/>
      <c r="I52" s="36"/>
      <c r="J52"/>
    </row>
    <row r="53" spans="2:12" ht="13" x14ac:dyDescent="0.3">
      <c r="C53" s="18" t="s">
        <v>84</v>
      </c>
      <c r="G53" s="63">
        <v>36064.207170000001</v>
      </c>
      <c r="H53" s="25"/>
      <c r="I53" s="63">
        <f>I44+I51</f>
        <v>34330.259579999998</v>
      </c>
      <c r="J53" s="25"/>
    </row>
    <row r="54" spans="2:12" ht="13" x14ac:dyDescent="0.3">
      <c r="B54" s="25"/>
      <c r="D54" s="30"/>
      <c r="E54" s="25"/>
      <c r="F54" s="25"/>
      <c r="G54" s="23"/>
      <c r="H54" s="36"/>
      <c r="I54" s="23"/>
      <c r="J54" s="36"/>
    </row>
    <row r="55" spans="2:12" ht="13" x14ac:dyDescent="0.3">
      <c r="B55" s="36" t="s">
        <v>30</v>
      </c>
      <c r="C55"/>
      <c r="D55"/>
      <c r="E55"/>
      <c r="F55"/>
      <c r="G55"/>
      <c r="H55"/>
      <c r="I55"/>
      <c r="J55"/>
    </row>
    <row r="56" spans="2:12" x14ac:dyDescent="0.25">
      <c r="B56"/>
      <c r="C56" s="25"/>
      <c r="D56" s="25"/>
      <c r="E56" s="25"/>
      <c r="F56" s="25"/>
      <c r="G56" s="25"/>
      <c r="H56" s="25"/>
      <c r="I56" s="25"/>
      <c r="J56" s="25"/>
    </row>
    <row r="57" spans="2:12" x14ac:dyDescent="0.25">
      <c r="B57" s="25" t="s">
        <v>31</v>
      </c>
      <c r="C57" s="25"/>
      <c r="D57" s="25"/>
      <c r="E57" s="25"/>
      <c r="F57" s="25"/>
      <c r="G57" s="25">
        <v>2301.6970000000001</v>
      </c>
      <c r="H57" s="25"/>
      <c r="I57" s="25">
        <v>2301.6970000000001</v>
      </c>
      <c r="J57" s="25"/>
    </row>
    <row r="58" spans="2:12" x14ac:dyDescent="0.25">
      <c r="B58" s="1" t="s">
        <v>32</v>
      </c>
      <c r="G58" s="25">
        <v>11073.408100000001</v>
      </c>
      <c r="I58" s="25">
        <f>8009572.6/1000</f>
        <v>8009.5725999999995</v>
      </c>
      <c r="L58" s="23"/>
    </row>
    <row r="59" spans="2:12" x14ac:dyDescent="0.25">
      <c r="B59" s="27" t="s">
        <v>33</v>
      </c>
      <c r="C59" s="25"/>
      <c r="D59" s="25"/>
      <c r="E59" s="25"/>
      <c r="F59" s="25"/>
      <c r="G59" s="43">
        <v>704.64232999999979</v>
      </c>
      <c r="H59" s="25"/>
      <c r="I59" s="43">
        <f>3063835.5/1000</f>
        <v>3063.8355000000001</v>
      </c>
      <c r="J59" s="25"/>
    </row>
    <row r="60" spans="2:12" ht="13" x14ac:dyDescent="0.3">
      <c r="B60" s="25"/>
      <c r="C60" s="6" t="s">
        <v>93</v>
      </c>
      <c r="D60" s="31"/>
      <c r="E60" s="25"/>
      <c r="F60" s="25"/>
      <c r="G60" s="37">
        <v>14079.747430000001</v>
      </c>
      <c r="H60" s="36"/>
      <c r="I60" s="37">
        <f>SUM(I57:I59)</f>
        <v>13375.105100000001</v>
      </c>
      <c r="J60" s="36"/>
    </row>
    <row r="61" spans="2:12" x14ac:dyDescent="0.25">
      <c r="B61"/>
      <c r="C61"/>
      <c r="D61"/>
      <c r="E61"/>
      <c r="F61"/>
      <c r="G61"/>
      <c r="H61"/>
      <c r="I61"/>
      <c r="J61"/>
    </row>
    <row r="62" spans="2:12" ht="13.5" thickBot="1" x14ac:dyDescent="0.35">
      <c r="B62"/>
      <c r="C62" s="6" t="s">
        <v>94</v>
      </c>
      <c r="D62" s="30"/>
      <c r="E62" s="25"/>
      <c r="F62" s="25"/>
      <c r="G62" s="22">
        <v>50143.954600000005</v>
      </c>
      <c r="H62" s="36"/>
      <c r="I62" s="22">
        <f>I60+I53</f>
        <v>47705.364679999999</v>
      </c>
      <c r="J62" s="36"/>
    </row>
    <row r="63" spans="2:12" ht="13" thickTop="1" x14ac:dyDescent="0.25">
      <c r="B63"/>
      <c r="C63"/>
      <c r="D63"/>
      <c r="E63"/>
      <c r="F63"/>
      <c r="G63" s="42"/>
      <c r="H63"/>
      <c r="I63"/>
      <c r="J63" s="75"/>
    </row>
    <row r="64" spans="2:12" x14ac:dyDescent="0.25">
      <c r="B64"/>
      <c r="C64"/>
      <c r="D64"/>
      <c r="E64"/>
      <c r="F64"/>
      <c r="G64" s="97"/>
      <c r="H64"/>
      <c r="I64" s="94"/>
    </row>
    <row r="65" spans="2:9" x14ac:dyDescent="0.25">
      <c r="B65"/>
      <c r="C65"/>
      <c r="D65"/>
      <c r="E65"/>
      <c r="F65"/>
      <c r="G65" s="104"/>
      <c r="H65" s="25"/>
      <c r="I65" s="25"/>
    </row>
    <row r="66" spans="2:9" x14ac:dyDescent="0.25">
      <c r="B66" s="25"/>
      <c r="C66" s="25"/>
      <c r="D66" s="25"/>
      <c r="E66" s="25"/>
      <c r="F66" s="25"/>
      <c r="G66" s="96"/>
      <c r="H66" s="25"/>
      <c r="I66" s="25"/>
    </row>
    <row r="67" spans="2:9" ht="13" x14ac:dyDescent="0.3">
      <c r="B67" s="25"/>
      <c r="C67"/>
      <c r="D67"/>
      <c r="E67"/>
      <c r="F67"/>
      <c r="G67" s="44"/>
      <c r="H67"/>
      <c r="I67" s="25"/>
    </row>
    <row r="68" spans="2:9" x14ac:dyDescent="0.25">
      <c r="B68" s="26"/>
      <c r="C68" s="26"/>
      <c r="D68" s="25"/>
      <c r="E68" s="31"/>
      <c r="F68" s="45"/>
      <c r="G68" s="45"/>
      <c r="H68" s="31"/>
      <c r="I68" s="25"/>
    </row>
    <row r="69" spans="2:9" x14ac:dyDescent="0.25">
      <c r="B69" s="111" t="s">
        <v>78</v>
      </c>
      <c r="C69" s="111"/>
      <c r="D69" s="25"/>
      <c r="F69" s="115" t="s">
        <v>81</v>
      </c>
      <c r="G69" s="116"/>
      <c r="H69" s="25"/>
      <c r="I69" s="32"/>
    </row>
    <row r="70" spans="2:9" x14ac:dyDescent="0.25">
      <c r="B70" s="111"/>
      <c r="C70" s="111"/>
      <c r="D70" s="25"/>
      <c r="E70"/>
      <c r="F70" s="112"/>
      <c r="G70" s="112"/>
      <c r="H70" s="32"/>
      <c r="I70" s="32"/>
    </row>
    <row r="71" spans="2:9" x14ac:dyDescent="0.25">
      <c r="B71" s="32"/>
      <c r="C71" s="25"/>
      <c r="D71" s="32"/>
      <c r="E71" s="31"/>
      <c r="F71" s="31"/>
      <c r="G71" s="31"/>
      <c r="H71" s="31"/>
      <c r="I71" s="31"/>
    </row>
    <row r="72" spans="2:9" x14ac:dyDescent="0.25">
      <c r="D72" s="31"/>
      <c r="H72" s="25"/>
      <c r="I72" s="25"/>
    </row>
    <row r="73" spans="2:9" x14ac:dyDescent="0.25">
      <c r="B73" s="113"/>
      <c r="C73" s="113"/>
      <c r="D73" s="113"/>
      <c r="E73" s="113"/>
      <c r="F73" s="113"/>
      <c r="G73" s="113"/>
      <c r="H73" s="113"/>
      <c r="I73" s="25"/>
    </row>
    <row r="74" spans="2:9" x14ac:dyDescent="0.25">
      <c r="B74" s="113"/>
      <c r="C74" s="113"/>
      <c r="D74" s="113"/>
      <c r="E74" s="113"/>
      <c r="F74" s="113"/>
      <c r="G74" s="113"/>
      <c r="H74" s="113"/>
    </row>
    <row r="75" spans="2:9" x14ac:dyDescent="0.25">
      <c r="B75" s="110"/>
      <c r="C75" s="110"/>
      <c r="D75" s="110"/>
      <c r="E75" s="110"/>
      <c r="F75" s="110"/>
      <c r="G75" s="110"/>
      <c r="H75" s="110"/>
    </row>
  </sheetData>
  <mergeCells count="10">
    <mergeCell ref="B6:I6"/>
    <mergeCell ref="B7:I7"/>
    <mergeCell ref="B8:I8"/>
    <mergeCell ref="B69:C69"/>
    <mergeCell ref="F69:G69"/>
    <mergeCell ref="B75:H75"/>
    <mergeCell ref="B70:C70"/>
    <mergeCell ref="F70:G70"/>
    <mergeCell ref="B73:H73"/>
    <mergeCell ref="B74:H74"/>
  </mergeCells>
  <phoneticPr fontId="0" type="noConversion"/>
  <printOptions horizontalCentered="1"/>
  <pageMargins left="0.59055118110236227" right="0.27559055118110237" top="0.59055118110236227" bottom="0.35433070866141736" header="0.51181102362204722" footer="0.23622047244094491"/>
  <pageSetup scale="90" orientation="portrait" r:id="rId1"/>
  <headerFooter alignWithMargins="0"/>
  <customProperties>
    <customPr name="EpmWorksheetKeyString_GUID" r:id="rId2"/>
    <customPr name="FPMExcelClientCellBasedFunctionStatus" r:id="rId3"/>
    <customPr name="FPMExcelClientRefreshTime" r:id="rId4"/>
  </customProperties>
  <drawing r:id="rId5"/>
  <legacyDrawing r:id="rId6"/>
  <controls>
    <mc:AlternateContent xmlns:mc="http://schemas.openxmlformats.org/markup-compatibility/2006">
      <mc:Choice Requires="x14">
        <control shapeId="2052" r:id="rId7" name="FPMExcelClientSheetOptionstb1">
          <controlPr defaultSize="0" autoLine="0" autoPict="0" r:id="rId8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1</xdr:col>
                <xdr:colOff>774700</xdr:colOff>
                <xdr:row>0</xdr:row>
                <xdr:rowOff>0</xdr:rowOff>
              </to>
            </anchor>
          </controlPr>
        </control>
      </mc:Choice>
      <mc:Fallback>
        <control shapeId="2052" r:id="rId7" name="FPMExcelClientSheetOptionstb1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N163"/>
  <sheetViews>
    <sheetView showGridLines="0" zoomScale="80" zoomScaleNormal="80" workbookViewId="0">
      <selection activeCell="H10" sqref="H10"/>
    </sheetView>
  </sheetViews>
  <sheetFormatPr baseColWidth="10" defaultColWidth="9.1796875" defaultRowHeight="12.5" x14ac:dyDescent="0.25"/>
  <cols>
    <col min="1" max="1" width="2.1796875" style="1" customWidth="1"/>
    <col min="2" max="2" width="15" style="1" customWidth="1"/>
    <col min="3" max="3" width="32.1796875" style="1" customWidth="1"/>
    <col min="4" max="4" width="4.26953125" style="1" customWidth="1"/>
    <col min="5" max="5" width="16.26953125" style="1" customWidth="1"/>
    <col min="6" max="6" width="3.26953125" style="1" customWidth="1"/>
    <col min="7" max="7" width="4.26953125" style="1" customWidth="1"/>
    <col min="8" max="8" width="16.26953125" style="1" customWidth="1"/>
    <col min="9" max="9" width="9.1796875" style="1"/>
    <col min="10" max="10" width="9.81640625" style="1" bestFit="1" customWidth="1"/>
    <col min="11" max="11" width="10.7265625" style="4" bestFit="1" customWidth="1"/>
    <col min="12" max="13" width="9.1796875" style="1"/>
    <col min="14" max="14" width="18" style="1" bestFit="1" customWidth="1"/>
    <col min="15" max="16384" width="9.1796875" style="1"/>
  </cols>
  <sheetData>
    <row r="1" spans="2:9" ht="13" x14ac:dyDescent="0.3">
      <c r="E1" s="35"/>
      <c r="H1" s="35"/>
    </row>
    <row r="2" spans="2:9" ht="13" x14ac:dyDescent="0.3">
      <c r="E2" s="35"/>
      <c r="H2" s="35"/>
    </row>
    <row r="3" spans="2:9" ht="13" x14ac:dyDescent="0.3">
      <c r="B3" s="3" t="s">
        <v>74</v>
      </c>
      <c r="E3" s="5" t="s">
        <v>108</v>
      </c>
      <c r="G3" s="35"/>
      <c r="H3" s="5" t="s">
        <v>34</v>
      </c>
    </row>
    <row r="4" spans="2:9" ht="13" x14ac:dyDescent="0.3">
      <c r="E4" s="35">
        <v>2023</v>
      </c>
      <c r="H4" s="35">
        <v>2022</v>
      </c>
    </row>
    <row r="5" spans="2:9" ht="13" x14ac:dyDescent="0.3">
      <c r="E5" s="35"/>
      <c r="H5" s="35"/>
    </row>
    <row r="6" spans="2:9" ht="13" x14ac:dyDescent="0.3">
      <c r="E6" s="35"/>
      <c r="H6" s="35"/>
    </row>
    <row r="7" spans="2:9" ht="13" x14ac:dyDescent="0.3">
      <c r="B7" s="117" t="s">
        <v>35</v>
      </c>
      <c r="C7" s="117"/>
      <c r="D7" s="117"/>
      <c r="E7" s="117"/>
      <c r="F7" s="117"/>
      <c r="G7" s="117"/>
      <c r="H7" s="117"/>
    </row>
    <row r="8" spans="2:9" x14ac:dyDescent="0.25">
      <c r="B8"/>
      <c r="C8"/>
      <c r="D8"/>
      <c r="E8" s="46"/>
      <c r="F8" s="47"/>
      <c r="G8" s="47"/>
      <c r="H8" s="46"/>
    </row>
    <row r="9" spans="2:9" x14ac:dyDescent="0.25">
      <c r="B9" s="1" t="s">
        <v>36</v>
      </c>
      <c r="E9" s="25">
        <v>0.16</v>
      </c>
      <c r="F9" s="25"/>
      <c r="G9" s="25"/>
      <c r="H9" s="25">
        <v>0.16</v>
      </c>
    </row>
    <row r="10" spans="2:9" x14ac:dyDescent="0.25">
      <c r="E10" s="25"/>
      <c r="F10" s="25"/>
      <c r="G10" s="25"/>
      <c r="H10" s="25"/>
    </row>
    <row r="11" spans="2:9" ht="12" customHeight="1" x14ac:dyDescent="0.25">
      <c r="B11" s="1" t="s">
        <v>37</v>
      </c>
      <c r="E11" s="91">
        <v>4098.0758800000003</v>
      </c>
      <c r="F11" s="25"/>
      <c r="G11" s="25"/>
      <c r="H11" s="91">
        <v>1974.0862299999999</v>
      </c>
      <c r="I11" s="25"/>
    </row>
    <row r="12" spans="2:9" x14ac:dyDescent="0.25">
      <c r="E12" s="25"/>
      <c r="F12" s="25"/>
      <c r="G12" s="25"/>
      <c r="H12" s="25"/>
    </row>
    <row r="13" spans="2:9" x14ac:dyDescent="0.25">
      <c r="B13" s="1" t="s">
        <v>38</v>
      </c>
      <c r="E13" s="92">
        <v>121.30589000000001</v>
      </c>
      <c r="F13" s="25"/>
      <c r="G13" s="25"/>
      <c r="H13" s="92"/>
    </row>
    <row r="14" spans="2:9" x14ac:dyDescent="0.25">
      <c r="E14" s="26"/>
      <c r="F14" s="25"/>
      <c r="G14" s="25"/>
      <c r="H14" s="26"/>
      <c r="I14" s="23"/>
    </row>
    <row r="15" spans="2:9" hidden="1" x14ac:dyDescent="0.25">
      <c r="B15" s="1" t="s">
        <v>72</v>
      </c>
      <c r="E15" s="26">
        <v>0</v>
      </c>
      <c r="F15" s="25"/>
      <c r="G15" s="25"/>
      <c r="H15" s="26">
        <v>0</v>
      </c>
    </row>
    <row r="16" spans="2:9" x14ac:dyDescent="0.25">
      <c r="B16"/>
      <c r="E16" s="25"/>
      <c r="F16" s="25"/>
      <c r="G16" s="25"/>
      <c r="H16" s="25"/>
    </row>
    <row r="17" spans="2:14" ht="13.5" thickBot="1" x14ac:dyDescent="0.35">
      <c r="E17" s="48">
        <f>SUM(E9:E16)</f>
        <v>4219.5417699999998</v>
      </c>
      <c r="F17" s="49"/>
      <c r="G17" s="49"/>
      <c r="H17" s="48">
        <f>SUM(H9:H14)</f>
        <v>1974.24623</v>
      </c>
      <c r="J17" s="23"/>
    </row>
    <row r="18" spans="2:14" ht="13" thickTop="1" x14ac:dyDescent="0.25">
      <c r="E18"/>
      <c r="F18"/>
      <c r="G18"/>
      <c r="H18"/>
    </row>
    <row r="19" spans="2:14" x14ac:dyDescent="0.25">
      <c r="E19" s="50"/>
      <c r="F19"/>
      <c r="G19"/>
      <c r="H19" s="50"/>
    </row>
    <row r="20" spans="2:14" ht="13" x14ac:dyDescent="0.3">
      <c r="B20" s="117" t="s">
        <v>39</v>
      </c>
      <c r="C20" s="117"/>
      <c r="D20" s="117"/>
      <c r="E20" s="117"/>
      <c r="F20" s="117"/>
      <c r="G20" s="117"/>
      <c r="H20" s="117"/>
    </row>
    <row r="22" spans="2:14" x14ac:dyDescent="0.25">
      <c r="B22" s="1" t="s">
        <v>40</v>
      </c>
      <c r="E22" s="25">
        <v>10680.49735</v>
      </c>
      <c r="F22" s="25"/>
      <c r="G22" s="25"/>
      <c r="H22" s="25">
        <f>8448.17058+71.324</f>
        <v>8519.4945800000005</v>
      </c>
    </row>
    <row r="23" spans="2:14" x14ac:dyDescent="0.25">
      <c r="B23" s="51"/>
      <c r="E23" s="25"/>
      <c r="F23" s="25"/>
      <c r="G23" s="25"/>
      <c r="H23" s="25"/>
    </row>
    <row r="24" spans="2:14" x14ac:dyDescent="0.25">
      <c r="B24" s="1" t="s">
        <v>99</v>
      </c>
      <c r="E24" s="84">
        <v>9732.8870000000006</v>
      </c>
      <c r="F24" s="25"/>
      <c r="G24" s="25"/>
      <c r="H24" s="25">
        <v>12724.045609999999</v>
      </c>
    </row>
    <row r="25" spans="2:14" x14ac:dyDescent="0.25">
      <c r="E25" s="25"/>
      <c r="F25" s="25"/>
      <c r="G25" s="25"/>
      <c r="H25" s="25"/>
    </row>
    <row r="26" spans="2:14" x14ac:dyDescent="0.25">
      <c r="B26" s="52" t="s">
        <v>41</v>
      </c>
      <c r="D26" s="25"/>
      <c r="E26" s="84">
        <v>-219.39026000000001</v>
      </c>
      <c r="F26" s="25"/>
      <c r="G26" s="25"/>
      <c r="H26" s="25">
        <v>-209.73404000000002</v>
      </c>
    </row>
    <row r="27" spans="2:14" x14ac:dyDescent="0.25">
      <c r="D27" s="25"/>
      <c r="E27" s="25"/>
      <c r="F27" s="25"/>
      <c r="G27" s="25"/>
      <c r="H27" s="25"/>
    </row>
    <row r="28" spans="2:14" ht="14.25" customHeight="1" x14ac:dyDescent="0.25">
      <c r="B28" s="1" t="s">
        <v>100</v>
      </c>
      <c r="D28" s="25"/>
      <c r="E28" s="91">
        <v>8.4232499999999995</v>
      </c>
      <c r="F28" s="25"/>
      <c r="G28" s="25"/>
      <c r="H28" s="25">
        <v>7.2136700000000129</v>
      </c>
    </row>
    <row r="29" spans="2:14" x14ac:dyDescent="0.25">
      <c r="E29" s="25"/>
      <c r="F29" s="25"/>
      <c r="G29" s="25"/>
      <c r="H29" s="25"/>
    </row>
    <row r="30" spans="2:14" ht="13.5" thickBot="1" x14ac:dyDescent="0.35">
      <c r="E30" s="48">
        <f>SUM(E22:E29)</f>
        <v>20202.41734</v>
      </c>
      <c r="F30" s="49"/>
      <c r="G30" s="49"/>
      <c r="H30" s="48">
        <f>SUM(H22:H29)</f>
        <v>21041.019820000001</v>
      </c>
      <c r="J30" s="23"/>
      <c r="N30" s="86"/>
    </row>
    <row r="31" spans="2:14" ht="13.5" thickTop="1" x14ac:dyDescent="0.3">
      <c r="E31" s="49"/>
      <c r="F31" s="49"/>
      <c r="G31" s="49"/>
      <c r="H31" s="49"/>
    </row>
    <row r="32" spans="2:14" ht="13" hidden="1" x14ac:dyDescent="0.3">
      <c r="B32" s="117" t="s">
        <v>19</v>
      </c>
      <c r="C32" s="117"/>
      <c r="D32" s="117"/>
      <c r="E32" s="117"/>
      <c r="F32" s="117"/>
      <c r="G32" s="117"/>
      <c r="H32" s="117"/>
    </row>
    <row r="33" spans="2:8" hidden="1" x14ac:dyDescent="0.25"/>
    <row r="34" spans="2:8" hidden="1" x14ac:dyDescent="0.25">
      <c r="B34" s="1" t="s">
        <v>42</v>
      </c>
      <c r="E34" s="25"/>
      <c r="F34" s="25"/>
      <c r="G34" s="25"/>
      <c r="H34" s="25"/>
    </row>
    <row r="35" spans="2:8" hidden="1" x14ac:dyDescent="0.25">
      <c r="E35" s="25"/>
      <c r="F35" s="25"/>
      <c r="G35" s="25"/>
      <c r="H35" s="25"/>
    </row>
    <row r="36" spans="2:8" hidden="1" x14ac:dyDescent="0.25">
      <c r="B36" s="1" t="s">
        <v>43</v>
      </c>
      <c r="E36" s="25"/>
      <c r="F36" s="25"/>
      <c r="G36" s="25"/>
      <c r="H36" s="25"/>
    </row>
    <row r="37" spans="2:8" hidden="1" x14ac:dyDescent="0.25">
      <c r="E37" s="25"/>
      <c r="F37" s="25"/>
      <c r="G37" s="25"/>
      <c r="H37" s="25"/>
    </row>
    <row r="38" spans="2:8" hidden="1" x14ac:dyDescent="0.25">
      <c r="B38" s="1" t="s">
        <v>44</v>
      </c>
      <c r="E38" s="25"/>
      <c r="F38" s="25"/>
      <c r="G38" s="25"/>
      <c r="H38" s="25"/>
    </row>
    <row r="39" spans="2:8" hidden="1" x14ac:dyDescent="0.25">
      <c r="E39" s="25"/>
      <c r="F39" s="25"/>
      <c r="G39" s="25"/>
      <c r="H39" s="25"/>
    </row>
    <row r="40" spans="2:8" hidden="1" x14ac:dyDescent="0.25">
      <c r="B40" s="1" t="s">
        <v>45</v>
      </c>
      <c r="E40" s="25"/>
      <c r="F40" s="25"/>
      <c r="G40" s="25"/>
      <c r="H40" s="25"/>
    </row>
    <row r="41" spans="2:8" hidden="1" x14ac:dyDescent="0.25">
      <c r="E41" s="25"/>
      <c r="F41" s="25"/>
      <c r="G41" s="25"/>
      <c r="H41" s="25"/>
    </row>
    <row r="42" spans="2:8" hidden="1" x14ac:dyDescent="0.25">
      <c r="B42" s="1" t="s">
        <v>46</v>
      </c>
      <c r="E42" s="25"/>
      <c r="F42" s="25"/>
      <c r="G42" s="25"/>
      <c r="H42" s="25"/>
    </row>
    <row r="43" spans="2:8" hidden="1" x14ac:dyDescent="0.25">
      <c r="E43" s="25"/>
      <c r="F43" s="25"/>
      <c r="G43" s="25"/>
      <c r="H43" s="25"/>
    </row>
    <row r="44" spans="2:8" hidden="1" x14ac:dyDescent="0.25">
      <c r="B44" s="1" t="s">
        <v>47</v>
      </c>
      <c r="E44" s="25"/>
      <c r="F44" s="25"/>
      <c r="G44" s="25"/>
      <c r="H44" s="25"/>
    </row>
    <row r="45" spans="2:8" hidden="1" x14ac:dyDescent="0.25">
      <c r="E45" s="25"/>
      <c r="F45" s="25"/>
      <c r="G45" s="25"/>
      <c r="H45" s="25"/>
    </row>
    <row r="46" spans="2:8" hidden="1" x14ac:dyDescent="0.25">
      <c r="B46" s="1" t="s">
        <v>48</v>
      </c>
      <c r="E46" s="25"/>
      <c r="F46" s="25"/>
      <c r="G46" s="25"/>
      <c r="H46" s="25"/>
    </row>
    <row r="47" spans="2:8" hidden="1" x14ac:dyDescent="0.25">
      <c r="E47" s="25"/>
      <c r="F47" s="25"/>
      <c r="G47" s="25"/>
      <c r="H47" s="25"/>
    </row>
    <row r="48" spans="2:8" hidden="1" x14ac:dyDescent="0.25">
      <c r="B48" s="1" t="s">
        <v>49</v>
      </c>
      <c r="E48" s="26"/>
      <c r="F48" s="25"/>
      <c r="G48" s="25"/>
      <c r="H48" s="26"/>
    </row>
    <row r="49" spans="2:8" hidden="1" x14ac:dyDescent="0.25">
      <c r="E49" s="25"/>
      <c r="F49" s="25"/>
      <c r="G49" s="25"/>
      <c r="H49" s="25"/>
    </row>
    <row r="50" spans="2:8" ht="13.5" hidden="1" thickBot="1" x14ac:dyDescent="0.35">
      <c r="E50" s="38">
        <f>SUM(E34:E48)</f>
        <v>0</v>
      </c>
      <c r="F50" s="36"/>
      <c r="G50" s="36"/>
      <c r="H50" s="38">
        <f>SUM(H34:H48)</f>
        <v>0</v>
      </c>
    </row>
    <row r="51" spans="2:8" hidden="1" x14ac:dyDescent="0.25"/>
    <row r="52" spans="2:8" hidden="1" x14ac:dyDescent="0.25"/>
    <row r="53" spans="2:8" hidden="1" x14ac:dyDescent="0.25"/>
    <row r="54" spans="2:8" ht="13" hidden="1" x14ac:dyDescent="0.3">
      <c r="E54" s="36"/>
      <c r="F54" s="36"/>
      <c r="G54" s="36"/>
      <c r="H54" s="36"/>
    </row>
    <row r="55" spans="2:8" ht="13" hidden="1" x14ac:dyDescent="0.3">
      <c r="E55" s="36"/>
      <c r="F55" s="36"/>
      <c r="G55" s="36"/>
      <c r="H55" s="36"/>
    </row>
    <row r="56" spans="2:8" ht="13" x14ac:dyDescent="0.3">
      <c r="E56" s="36"/>
      <c r="F56" s="36"/>
      <c r="G56" s="36"/>
      <c r="H56" s="36"/>
    </row>
    <row r="57" spans="2:8" ht="13" x14ac:dyDescent="0.3">
      <c r="B57" s="117" t="s">
        <v>50</v>
      </c>
      <c r="C57" s="117"/>
      <c r="D57" s="117"/>
      <c r="E57" s="117"/>
      <c r="F57" s="117"/>
      <c r="G57" s="117"/>
      <c r="H57" s="117"/>
    </row>
    <row r="58" spans="2:8" ht="13" x14ac:dyDescent="0.3">
      <c r="B58" s="54"/>
      <c r="C58" s="47"/>
      <c r="D58" s="47"/>
      <c r="E58" s="47"/>
      <c r="F58" s="47"/>
      <c r="G58" s="47"/>
      <c r="H58" s="47"/>
    </row>
    <row r="59" spans="2:8" ht="15.75" hidden="1" customHeight="1" x14ac:dyDescent="0.25">
      <c r="B59" s="2" t="s">
        <v>69</v>
      </c>
      <c r="E59" s="55"/>
      <c r="F59" s="25"/>
      <c r="G59" s="25"/>
      <c r="H59" s="55"/>
    </row>
    <row r="60" spans="2:8" hidden="1" x14ac:dyDescent="0.25">
      <c r="E60" s="25"/>
      <c r="F60" s="25"/>
      <c r="G60" s="25"/>
      <c r="H60" s="25"/>
    </row>
    <row r="61" spans="2:8" hidden="1" x14ac:dyDescent="0.25">
      <c r="B61" s="1" t="s">
        <v>80</v>
      </c>
      <c r="E61" s="56"/>
      <c r="F61" s="25"/>
      <c r="G61" s="25"/>
      <c r="H61" s="56"/>
    </row>
    <row r="62" spans="2:8" hidden="1" x14ac:dyDescent="0.25">
      <c r="E62" s="25"/>
      <c r="F62" s="25"/>
      <c r="G62" s="25"/>
      <c r="H62" s="25"/>
    </row>
    <row r="63" spans="2:8" hidden="1" x14ac:dyDescent="0.25">
      <c r="B63" s="1" t="s">
        <v>73</v>
      </c>
      <c r="E63" s="25"/>
      <c r="F63" s="25"/>
      <c r="G63" s="25"/>
      <c r="H63" s="25"/>
    </row>
    <row r="64" spans="2:8" x14ac:dyDescent="0.25">
      <c r="E64" s="25"/>
      <c r="F64" s="25"/>
      <c r="G64" s="25"/>
      <c r="H64" s="25"/>
    </row>
    <row r="65" spans="2:8" x14ac:dyDescent="0.25">
      <c r="B65" s="1" t="s">
        <v>51</v>
      </c>
      <c r="E65" s="25">
        <v>117.14632</v>
      </c>
      <c r="F65" s="25"/>
      <c r="G65" s="25"/>
      <c r="H65" s="25">
        <v>135.84328000000002</v>
      </c>
    </row>
    <row r="66" spans="2:8" hidden="1" x14ac:dyDescent="0.25">
      <c r="E66" s="25"/>
      <c r="F66" s="25"/>
      <c r="G66" s="25"/>
      <c r="H66" s="25"/>
    </row>
    <row r="67" spans="2:8" hidden="1" x14ac:dyDescent="0.25">
      <c r="B67" s="1" t="s">
        <v>67</v>
      </c>
      <c r="E67" s="25"/>
      <c r="F67" s="25"/>
      <c r="G67" s="25"/>
      <c r="H67" s="25"/>
    </row>
    <row r="68" spans="2:8" x14ac:dyDescent="0.25">
      <c r="E68" s="26"/>
      <c r="F68" s="25"/>
      <c r="G68" s="25"/>
      <c r="H68" s="26"/>
    </row>
    <row r="69" spans="2:8" x14ac:dyDescent="0.25">
      <c r="E69" s="25"/>
      <c r="F69" s="25"/>
      <c r="G69" s="25"/>
      <c r="H69" s="25"/>
    </row>
    <row r="70" spans="2:8" ht="13.5" thickBot="1" x14ac:dyDescent="0.35">
      <c r="E70" s="38">
        <f>SUM(E59:E69)</f>
        <v>117.14632</v>
      </c>
      <c r="F70" s="36"/>
      <c r="G70" s="36"/>
      <c r="H70" s="38">
        <f>SUM(H59:H69)</f>
        <v>135.84328000000002</v>
      </c>
    </row>
    <row r="71" spans="2:8" ht="13.5" thickTop="1" x14ac:dyDescent="0.3">
      <c r="E71" s="36"/>
      <c r="F71" s="36"/>
      <c r="G71" s="36"/>
      <c r="H71" s="36"/>
    </row>
    <row r="72" spans="2:8" ht="13" x14ac:dyDescent="0.3">
      <c r="E72" s="36"/>
      <c r="F72" s="36"/>
      <c r="G72" s="36"/>
      <c r="H72" s="36"/>
    </row>
    <row r="73" spans="2:8" ht="13" x14ac:dyDescent="0.3">
      <c r="E73" s="36"/>
      <c r="F73" s="36"/>
      <c r="G73" s="36"/>
      <c r="H73" s="36"/>
    </row>
    <row r="74" spans="2:8" ht="13" x14ac:dyDescent="0.3">
      <c r="E74" s="36"/>
      <c r="F74" s="36"/>
      <c r="G74" s="36"/>
      <c r="H74" s="36"/>
    </row>
    <row r="75" spans="2:8" ht="13" x14ac:dyDescent="0.3">
      <c r="E75" s="36"/>
      <c r="F75" s="36"/>
      <c r="G75" s="36"/>
      <c r="H75" s="36"/>
    </row>
    <row r="76" spans="2:8" ht="13" x14ac:dyDescent="0.3">
      <c r="E76" s="36"/>
      <c r="F76" s="36"/>
      <c r="G76" s="36"/>
      <c r="H76" s="36"/>
    </row>
    <row r="77" spans="2:8" ht="13" x14ac:dyDescent="0.3">
      <c r="E77" s="36"/>
      <c r="F77" s="36"/>
      <c r="G77" s="36"/>
      <c r="H77" s="36"/>
    </row>
    <row r="78" spans="2:8" ht="13" x14ac:dyDescent="0.3">
      <c r="E78" s="36"/>
      <c r="F78" s="36"/>
      <c r="G78" s="36"/>
      <c r="H78" s="36"/>
    </row>
    <row r="79" spans="2:8" ht="13" x14ac:dyDescent="0.3">
      <c r="E79" s="36"/>
      <c r="F79" s="36"/>
      <c r="G79" s="36"/>
      <c r="H79" s="36"/>
    </row>
    <row r="80" spans="2:8" ht="13" x14ac:dyDescent="0.3">
      <c r="E80" s="36"/>
      <c r="F80" s="36"/>
      <c r="G80" s="36"/>
      <c r="H80" s="36"/>
    </row>
    <row r="81" spans="2:8" ht="13" x14ac:dyDescent="0.3">
      <c r="E81" s="36"/>
      <c r="F81" s="36"/>
      <c r="G81" s="36"/>
      <c r="H81" s="36"/>
    </row>
    <row r="82" spans="2:8" ht="13" x14ac:dyDescent="0.3">
      <c r="E82" s="36"/>
      <c r="F82" s="36"/>
      <c r="G82" s="36"/>
      <c r="H82" s="36"/>
    </row>
    <row r="83" spans="2:8" ht="13" x14ac:dyDescent="0.3">
      <c r="B83" s="117" t="s">
        <v>52</v>
      </c>
      <c r="C83" s="117"/>
      <c r="D83" s="117"/>
      <c r="E83" s="117"/>
      <c r="F83" s="117"/>
      <c r="G83" s="117"/>
      <c r="H83" s="117"/>
    </row>
    <row r="84" spans="2:8" ht="13" x14ac:dyDescent="0.3">
      <c r="D84" s="23"/>
      <c r="E84" s="35"/>
      <c r="F84" s="35"/>
      <c r="G84" s="35"/>
      <c r="H84" s="35"/>
    </row>
    <row r="85" spans="2:8" x14ac:dyDescent="0.25">
      <c r="B85" s="1" t="s">
        <v>53</v>
      </c>
      <c r="D85" s="23"/>
      <c r="E85" s="23">
        <v>3941.7080199999996</v>
      </c>
      <c r="H85" s="23">
        <v>3941.7080199999996</v>
      </c>
    </row>
    <row r="86" spans="2:8" x14ac:dyDescent="0.25">
      <c r="D86" s="23"/>
      <c r="E86" s="23"/>
      <c r="H86" s="23"/>
    </row>
    <row r="87" spans="2:8" x14ac:dyDescent="0.25">
      <c r="B87" s="1" t="s">
        <v>54</v>
      </c>
      <c r="D87" s="23"/>
      <c r="E87" s="23">
        <v>9488.1562800000011</v>
      </c>
      <c r="H87" s="23">
        <v>9488.1562800000011</v>
      </c>
    </row>
    <row r="88" spans="2:8" x14ac:dyDescent="0.25">
      <c r="D88" s="23"/>
      <c r="E88" s="23"/>
      <c r="H88" s="23"/>
    </row>
    <row r="89" spans="2:8" x14ac:dyDescent="0.25">
      <c r="B89" s="1" t="s">
        <v>55</v>
      </c>
      <c r="D89" s="23"/>
      <c r="E89" s="23">
        <v>10440.59311</v>
      </c>
      <c r="H89" s="23">
        <v>10173.5103</v>
      </c>
    </row>
    <row r="90" spans="2:8" x14ac:dyDescent="0.25">
      <c r="D90" s="23"/>
      <c r="E90" s="23"/>
      <c r="H90" s="23"/>
    </row>
    <row r="91" spans="2:8" x14ac:dyDescent="0.25">
      <c r="B91" s="1" t="s">
        <v>56</v>
      </c>
      <c r="D91" s="23"/>
      <c r="E91" s="23">
        <v>254.99155999999999</v>
      </c>
      <c r="H91" s="23">
        <v>164.70399</v>
      </c>
    </row>
    <row r="92" spans="2:8" x14ac:dyDescent="0.25">
      <c r="D92" s="23"/>
      <c r="E92" s="23"/>
      <c r="H92" s="23"/>
    </row>
    <row r="93" spans="2:8" x14ac:dyDescent="0.25">
      <c r="B93" s="1" t="s">
        <v>57</v>
      </c>
      <c r="D93" s="23"/>
      <c r="E93" s="23">
        <v>175.75892999999999</v>
      </c>
      <c r="H93" s="23">
        <v>163.85892999999999</v>
      </c>
    </row>
    <row r="94" spans="2:8" x14ac:dyDescent="0.25">
      <c r="D94" s="23"/>
      <c r="E94" s="23"/>
      <c r="H94" s="23"/>
    </row>
    <row r="95" spans="2:8" x14ac:dyDescent="0.25">
      <c r="B95" s="1" t="s">
        <v>96</v>
      </c>
      <c r="D95" s="23"/>
      <c r="E95" s="23">
        <v>49.157989999999998</v>
      </c>
      <c r="H95" s="23">
        <v>114.914</v>
      </c>
    </row>
    <row r="96" spans="2:8" x14ac:dyDescent="0.25">
      <c r="D96" s="23"/>
      <c r="E96" s="23"/>
      <c r="H96" s="23"/>
    </row>
    <row r="97" spans="2:8" x14ac:dyDescent="0.25">
      <c r="B97" t="s">
        <v>101</v>
      </c>
      <c r="D97" s="23"/>
      <c r="E97" s="23">
        <v>127.99388</v>
      </c>
      <c r="H97" s="23">
        <v>127.99388</v>
      </c>
    </row>
    <row r="98" spans="2:8" x14ac:dyDescent="0.25">
      <c r="D98" s="23"/>
      <c r="E98" s="23"/>
      <c r="H98" s="23"/>
    </row>
    <row r="99" spans="2:8" x14ac:dyDescent="0.25">
      <c r="B99" s="1" t="s">
        <v>58</v>
      </c>
      <c r="D99" s="23"/>
      <c r="E99" s="57">
        <v>-4827.8262699999996</v>
      </c>
      <c r="H99" s="57">
        <v>-4580.5896199999988</v>
      </c>
    </row>
    <row r="100" spans="2:8" x14ac:dyDescent="0.25">
      <c r="D100" s="23"/>
      <c r="E100" s="23"/>
      <c r="H100" s="23"/>
    </row>
    <row r="101" spans="2:8" ht="13.5" thickBot="1" x14ac:dyDescent="0.35">
      <c r="D101" s="23"/>
      <c r="E101" s="58">
        <f>SUM(E85:E99)</f>
        <v>19650.533500000005</v>
      </c>
      <c r="H101" s="58">
        <f>SUM(H85:H99)</f>
        <v>19594.255780000007</v>
      </c>
    </row>
    <row r="102" spans="2:8" ht="13.5" thickTop="1" x14ac:dyDescent="0.3">
      <c r="D102" s="23"/>
      <c r="E102" s="19"/>
      <c r="H102" s="19"/>
    </row>
    <row r="103" spans="2:8" ht="13" x14ac:dyDescent="0.3">
      <c r="B103" s="67" t="s">
        <v>68</v>
      </c>
      <c r="C103" s="67"/>
      <c r="D103" s="67"/>
      <c r="E103" s="67"/>
      <c r="F103" s="67"/>
      <c r="G103" s="67"/>
      <c r="H103" s="67"/>
    </row>
    <row r="104" spans="2:8" x14ac:dyDescent="0.25">
      <c r="C104" s="2"/>
    </row>
    <row r="105" spans="2:8" x14ac:dyDescent="0.25">
      <c r="B105" s="1" t="s">
        <v>103</v>
      </c>
      <c r="C105" s="2"/>
      <c r="D105" s="2"/>
      <c r="E105" s="25">
        <v>1000</v>
      </c>
      <c r="F105" s="8"/>
      <c r="G105" s="8"/>
      <c r="H105" s="25">
        <v>0</v>
      </c>
    </row>
    <row r="106" spans="2:8" ht="6" customHeight="1" x14ac:dyDescent="0.25">
      <c r="C106" s="2"/>
      <c r="D106" s="2"/>
      <c r="E106" s="25"/>
      <c r="F106" s="8"/>
      <c r="G106" s="8"/>
      <c r="H106" s="25"/>
    </row>
    <row r="107" spans="2:8" x14ac:dyDescent="0.25">
      <c r="B107" s="1" t="s">
        <v>104</v>
      </c>
      <c r="C107" s="2"/>
      <c r="D107" s="2"/>
      <c r="E107" s="25">
        <v>4954.3161</v>
      </c>
      <c r="F107" s="8"/>
      <c r="G107" s="8"/>
      <c r="H107" s="25">
        <v>4960</v>
      </c>
    </row>
    <row r="108" spans="2:8" ht="13.5" thickBot="1" x14ac:dyDescent="0.35">
      <c r="B108" s="2"/>
      <c r="C108" s="2"/>
      <c r="D108" s="2"/>
      <c r="E108" s="72">
        <f>+E105+E107</f>
        <v>5954.3161</v>
      </c>
      <c r="F108" s="8"/>
      <c r="G108" s="8"/>
      <c r="H108" s="72">
        <f>+H105+H107</f>
        <v>4960</v>
      </c>
    </row>
    <row r="109" spans="2:8" ht="13.5" thickTop="1" x14ac:dyDescent="0.3">
      <c r="B109" s="117" t="s">
        <v>59</v>
      </c>
      <c r="C109" s="117"/>
      <c r="D109" s="117"/>
      <c r="E109" s="117"/>
      <c r="F109" s="117"/>
      <c r="G109" s="117"/>
      <c r="H109" s="117"/>
    </row>
    <row r="111" spans="2:8" x14ac:dyDescent="0.25">
      <c r="B111" s="1" t="s">
        <v>60</v>
      </c>
      <c r="E111" s="25">
        <f>BALANCE!G35</f>
        <v>19258.507020000001</v>
      </c>
      <c r="H111" s="25">
        <f>BALANCE!I35</f>
        <v>16602</v>
      </c>
    </row>
    <row r="112" spans="2:8" x14ac:dyDescent="0.25">
      <c r="E112" s="25"/>
      <c r="H112" s="25"/>
    </row>
    <row r="113" spans="2:11" x14ac:dyDescent="0.25">
      <c r="B113" s="1" t="s">
        <v>61</v>
      </c>
      <c r="E113" s="25">
        <f>BALANCE!G36</f>
        <v>602.79453000000001</v>
      </c>
      <c r="H113" s="25">
        <v>631.33021999999994</v>
      </c>
    </row>
    <row r="114" spans="2:11" x14ac:dyDescent="0.25">
      <c r="E114" s="43"/>
      <c r="H114" s="43"/>
    </row>
    <row r="115" spans="2:11" hidden="1" x14ac:dyDescent="0.25">
      <c r="B115" s="2" t="s">
        <v>26</v>
      </c>
      <c r="E115" s="43">
        <v>0</v>
      </c>
      <c r="H115" s="43">
        <v>0</v>
      </c>
    </row>
    <row r="116" spans="2:11" x14ac:dyDescent="0.25">
      <c r="E116" s="53"/>
      <c r="H116" s="53"/>
    </row>
    <row r="117" spans="2:11" ht="13.5" thickBot="1" x14ac:dyDescent="0.35">
      <c r="E117" s="59">
        <f>SUM(E111:E115)</f>
        <v>19861.30155</v>
      </c>
      <c r="F117" s="25"/>
      <c r="G117" s="25"/>
      <c r="H117" s="59">
        <f>SUM(H111:H115)</f>
        <v>17233.33022</v>
      </c>
    </row>
    <row r="118" spans="2:11" ht="13" thickTop="1" x14ac:dyDescent="0.25">
      <c r="E118" s="53"/>
      <c r="F118" s="25"/>
      <c r="G118" s="25"/>
      <c r="H118" s="53"/>
    </row>
    <row r="119" spans="2:11" ht="13" x14ac:dyDescent="0.3">
      <c r="B119" s="117" t="s">
        <v>62</v>
      </c>
      <c r="C119" s="117"/>
      <c r="D119" s="117"/>
      <c r="E119" s="117"/>
      <c r="F119" s="117"/>
      <c r="G119" s="117"/>
      <c r="H119" s="117"/>
    </row>
    <row r="120" spans="2:11" x14ac:dyDescent="0.25">
      <c r="B120" s="1" t="s">
        <v>63</v>
      </c>
      <c r="E120" s="25">
        <f>BALANCE!G40</f>
        <v>25.298719999999999</v>
      </c>
      <c r="F120" s="25"/>
      <c r="G120" s="25"/>
      <c r="H120" s="25">
        <v>23.977930000000001</v>
      </c>
      <c r="J120" s="25"/>
      <c r="K120" s="25"/>
    </row>
    <row r="121" spans="2:11" x14ac:dyDescent="0.25">
      <c r="E121" s="25"/>
      <c r="F121" s="25"/>
      <c r="G121" s="25"/>
      <c r="H121" s="25"/>
      <c r="J121" s="25"/>
      <c r="K121" s="25"/>
    </row>
    <row r="122" spans="2:11" x14ac:dyDescent="0.25">
      <c r="B122" s="25" t="s">
        <v>28</v>
      </c>
      <c r="E122" s="25">
        <f>BALANCE!G42</f>
        <v>786.77998000000014</v>
      </c>
      <c r="F122" s="25"/>
      <c r="G122" s="25"/>
      <c r="H122" s="77">
        <v>517.82983000000002</v>
      </c>
      <c r="J122" s="25"/>
      <c r="K122" s="25"/>
    </row>
    <row r="123" spans="2:11" x14ac:dyDescent="0.25">
      <c r="E123" s="25"/>
      <c r="F123" s="25"/>
      <c r="G123" s="25"/>
      <c r="H123" s="25"/>
      <c r="K123" s="25"/>
    </row>
    <row r="124" spans="2:11" x14ac:dyDescent="0.25">
      <c r="B124" s="1" t="s">
        <v>64</v>
      </c>
      <c r="E124" s="26">
        <v>427.78591</v>
      </c>
      <c r="F124" s="25"/>
      <c r="G124" s="25"/>
      <c r="H124" s="26">
        <v>302.99309999999997</v>
      </c>
      <c r="K124" s="25"/>
    </row>
    <row r="125" spans="2:11" x14ac:dyDescent="0.25">
      <c r="E125" s="25"/>
      <c r="F125" s="25"/>
      <c r="G125" s="25"/>
      <c r="H125" s="25"/>
      <c r="K125" s="25"/>
    </row>
    <row r="126" spans="2:11" ht="13.5" thickBot="1" x14ac:dyDescent="0.35">
      <c r="E126" s="38">
        <f>SUM(E120:E124)</f>
        <v>1239.8646100000001</v>
      </c>
      <c r="F126" s="36"/>
      <c r="G126" s="36"/>
      <c r="H126" s="38">
        <f>SUM(H120:H124)</f>
        <v>844.80086000000006</v>
      </c>
      <c r="K126" s="36"/>
    </row>
    <row r="127" spans="2:11" ht="14" customHeight="1" thickTop="1" x14ac:dyDescent="0.3">
      <c r="B127" s="117" t="s">
        <v>65</v>
      </c>
      <c r="C127" s="117"/>
      <c r="D127" s="117"/>
      <c r="E127" s="117"/>
      <c r="F127" s="117"/>
      <c r="G127" s="117"/>
      <c r="H127" s="117"/>
    </row>
    <row r="128" spans="2:11" ht="14" customHeight="1" x14ac:dyDescent="0.3">
      <c r="B128" s="65"/>
      <c r="C128" s="65"/>
      <c r="D128" s="65"/>
      <c r="E128" s="65"/>
      <c r="F128" s="65"/>
      <c r="G128" s="65"/>
      <c r="H128" s="65"/>
    </row>
    <row r="129" spans="2:8" x14ac:dyDescent="0.25">
      <c r="B129" s="1" t="s">
        <v>66</v>
      </c>
      <c r="E129" s="26">
        <f>BALANCE!G49</f>
        <v>13388.26</v>
      </c>
      <c r="H129" s="26">
        <f>BALANCE!I49</f>
        <v>14677.34749</v>
      </c>
    </row>
    <row r="130" spans="2:8" ht="13.5" thickBot="1" x14ac:dyDescent="0.35">
      <c r="B130" s="3"/>
      <c r="E130" s="58">
        <f>SUM(E129:E129)</f>
        <v>13388.26</v>
      </c>
      <c r="H130" s="58">
        <f>SUM(H129:H129)</f>
        <v>14677.34749</v>
      </c>
    </row>
    <row r="131" spans="2:8" ht="13.5" thickTop="1" x14ac:dyDescent="0.3">
      <c r="B131" s="3"/>
      <c r="E131" s="19"/>
      <c r="H131" s="19"/>
    </row>
    <row r="132" spans="2:8" ht="13" x14ac:dyDescent="0.3">
      <c r="B132" s="3"/>
      <c r="E132" s="19"/>
      <c r="H132" s="19"/>
    </row>
    <row r="133" spans="2:8" ht="13" hidden="1" x14ac:dyDescent="0.3">
      <c r="B133" s="3"/>
      <c r="E133" s="19"/>
      <c r="H133" s="19"/>
    </row>
    <row r="134" spans="2:8" ht="13" hidden="1" x14ac:dyDescent="0.3">
      <c r="B134" s="67" t="s">
        <v>65</v>
      </c>
      <c r="C134" s="67"/>
      <c r="D134" s="67"/>
      <c r="E134" s="60">
        <v>0</v>
      </c>
      <c r="F134" s="67"/>
      <c r="G134" s="67"/>
      <c r="H134" s="60">
        <v>0</v>
      </c>
    </row>
    <row r="135" spans="2:8" hidden="1" x14ac:dyDescent="0.25">
      <c r="E135" s="23"/>
      <c r="H135" s="23"/>
    </row>
    <row r="136" spans="2:8" ht="13.5" hidden="1" thickBot="1" x14ac:dyDescent="0.35">
      <c r="E136" s="58">
        <f>E134</f>
        <v>0</v>
      </c>
      <c r="H136" s="58">
        <f>H134</f>
        <v>0</v>
      </c>
    </row>
    <row r="137" spans="2:8" hidden="1" x14ac:dyDescent="0.25"/>
    <row r="138" spans="2:8" hidden="1" x14ac:dyDescent="0.25"/>
    <row r="155" spans="1:8" x14ac:dyDescent="0.25">
      <c r="A155" s="66"/>
      <c r="E155" s="23"/>
      <c r="H155" s="23"/>
    </row>
    <row r="156" spans="1:8" x14ac:dyDescent="0.25">
      <c r="A156" s="66"/>
      <c r="E156" s="23"/>
      <c r="H156" s="23"/>
    </row>
    <row r="157" spans="1:8" x14ac:dyDescent="0.25">
      <c r="A157" s="66"/>
    </row>
    <row r="158" spans="1:8" x14ac:dyDescent="0.25">
      <c r="A158" s="66"/>
    </row>
    <row r="159" spans="1:8" x14ac:dyDescent="0.25">
      <c r="A159" s="66"/>
    </row>
    <row r="160" spans="1:8" x14ac:dyDescent="0.25">
      <c r="A160" s="66"/>
    </row>
    <row r="161" spans="1:1" x14ac:dyDescent="0.25">
      <c r="A161" s="66"/>
    </row>
    <row r="162" spans="1:1" x14ac:dyDescent="0.25">
      <c r="A162" s="66"/>
    </row>
    <row r="163" spans="1:1" x14ac:dyDescent="0.25">
      <c r="A163" s="66"/>
    </row>
  </sheetData>
  <sortState xmlns:xlrd2="http://schemas.microsoft.com/office/spreadsheetml/2017/richdata2" ref="A182:J237">
    <sortCondition descending="1" ref="E182:E237"/>
  </sortState>
  <mergeCells count="8">
    <mergeCell ref="B109:H109"/>
    <mergeCell ref="B119:H119"/>
    <mergeCell ref="B127:H127"/>
    <mergeCell ref="B83:H83"/>
    <mergeCell ref="B7:H7"/>
    <mergeCell ref="B20:H20"/>
    <mergeCell ref="B32:H32"/>
    <mergeCell ref="B57:H57"/>
  </mergeCells>
  <phoneticPr fontId="0" type="noConversion"/>
  <conditionalFormatting sqref="E13">
    <cfRule type="expression" dxfId="1" priority="3">
      <formula>$E$2="1"</formula>
    </cfRule>
  </conditionalFormatting>
  <conditionalFormatting sqref="H13">
    <cfRule type="expression" dxfId="0" priority="1">
      <formula>$E$2="1"</formula>
    </cfRule>
  </conditionalFormatting>
  <pageMargins left="0.59" right="0.28999999999999998" top="0.99" bottom="1" header="0.5" footer="0.5"/>
  <pageSetup orientation="portrait" r:id="rId1"/>
  <headerFooter alignWithMargins="0"/>
  <customProperties>
    <customPr name="EpmWorksheetKeyString_GUID" r:id="rId2"/>
    <customPr name="FPMExcelClientCellBasedFunctionStatus" r:id="rId3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RESULTADO</vt:lpstr>
      <vt:lpstr>BALANCE</vt:lpstr>
      <vt:lpstr>ANEXO</vt:lpstr>
      <vt:lpstr>BALANCE!Área_de_impresión</vt:lpstr>
      <vt:lpstr>RESULTADO!Área_de_impresión</vt:lpstr>
      <vt:lpstr>ANEXO!Títulos_a_imprimir</vt:lpstr>
    </vt:vector>
  </TitlesOfParts>
  <Company>Sigma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EdithEspinoza</cp:lastModifiedBy>
  <cp:lastPrinted>2023-06-06T14:53:38Z</cp:lastPrinted>
  <dcterms:created xsi:type="dcterms:W3CDTF">2009-05-06T00:19:57Z</dcterms:created>
  <dcterms:modified xsi:type="dcterms:W3CDTF">2023-06-07T19:18:39Z</dcterms:modified>
</cp:coreProperties>
</file>