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86E7EE2F-0566-4D4B-85C1-E9F950F86A7A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E95" i="1" l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C21" i="1" l="1"/>
  <c r="E35" i="1"/>
  <c r="E73" i="1"/>
  <c r="E91" i="1" s="1"/>
  <c r="E98" i="1" s="1"/>
  <c r="C73" i="1"/>
  <c r="C91" i="1" s="1"/>
  <c r="C98" i="1" s="1"/>
  <c r="C35" i="1"/>
  <c r="C46" i="1"/>
  <c r="E46" i="1"/>
  <c r="E21" i="1"/>
  <c r="C54" i="1" l="1"/>
  <c r="E54" i="1"/>
  <c r="E105" i="1"/>
  <c r="E109" i="1" s="1"/>
  <c r="C105" i="1"/>
  <c r="C109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<sst xmlns="http://schemas.openxmlformats.org/spreadsheetml/2006/main" count="116" uniqueCount="76">
  <si>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</si>
  <si>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</si>
  <si>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</si>
  <si>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</si>
  <si>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</si>
  <si>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</si>
  <si>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</si>
  <si>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</si>
  <si>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</si>
  <si>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</si>
  <si>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</si>
  <si>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</si>
  <si>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</si>
  <si>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</si>
  <si>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</si>
  <si>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</si>
  <si>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</si>
  <si>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</si>
  <si>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</si>
  <si>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</si>
  <si>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</si>
  <si>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</si>
  <si>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</si>
  <si>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</si>
  <si>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</si>
  <si>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</si>
  <si>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</si>
  <si>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</si>
  <si>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</si>
  <si>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</si>
  <si>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</si>
  <si>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</si>
  <si>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</si>
  <si>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</si>
  <si>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</si>
  <si>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</si>
  <si>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</si>
  <si>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</si>
  <si>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</si>
  <si>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</si>
  <si>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</si>
  <si>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</si>
  <si>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</si>
  <si>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</si>
  <si>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</si>
  <si>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</si>
  <si>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</si>
  <si>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</si>
  <si>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</si>
  <si>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</si>
  <si>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</si>
  <si>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</si>
  <si>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</si>
  <si>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</si>
  <si>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</si>
  <si>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</si>
  <si>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</si>
  <si>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</si>
  <si>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</si>
  <si>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</si>
  <si>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</si>
  <si>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</si>
  <si>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</si>
  <si>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</si>
  <si>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</si>
  <si>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</si>
  <si>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</si>
  <si>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</si>
  <si>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</si>
  <si>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</si>
  <si>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</si>
  <si>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</si>
  <si>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MARÍA DE  LOURDES ARÉVALO SANDOVAL</t>
  </si>
  <si>
    <t xml:space="preserve">                                          REPRESENTANTE LEGAL</t>
  </si>
  <si>
    <t>SHEARLENE VERÓNICA MÁRQUEZ DE RIVERA</t>
  </si>
  <si>
    <t>BALANCE GENERAL AL 31 DE MAYO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</si>
</sst>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0" t="s">
        <v>0</v>
      </c>
      <c r="B2" s="20"/>
      <c r="C2" s="20"/>
      <c r="D2" s="20"/>
      <c r="E2" s="20"/>
    </row>
    <row r="3" spans="1:5" ht="15.75" x14ac:dyDescent="0.3">
      <c r="A3" s="20" t="s">
        <v>75</v>
      </c>
      <c r="B3" s="20"/>
      <c r="C3" s="20"/>
      <c r="D3" s="20"/>
      <c r="E3" s="20"/>
    </row>
    <row r="4" spans="1:5" x14ac:dyDescent="0.25">
      <c r="A4" s="23" t="s">
        <v>1</v>
      </c>
      <c r="B4" s="23"/>
      <c r="C4" s="23"/>
      <c r="D4" s="23"/>
      <c r="E4" s="23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7474737</v>
      </c>
      <c r="D8" s="1" t="s">
        <v>6</v>
      </c>
      <c r="E8" s="4">
        <v>5908672</v>
      </c>
    </row>
    <row r="9" spans="1:5" ht="16.5" x14ac:dyDescent="0.35">
      <c r="A9" s="2" t="s">
        <v>63</v>
      </c>
      <c r="B9" s="5"/>
      <c r="C9" s="4">
        <v>5204412</v>
      </c>
      <c r="D9" s="5"/>
      <c r="E9" s="4">
        <v>6404357</v>
      </c>
    </row>
    <row r="10" spans="1:5" ht="15.75" x14ac:dyDescent="0.3">
      <c r="A10" s="2" t="s">
        <v>7</v>
      </c>
      <c r="B10" s="2"/>
      <c r="C10" s="4">
        <v>824362</v>
      </c>
      <c r="D10" s="4"/>
      <c r="E10" s="4">
        <v>763567</v>
      </c>
    </row>
    <row r="11" spans="1:5" ht="15.75" x14ac:dyDescent="0.3">
      <c r="A11" s="2" t="s">
        <v>64</v>
      </c>
      <c r="B11" s="2"/>
      <c r="C11" s="4">
        <v>587580</v>
      </c>
      <c r="D11" s="6"/>
      <c r="E11" s="6">
        <v>575187</v>
      </c>
    </row>
    <row r="12" spans="1:5" ht="15.75" x14ac:dyDescent="0.3">
      <c r="A12" s="2" t="s">
        <v>8</v>
      </c>
      <c r="B12" s="2"/>
      <c r="C12" s="7">
        <f>SUM(C8:C11)</f>
        <v>14091091</v>
      </c>
      <c r="D12" s="4"/>
      <c r="E12" s="7">
        <f>SUM(E8:E11)</f>
        <v>13651783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19781</v>
      </c>
      <c r="D15" s="4"/>
      <c r="E15" s="4">
        <v>44128</v>
      </c>
    </row>
    <row r="16" spans="1:5" ht="15.75" x14ac:dyDescent="0.3">
      <c r="A16" s="2" t="s">
        <v>10</v>
      </c>
      <c r="B16" s="2"/>
      <c r="C16" s="4">
        <v>8689947</v>
      </c>
      <c r="D16" s="4"/>
      <c r="E16" s="4">
        <v>9107865</v>
      </c>
    </row>
    <row r="17" spans="1:5" ht="15.75" x14ac:dyDescent="0.3">
      <c r="A17" s="2" t="s">
        <v>11</v>
      </c>
      <c r="B17" s="2"/>
      <c r="C17" s="6">
        <v>1861504</v>
      </c>
      <c r="D17" s="6"/>
      <c r="E17" s="6">
        <v>831733</v>
      </c>
    </row>
    <row r="18" spans="1:5" ht="15.75" x14ac:dyDescent="0.3">
      <c r="A18" s="2" t="s">
        <v>12</v>
      </c>
      <c r="B18" s="2"/>
      <c r="C18" s="8">
        <v>810809</v>
      </c>
      <c r="D18" s="4"/>
      <c r="E18" s="8">
        <v>110568</v>
      </c>
    </row>
    <row r="19" spans="1:5" ht="15.75" x14ac:dyDescent="0.3">
      <c r="A19" s="2" t="s">
        <v>13</v>
      </c>
      <c r="B19" s="2"/>
      <c r="C19" s="7">
        <f>SUM(C15:C18)</f>
        <v>11382041</v>
      </c>
      <c r="D19" s="4"/>
      <c r="E19" s="7">
        <f>SUM(E15:E18)</f>
        <v>10094294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25473132</v>
      </c>
      <c r="D21" s="1" t="s">
        <v>6</v>
      </c>
      <c r="E21" s="9">
        <f>+E12+E19</f>
        <v>23746077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2709402</v>
      </c>
      <c r="D25" s="4"/>
      <c r="E25" s="4">
        <v>5977201</v>
      </c>
    </row>
    <row r="26" spans="1:5" ht="15.75" x14ac:dyDescent="0.3">
      <c r="A26" s="2" t="s">
        <v>18</v>
      </c>
      <c r="B26" s="2"/>
      <c r="C26" s="4">
        <v>3128685</v>
      </c>
      <c r="D26" s="4"/>
      <c r="E26" s="4">
        <v>1520518</v>
      </c>
    </row>
    <row r="27" spans="1:5" ht="15.75" x14ac:dyDescent="0.3">
      <c r="A27" s="2" t="s">
        <v>65</v>
      </c>
      <c r="B27" s="2"/>
      <c r="C27" s="4">
        <v>915641</v>
      </c>
      <c r="D27" s="4"/>
      <c r="E27" s="4">
        <v>898296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6753728</v>
      </c>
      <c r="D29" s="4"/>
      <c r="E29" s="7">
        <f>SUM(E25:E28)</f>
        <v>8396015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147933</v>
      </c>
      <c r="D32" s="6"/>
      <c r="E32" s="6">
        <v>51273</v>
      </c>
    </row>
    <row r="33" spans="1:5" ht="15.75" x14ac:dyDescent="0.3">
      <c r="A33" s="2" t="s">
        <v>21</v>
      </c>
      <c r="B33" s="2"/>
      <c r="C33" s="7">
        <f>SUM(C32:C32)</f>
        <v>147933</v>
      </c>
      <c r="D33" s="4"/>
      <c r="E33" s="7">
        <f>SUM(E32:E32)</f>
        <v>51273</v>
      </c>
    </row>
    <row r="34" spans="1:5" ht="15.75" x14ac:dyDescent="0.3">
      <c r="A34" s="2"/>
      <c r="B34" s="2"/>
      <c r="C34" s="4"/>
      <c r="D34" s="4"/>
      <c r="E34" s="4"/>
    </row>
    <row r="35" spans="1:5" ht="15.75" x14ac:dyDescent="0.3">
      <c r="A35" s="2" t="s">
        <v>22</v>
      </c>
      <c r="B35" s="1" t="s">
        <v>6</v>
      </c>
      <c r="C35" s="8">
        <f>+C29+C33</f>
        <v>6901661</v>
      </c>
      <c r="D35" s="1" t="s">
        <v>6</v>
      </c>
      <c r="E35" s="8">
        <f>+E29+E33</f>
        <v>8447288</v>
      </c>
    </row>
    <row r="36" spans="1:5" ht="15.75" x14ac:dyDescent="0.3">
      <c r="A36" s="2"/>
      <c r="B36" s="2"/>
      <c r="C36" s="4" t="s">
        <v>3</v>
      </c>
      <c r="D36" s="4"/>
      <c r="E36" s="4" t="s">
        <v>3</v>
      </c>
    </row>
    <row r="37" spans="1:5" ht="15.75" x14ac:dyDescent="0.3">
      <c r="A37" s="2" t="s">
        <v>23</v>
      </c>
      <c r="B37" s="2"/>
      <c r="C37" s="4"/>
      <c r="D37" s="4"/>
      <c r="E37" s="4"/>
    </row>
    <row r="38" spans="1:5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5" ht="15.75" x14ac:dyDescent="0.3">
      <c r="A40" s="2" t="s">
        <v>24</v>
      </c>
      <c r="B40" s="2"/>
      <c r="C40" s="4">
        <v>-536</v>
      </c>
      <c r="D40" s="4"/>
      <c r="E40" s="4">
        <v>-7033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4">
        <v>0</v>
      </c>
    </row>
    <row r="42" spans="1:5" ht="15.75" x14ac:dyDescent="0.3">
      <c r="A42" s="2" t="s">
        <v>70</v>
      </c>
      <c r="B42" s="2"/>
      <c r="C42" s="8">
        <v>5972007</v>
      </c>
      <c r="D42" s="4"/>
      <c r="E42" s="8">
        <v>2705822</v>
      </c>
    </row>
    <row r="43" spans="1:5" ht="15.75" x14ac:dyDescent="0.3">
      <c r="A43" s="2"/>
      <c r="B43" s="2"/>
      <c r="C43" s="6"/>
      <c r="D43" s="4"/>
      <c r="E43" s="6"/>
    </row>
    <row r="44" spans="1:5" ht="15.75" x14ac:dyDescent="0.3">
      <c r="A44" s="2" t="s">
        <v>25</v>
      </c>
      <c r="B44" s="1" t="s">
        <v>6</v>
      </c>
      <c r="C44" s="8">
        <f>SUM(C38:C42)</f>
        <v>18571471</v>
      </c>
      <c r="D44" s="1" t="s">
        <v>6</v>
      </c>
      <c r="E44" s="8">
        <f>SUM(E38:E42)</f>
        <v>15298789</v>
      </c>
    </row>
    <row r="45" spans="1:5" ht="15.75" x14ac:dyDescent="0.3">
      <c r="A45" s="2"/>
      <c r="B45" s="2"/>
      <c r="C45" s="4"/>
      <c r="D45" s="4"/>
      <c r="E45" s="4"/>
    </row>
    <row r="46" spans="1:5" ht="16.5" thickBot="1" x14ac:dyDescent="0.35">
      <c r="A46" s="2" t="s">
        <v>26</v>
      </c>
      <c r="B46" s="1" t="s">
        <v>6</v>
      </c>
      <c r="C46" s="9">
        <f>+C44+C33+C29</f>
        <v>25473132</v>
      </c>
      <c r="D46" s="1" t="s">
        <v>6</v>
      </c>
      <c r="E46" s="9">
        <f>+E44+E33+E29</f>
        <v>23746077</v>
      </c>
    </row>
    <row r="47" spans="1:5" ht="16.5" thickTop="1" x14ac:dyDescent="0.3">
      <c r="A47" s="2"/>
      <c r="B47" s="1"/>
      <c r="C47" s="6"/>
      <c r="D47" s="1"/>
      <c r="E47" s="6"/>
    </row>
    <row r="48" spans="1:5" ht="16.5" thickBot="1" x14ac:dyDescent="0.35">
      <c r="A48" s="2" t="s">
        <v>27</v>
      </c>
      <c r="B48" s="1" t="s">
        <v>6</v>
      </c>
      <c r="C48" s="9">
        <v>10372096</v>
      </c>
      <c r="D48" s="1" t="s">
        <v>6</v>
      </c>
      <c r="E48" s="9">
        <v>11001522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7975420</v>
      </c>
      <c r="D50" s="1" t="s">
        <v>6</v>
      </c>
      <c r="E50" s="9">
        <v>6574249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72</v>
      </c>
      <c r="B52" s="20" t="s">
        <v>29</v>
      </c>
      <c r="C52" s="20"/>
      <c r="D52" s="20"/>
      <c r="E52" s="20"/>
    </row>
    <row r="53" spans="1:5" ht="15.75" x14ac:dyDescent="0.3">
      <c r="A53" s="2" t="s">
        <v>73</v>
      </c>
      <c r="B53" s="20" t="s">
        <v>30</v>
      </c>
      <c r="C53" s="20"/>
      <c r="D53" s="20"/>
      <c r="E53" s="20"/>
    </row>
    <row r="54" spans="1:5" ht="15.75" x14ac:dyDescent="0.3">
      <c r="A54" s="2"/>
      <c r="B54" s="1"/>
      <c r="C54" s="1">
        <f>+C21-C46</f>
        <v>0</v>
      </c>
      <c r="D54" s="1"/>
      <c r="E54" s="1">
        <f>+E21-E46</f>
        <v>0</v>
      </c>
    </row>
    <row r="55" spans="1:5" ht="15.75" x14ac:dyDescent="0.3">
      <c r="A55" s="20" t="s">
        <v>74</v>
      </c>
      <c r="B55" s="20"/>
      <c r="C55" s="20"/>
      <c r="D55" s="20"/>
      <c r="E55" s="20"/>
    </row>
    <row r="56" spans="1:5" ht="15.75" x14ac:dyDescent="0.3">
      <c r="A56" s="20" t="s">
        <v>60</v>
      </c>
      <c r="B56" s="20"/>
      <c r="C56" s="20"/>
      <c r="D56" s="20"/>
      <c r="E56" s="20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</row>
    <row r="59" spans="1:5" ht="15.75" x14ac:dyDescent="0.3">
      <c r="A59" s="21" t="s">
        <v>0</v>
      </c>
      <c r="B59" s="21"/>
      <c r="C59" s="21"/>
      <c r="D59" s="21"/>
      <c r="E59" s="21"/>
    </row>
    <row r="60" spans="1:5" ht="15.75" x14ac:dyDescent="0.3">
      <c r="A60" s="21" t="str">
        <f>"ESTADO DE RESULTADOS  DEL 1 DE ENERO AL 31 DE MAYO DE "&amp;C5&amp;" Y "&amp;E5</f>
        <v>ESTADO DE RESULTADOS  DEL 1 DE ENERO AL 31 DE MAYO DE 2023 Y 2022</v>
      </c>
      <c r="B60" s="21"/>
      <c r="C60" s="21"/>
      <c r="D60" s="21"/>
      <c r="E60" s="21"/>
    </row>
    <row r="61" spans="1:5" x14ac:dyDescent="0.25">
      <c r="A61" s="22" t="s">
        <v>31</v>
      </c>
      <c r="B61" s="22"/>
      <c r="C61" s="22"/>
      <c r="D61" s="22"/>
      <c r="E61" s="22"/>
    </row>
    <row r="62" spans="1:5" ht="15.75" x14ac:dyDescent="0.3">
      <c r="A62" s="10"/>
      <c r="B62" s="10"/>
      <c r="C62" s="3">
        <f>+C5</f>
        <v>2023</v>
      </c>
      <c r="D62" s="10"/>
      <c r="E62" s="3">
        <f>+E5</f>
        <v>2022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5" ht="15.75" x14ac:dyDescent="0.3">
      <c r="A65" s="10" t="s">
        <v>34</v>
      </c>
      <c r="B65" s="1" t="s">
        <v>6</v>
      </c>
      <c r="C65" s="11">
        <v>23213181</v>
      </c>
      <c r="D65" s="12" t="s">
        <v>6</v>
      </c>
      <c r="E65" s="11">
        <v>31600339</v>
      </c>
    </row>
    <row r="66" spans="1:5" ht="15.75" x14ac:dyDescent="0.3">
      <c r="A66" s="10"/>
      <c r="B66" s="1"/>
      <c r="C66" s="13"/>
      <c r="D66" s="12"/>
      <c r="E66" s="13"/>
    </row>
    <row r="67" spans="1:5" ht="15.75" x14ac:dyDescent="0.3">
      <c r="A67" s="10" t="s">
        <v>35</v>
      </c>
      <c r="B67" s="10"/>
      <c r="C67" s="13" t="s">
        <v>3</v>
      </c>
      <c r="D67" s="14"/>
      <c r="E67" s="13"/>
    </row>
    <row r="68" spans="1:5" ht="15.75" x14ac:dyDescent="0.3">
      <c r="A68" s="10" t="s">
        <v>36</v>
      </c>
      <c r="B68" s="10"/>
      <c r="C68" s="13">
        <v>3841686</v>
      </c>
      <c r="D68" s="14"/>
      <c r="E68" s="13">
        <v>17753908</v>
      </c>
    </row>
    <row r="69" spans="1:5" ht="15.75" x14ac:dyDescent="0.3">
      <c r="A69" s="10" t="s">
        <v>37</v>
      </c>
      <c r="B69" s="10"/>
      <c r="C69" s="13">
        <v>1008907</v>
      </c>
      <c r="D69" s="14"/>
      <c r="E69" s="13">
        <v>1190925</v>
      </c>
    </row>
    <row r="70" spans="1:5" ht="15.75" x14ac:dyDescent="0.3">
      <c r="A70" s="10" t="s">
        <v>38</v>
      </c>
      <c r="B70" s="10"/>
      <c r="C70" s="11">
        <v>603662</v>
      </c>
      <c r="D70" s="14"/>
      <c r="E70" s="11">
        <v>593663</v>
      </c>
    </row>
    <row r="71" spans="1:5" ht="15.75" x14ac:dyDescent="0.3">
      <c r="A71" s="10"/>
      <c r="B71" s="10"/>
      <c r="C71" s="13">
        <f>SUM(C68:C70)</f>
        <v>5454255</v>
      </c>
      <c r="D71" s="14"/>
      <c r="E71" s="13">
        <f>SUM(E68:E70)</f>
        <v>19538496</v>
      </c>
    </row>
    <row r="72" spans="1:5" ht="15.75" x14ac:dyDescent="0.3">
      <c r="A72" s="10"/>
      <c r="B72" s="10"/>
      <c r="C72" s="11"/>
      <c r="D72" s="14"/>
      <c r="E72" s="11"/>
    </row>
    <row r="73" spans="1:5" ht="15.75" x14ac:dyDescent="0.3">
      <c r="A73" s="10" t="s">
        <v>39</v>
      </c>
      <c r="B73" s="10"/>
      <c r="C73" s="11">
        <f>+C65-C71</f>
        <v>17758926</v>
      </c>
      <c r="D73" s="14"/>
      <c r="E73" s="11">
        <f>+E65-E71</f>
        <v>12061843</v>
      </c>
    </row>
    <row r="74" spans="1:5" ht="15.75" x14ac:dyDescent="0.3">
      <c r="A74" s="10"/>
      <c r="B74" s="10"/>
      <c r="C74" s="13" t="s">
        <v>3</v>
      </c>
      <c r="D74" s="14"/>
      <c r="E74" s="13"/>
    </row>
    <row r="75" spans="1:5" ht="15.75" x14ac:dyDescent="0.3">
      <c r="A75" s="10" t="s">
        <v>40</v>
      </c>
      <c r="B75" s="10"/>
      <c r="C75" s="13" t="s">
        <v>3</v>
      </c>
      <c r="D75" s="14"/>
      <c r="E75" s="13"/>
    </row>
    <row r="76" spans="1:5" ht="15.75" x14ac:dyDescent="0.3">
      <c r="A76" s="10" t="s">
        <v>41</v>
      </c>
      <c r="B76" s="10"/>
      <c r="C76" s="13">
        <v>8386392</v>
      </c>
      <c r="D76" s="14"/>
      <c r="E76" s="13">
        <v>7756986</v>
      </c>
    </row>
    <row r="77" spans="1:5" ht="15.75" x14ac:dyDescent="0.3">
      <c r="A77" s="10" t="s">
        <v>42</v>
      </c>
      <c r="B77" s="10"/>
      <c r="C77" s="13">
        <v>665718</v>
      </c>
      <c r="D77" s="14"/>
      <c r="E77" s="13">
        <v>468305</v>
      </c>
    </row>
    <row r="78" spans="1:5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5" ht="15.75" x14ac:dyDescent="0.3">
      <c r="A79" s="10"/>
      <c r="B79" s="10"/>
      <c r="C79" s="15">
        <f>SUM(C76:C78)</f>
        <v>9052110</v>
      </c>
      <c r="D79" s="14"/>
      <c r="E79" s="15">
        <f>SUM(E76:E78)</f>
        <v>8225291</v>
      </c>
    </row>
    <row r="80" spans="1:5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8518</v>
      </c>
      <c r="D81" s="14"/>
      <c r="E81" s="13">
        <v>5492</v>
      </c>
    </row>
    <row r="82" spans="1:5" ht="15.75" x14ac:dyDescent="0.3">
      <c r="A82" s="10" t="s">
        <v>46</v>
      </c>
      <c r="B82" s="10"/>
      <c r="C82" s="11">
        <v>-351381</v>
      </c>
      <c r="D82" s="14"/>
      <c r="E82" s="11">
        <v>-168381</v>
      </c>
    </row>
    <row r="83" spans="1:5" ht="15.75" x14ac:dyDescent="0.3">
      <c r="A83" s="10"/>
      <c r="B83" s="10"/>
      <c r="C83" s="15">
        <f>SUM(C81:C82)</f>
        <v>-342863</v>
      </c>
      <c r="D83" s="14"/>
      <c r="E83" s="15">
        <f>SUM(E81:E82)</f>
        <v>-162889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79251</v>
      </c>
      <c r="D85" s="14"/>
      <c r="E85" s="13">
        <v>18225</v>
      </c>
    </row>
    <row r="86" spans="1:5" ht="15.75" x14ac:dyDescent="0.3">
      <c r="A86" s="10" t="s">
        <v>49</v>
      </c>
      <c r="B86" s="10"/>
      <c r="C86" s="16">
        <v>-51560</v>
      </c>
      <c r="D86" s="14"/>
      <c r="E86" s="16">
        <v>-8127</v>
      </c>
    </row>
    <row r="87" spans="1:5" ht="15.75" x14ac:dyDescent="0.3">
      <c r="A87" s="10" t="s">
        <v>50</v>
      </c>
      <c r="B87" s="10"/>
      <c r="C87" s="13">
        <v>321138</v>
      </c>
      <c r="D87" s="14"/>
      <c r="E87" s="13">
        <v>45194</v>
      </c>
    </row>
    <row r="88" spans="1:5" ht="15.75" x14ac:dyDescent="0.3">
      <c r="A88" s="10" t="s">
        <v>51</v>
      </c>
      <c r="B88" s="10"/>
      <c r="C88" s="11">
        <v>0</v>
      </c>
      <c r="D88" s="14"/>
      <c r="E88" s="11">
        <v>-359</v>
      </c>
    </row>
    <row r="89" spans="1:5" ht="15.75" x14ac:dyDescent="0.3">
      <c r="A89" s="10"/>
      <c r="B89" s="10"/>
      <c r="C89" s="15">
        <f>SUM(C85:C88)</f>
        <v>348829</v>
      </c>
      <c r="D89" s="14"/>
      <c r="E89" s="15">
        <f>SUM(E85:E88)</f>
        <v>54933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8700850</v>
      </c>
      <c r="D91" s="1" t="s">
        <v>6</v>
      </c>
      <c r="E91" s="16">
        <f>+E73-E79-E83-E89</f>
        <v>3944508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-2728843</v>
      </c>
      <c r="D94" s="14"/>
      <c r="E94" s="6">
        <v>-1220364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8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-2728843</v>
      </c>
      <c r="D96" s="14"/>
      <c r="E96" s="15">
        <f>SUM(E94:E95)</f>
        <v>-1220364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5972007</v>
      </c>
      <c r="D98" s="17" t="s">
        <v>6</v>
      </c>
      <c r="E98" s="6">
        <f>+E91+E96</f>
        <v>2724144</v>
      </c>
    </row>
    <row r="99" spans="1:5" ht="15.75" x14ac:dyDescent="0.3">
      <c r="A99" s="10"/>
      <c r="B99" s="1"/>
      <c r="C99" s="16"/>
      <c r="D99" s="1"/>
      <c r="E99" s="16"/>
    </row>
    <row r="100" spans="1:5" ht="15.75" x14ac:dyDescent="0.3">
      <c r="A100" s="10" t="s">
        <v>57</v>
      </c>
      <c r="B100" s="1"/>
      <c r="C100" s="16"/>
      <c r="D100" s="1"/>
      <c r="E100" s="16"/>
    </row>
    <row r="101" spans="1:5" ht="15.75" x14ac:dyDescent="0.3">
      <c r="A101" s="10" t="s">
        <v>58</v>
      </c>
      <c r="B101" s="1"/>
      <c r="C101" s="16">
        <v>0</v>
      </c>
      <c r="D101" s="1"/>
      <c r="E101" s="16">
        <v>-18322</v>
      </c>
    </row>
    <row r="102" spans="1:5" ht="15.75" x14ac:dyDescent="0.3">
      <c r="A102" s="10" t="s">
        <v>61</v>
      </c>
      <c r="B102" s="1"/>
      <c r="C102" s="16">
        <v>0</v>
      </c>
      <c r="D102" s="1"/>
      <c r="E102" s="16">
        <v>0</v>
      </c>
    </row>
    <row r="103" spans="1:5" ht="15.75" x14ac:dyDescent="0.3">
      <c r="A103" s="10"/>
      <c r="B103" s="1"/>
      <c r="C103" s="15">
        <f>SUM(C101:C102)</f>
        <v>0</v>
      </c>
      <c r="D103" s="14"/>
      <c r="E103" s="15">
        <f>SUM(E101:E102)</f>
        <v>-18322</v>
      </c>
    </row>
    <row r="104" spans="1:5" ht="15.75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18">
        <f>+C98+C103</f>
        <v>5972007</v>
      </c>
      <c r="D105" s="1" t="s">
        <v>6</v>
      </c>
      <c r="E105" s="18">
        <f>+E98+E103</f>
        <v>2705822</v>
      </c>
    </row>
    <row r="106" spans="1:5" ht="16.5" thickTop="1" x14ac:dyDescent="0.3">
      <c r="A106" s="10"/>
      <c r="B106" s="1"/>
      <c r="C106" s="16"/>
      <c r="D106" s="1"/>
      <c r="E106" s="16"/>
    </row>
    <row r="107" spans="1:5" ht="15.75" x14ac:dyDescent="0.3">
      <c r="A107" s="2" t="s">
        <v>72</v>
      </c>
      <c r="B107" s="20" t="s">
        <v>29</v>
      </c>
      <c r="C107" s="20"/>
      <c r="D107" s="20"/>
      <c r="E107" s="20"/>
    </row>
    <row r="108" spans="1:5" ht="15.75" x14ac:dyDescent="0.3">
      <c r="A108" s="2" t="s">
        <v>73</v>
      </c>
      <c r="B108" s="20" t="s">
        <v>30</v>
      </c>
      <c r="C108" s="20"/>
      <c r="D108" s="20"/>
      <c r="E108" s="20"/>
    </row>
    <row r="109" spans="1:5" ht="15.75" x14ac:dyDescent="0.3">
      <c r="A109" s="2"/>
      <c r="B109" s="1"/>
      <c r="C109" s="19">
        <f>+C105-C42</f>
        <v>0</v>
      </c>
      <c r="E109" s="19">
        <f>+E105-E42</f>
        <v>0</v>
      </c>
    </row>
    <row r="110" spans="1:5" ht="15.75" x14ac:dyDescent="0.3">
      <c r="A110" s="20" t="s">
        <v>74</v>
      </c>
      <c r="B110" s="20"/>
      <c r="C110" s="20"/>
      <c r="D110" s="20"/>
      <c r="E110" s="20"/>
    </row>
    <row r="111" spans="1:5" ht="15.75" x14ac:dyDescent="0.3">
      <c r="A111" s="20" t="s">
        <v>60</v>
      </c>
      <c r="B111" s="20"/>
      <c r="C111" s="20"/>
      <c r="D111" s="20"/>
      <c r="E111" s="20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2023-06-07T00:03:06Z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