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 2022\EEFF´S AGO 2022\"/>
    </mc:Choice>
  </mc:AlternateContent>
  <xr:revisionPtr revIDLastSave="0" documentId="13_ncr:1_{EAA18812-C6A2-46A9-8D70-05A20C28B00E}" xr6:coauthVersionLast="47" xr6:coauthVersionMax="47" xr10:uidLastSave="{00000000-0000-0000-0000-000000000000}"/>
  <bookViews>
    <workbookView xWindow="-120" yWindow="-120" windowWidth="20640" windowHeight="11160" firstSheet="2" activeTab="4" xr2:uid="{00000000-000D-0000-FFFF-FFFF00000000}"/>
  </bookViews>
  <sheets>
    <sheet name="BALANCE AGO 2022-2021" sheetId="2" r:id="rId1"/>
    <sheet name="ESTAD.RESULT. AGO 2022-2021" sheetId="35" r:id="rId2"/>
    <sheet name="BALANCE AGO Y JUL 2022" sheetId="4" r:id="rId3"/>
    <sheet name="EST RESUL AGO Y JUL 2022" sheetId="5" r:id="rId4"/>
    <sheet name="CIFRAS ESTAD.RESULT. AGO 2022" sheetId="11" r:id="rId5"/>
    <sheet name="PRINC.INDIC.FINANC." sheetId="7" state="hidden" r:id="rId6"/>
  </sheets>
  <externalReferences>
    <externalReference r:id="rId7"/>
  </externalReferences>
  <definedNames>
    <definedName name="A_impresión_IM">#REF!</definedName>
    <definedName name="_xlnm.Print_Area" localSheetId="0">'BALANCE AGO 2022-2021'!$B$1:$J$82</definedName>
    <definedName name="_xlnm.Print_Area" localSheetId="2">'BALANCE AGO Y JUL 2022'!$A$1:$J$62</definedName>
    <definedName name="_xlnm.Print_Area" localSheetId="4">'CIFRAS ESTAD.RESULT. AGO 2022'!$A$1:$AI$54</definedName>
    <definedName name="_xlnm.Print_Area" localSheetId="3">'EST RESUL AGO Y JUL 2022'!$A$1:$H$59</definedName>
    <definedName name="_xlnm.Print_Area" localSheetId="1">'ESTAD.RESULT. AGO 2022-2021'!$B$1:$I$63</definedName>
    <definedName name="_xlnm.Print_Area" localSheetId="5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32" i="11" l="1"/>
  <c r="AA32" i="11"/>
  <c r="Y32" i="11"/>
  <c r="D49" i="5"/>
  <c r="D38" i="5"/>
  <c r="D36" i="5"/>
  <c r="D25" i="5"/>
  <c r="D28" i="5" s="1"/>
  <c r="D15" i="5"/>
  <c r="D30" i="5" s="1"/>
  <c r="D42" i="5" s="1"/>
  <c r="D51" i="5" s="1"/>
  <c r="D55" i="5" s="1"/>
  <c r="F53" i="4"/>
  <c r="F51" i="4" s="1"/>
  <c r="F43" i="4"/>
  <c r="F29" i="4"/>
  <c r="F38" i="4" s="1"/>
  <c r="F13" i="4"/>
  <c r="F9" i="4" s="1"/>
  <c r="F23" i="4" s="1"/>
  <c r="F56" i="4" l="1"/>
  <c r="F58" i="4" s="1"/>
  <c r="D13" i="2" l="1"/>
  <c r="P32" i="11" l="1"/>
  <c r="D69" i="2" l="1"/>
  <c r="AQ36" i="11" l="1"/>
  <c r="AQ11" i="11"/>
  <c r="AP10" i="11"/>
  <c r="AP51" i="11"/>
  <c r="AP47" i="11"/>
  <c r="AP42" i="11"/>
  <c r="AP41" i="11"/>
  <c r="AP34" i="11"/>
  <c r="AP30" i="11"/>
  <c r="AP28" i="11"/>
  <c r="AP23" i="11"/>
  <c r="AP20" i="11"/>
  <c r="AP19" i="11"/>
  <c r="AP18" i="11"/>
  <c r="AP17" i="11"/>
  <c r="AP16" i="11"/>
  <c r="AP12" i="11"/>
  <c r="AP11" i="11"/>
  <c r="AP8" i="11"/>
  <c r="AI16" i="11"/>
  <c r="AI8" i="11"/>
  <c r="AO44" i="11"/>
  <c r="AP44" i="11" s="1"/>
  <c r="AP36" i="11"/>
  <c r="AO32" i="11"/>
  <c r="AP32" i="11" s="1"/>
  <c r="AO21" i="11"/>
  <c r="AO24" i="11" s="1"/>
  <c r="AO13" i="11"/>
  <c r="AP13" i="11" s="1"/>
  <c r="AQ8" i="11" l="1"/>
  <c r="AQ16" i="11"/>
  <c r="AO26" i="11"/>
  <c r="AO38" i="11" l="1"/>
  <c r="B49" i="5"/>
  <c r="B38" i="5"/>
  <c r="B36" i="5"/>
  <c r="B25" i="5"/>
  <c r="B28" i="5" s="1"/>
  <c r="B15" i="5"/>
  <c r="G53" i="4"/>
  <c r="AO46" i="11" l="1"/>
  <c r="B30" i="5"/>
  <c r="B42" i="5" s="1"/>
  <c r="AO48" i="11" l="1"/>
  <c r="B51" i="5"/>
  <c r="B55" i="5" s="1"/>
  <c r="H55" i="4"/>
  <c r="J55" i="4" s="1"/>
  <c r="H54" i="4"/>
  <c r="D53" i="4"/>
  <c r="D51" i="4" s="1"/>
  <c r="C37" i="35"/>
  <c r="AO50" i="11" l="1"/>
  <c r="AO52" i="11"/>
  <c r="AP48" i="11"/>
  <c r="AQ48" i="11" s="1"/>
  <c r="H51" i="4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J41" i="35" s="1"/>
  <c r="E37" i="35"/>
  <c r="G35" i="35"/>
  <c r="I35" i="35" s="1"/>
  <c r="G33" i="35"/>
  <c r="I33" i="35" s="1"/>
  <c r="G27" i="35"/>
  <c r="I27" i="35" s="1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G43" i="35" l="1"/>
  <c r="I43" i="35" s="1"/>
  <c r="C58" i="35"/>
  <c r="G52" i="35"/>
  <c r="G54" i="35" s="1"/>
  <c r="G56" i="35" l="1"/>
  <c r="I56" i="35" s="1"/>
  <c r="I52" i="35"/>
  <c r="I54" i="35" s="1"/>
  <c r="C62" i="35"/>
  <c r="C60" i="35"/>
  <c r="G58" i="35" l="1"/>
  <c r="G62" i="35" l="1"/>
  <c r="I62" i="35" s="1"/>
  <c r="G60" i="35"/>
  <c r="I60" i="35" s="1"/>
  <c r="I58" i="35"/>
  <c r="J51" i="4" l="1"/>
  <c r="D72" i="2" l="1"/>
  <c r="F69" i="2"/>
  <c r="F72" i="2" s="1"/>
  <c r="AH32" i="11" l="1"/>
  <c r="F47" i="2" l="1"/>
  <c r="AI34" i="11" l="1"/>
  <c r="AQ34" i="11" s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AI51" i="11" l="1"/>
  <c r="AQ51" i="11" s="1"/>
  <c r="AI47" i="11"/>
  <c r="AQ47" i="11" s="1"/>
  <c r="AH44" i="11"/>
  <c r="AI42" i="11"/>
  <c r="AQ42" i="11" s="1"/>
  <c r="AI41" i="11"/>
  <c r="AQ41" i="11" s="1"/>
  <c r="AI36" i="11"/>
  <c r="AI30" i="11"/>
  <c r="AQ30" i="11" s="1"/>
  <c r="AI28" i="11"/>
  <c r="AQ28" i="11" s="1"/>
  <c r="AI23" i="11"/>
  <c r="AQ23" i="11" s="1"/>
  <c r="AH21" i="11"/>
  <c r="AH24" i="11" s="1"/>
  <c r="AI20" i="11"/>
  <c r="AQ20" i="11" s="1"/>
  <c r="AI19" i="11"/>
  <c r="AQ19" i="11" s="1"/>
  <c r="AI18" i="11"/>
  <c r="AQ18" i="11" s="1"/>
  <c r="AI17" i="11"/>
  <c r="AQ17" i="11" s="1"/>
  <c r="AH13" i="11"/>
  <c r="AI12" i="11"/>
  <c r="AQ12" i="11" s="1"/>
  <c r="AI11" i="11"/>
  <c r="AI10" i="11"/>
  <c r="AQ10" i="11" s="1"/>
  <c r="AH26" i="11" l="1"/>
  <c r="AF21" i="11"/>
  <c r="AG51" i="11"/>
  <c r="AG47" i="11"/>
  <c r="AF44" i="11"/>
  <c r="AI44" i="11" s="1"/>
  <c r="AQ44" i="11" s="1"/>
  <c r="AG42" i="11"/>
  <c r="AG41" i="11"/>
  <c r="AG36" i="11"/>
  <c r="AG34" i="11"/>
  <c r="AF32" i="11"/>
  <c r="AI32" i="11" s="1"/>
  <c r="AQ32" i="11" s="1"/>
  <c r="AG30" i="11"/>
  <c r="AG28" i="11"/>
  <c r="AG23" i="11"/>
  <c r="AG20" i="11"/>
  <c r="AG19" i="11"/>
  <c r="AG18" i="11"/>
  <c r="AG17" i="11"/>
  <c r="AG16" i="11"/>
  <c r="AF13" i="11"/>
  <c r="AI13" i="11" s="1"/>
  <c r="AQ13" i="11" s="1"/>
  <c r="AG12" i="11"/>
  <c r="AG11" i="11"/>
  <c r="AG10" i="11"/>
  <c r="AG8" i="11"/>
  <c r="AF24" i="11" l="1"/>
  <c r="AP21" i="11"/>
  <c r="AI21" i="11"/>
  <c r="AQ21" i="11" s="1"/>
  <c r="AH38" i="11"/>
  <c r="AF26" i="11"/>
  <c r="AI26" i="11" l="1"/>
  <c r="AP26" i="11"/>
  <c r="AP24" i="11"/>
  <c r="AI24" i="11"/>
  <c r="AH46" i="11"/>
  <c r="AF38" i="11"/>
  <c r="AE51" i="11"/>
  <c r="AE47" i="11"/>
  <c r="AD44" i="11"/>
  <c r="AG44" i="11" s="1"/>
  <c r="AE42" i="11"/>
  <c r="AE41" i="11"/>
  <c r="AE36" i="11"/>
  <c r="AE34" i="11"/>
  <c r="AD32" i="11"/>
  <c r="AG32" i="11" s="1"/>
  <c r="AE30" i="11"/>
  <c r="AE28" i="11"/>
  <c r="AE23" i="11"/>
  <c r="AD21" i="11"/>
  <c r="AE20" i="11"/>
  <c r="AE19" i="11"/>
  <c r="AE18" i="11"/>
  <c r="AE17" i="11"/>
  <c r="AE16" i="11"/>
  <c r="AD13" i="11"/>
  <c r="AG13" i="11" s="1"/>
  <c r="AE12" i="11"/>
  <c r="AE11" i="11"/>
  <c r="AE10" i="11"/>
  <c r="AE8" i="11"/>
  <c r="AI38" i="11" l="1"/>
  <c r="AP38" i="11"/>
  <c r="AQ24" i="11"/>
  <c r="AQ26" i="11"/>
  <c r="AD24" i="11"/>
  <c r="AG24" i="11" s="1"/>
  <c r="AG21" i="11"/>
  <c r="AH48" i="11"/>
  <c r="AF46" i="11"/>
  <c r="AC47" i="11"/>
  <c r="AB44" i="11"/>
  <c r="AE44" i="11" s="1"/>
  <c r="AC42" i="11"/>
  <c r="AC41" i="11"/>
  <c r="AC36" i="11"/>
  <c r="AC34" i="11"/>
  <c r="AB32" i="11"/>
  <c r="AE32" i="11" s="1"/>
  <c r="AC30" i="11"/>
  <c r="AC28" i="11"/>
  <c r="AC23" i="11"/>
  <c r="AB21" i="11"/>
  <c r="AB24" i="11" s="1"/>
  <c r="AC20" i="11"/>
  <c r="AC19" i="11"/>
  <c r="AC18" i="11"/>
  <c r="AC17" i="11"/>
  <c r="AC16" i="11"/>
  <c r="AB13" i="11"/>
  <c r="AE13" i="11" s="1"/>
  <c r="AC12" i="11"/>
  <c r="AC11" i="11"/>
  <c r="AC10" i="11"/>
  <c r="AC8" i="11"/>
  <c r="AI46" i="11" l="1"/>
  <c r="AP46" i="11"/>
  <c r="AQ38" i="11"/>
  <c r="AE24" i="11"/>
  <c r="AD26" i="11"/>
  <c r="AG26" i="11" s="1"/>
  <c r="AE21" i="11"/>
  <c r="AH52" i="11"/>
  <c r="AH50" i="11"/>
  <c r="AF48" i="11"/>
  <c r="AI48" i="11" s="1"/>
  <c r="AB26" i="11"/>
  <c r="AQ46" i="11" l="1"/>
  <c r="AD38" i="11"/>
  <c r="AG38" i="11" s="1"/>
  <c r="AE26" i="11"/>
  <c r="AF52" i="11"/>
  <c r="AF50" i="11"/>
  <c r="AB38" i="11"/>
  <c r="AI52" i="11" l="1"/>
  <c r="AP52" i="11"/>
  <c r="AE38" i="11"/>
  <c r="AD46" i="11"/>
  <c r="AG46" i="11" s="1"/>
  <c r="AB46" i="11"/>
  <c r="AA47" i="11"/>
  <c r="Z44" i="11"/>
  <c r="AC44" i="11" s="1"/>
  <c r="AA42" i="11"/>
  <c r="AA41" i="11"/>
  <c r="AA36" i="11"/>
  <c r="AA34" i="11"/>
  <c r="AC32" i="11"/>
  <c r="AA30" i="11"/>
  <c r="AA28" i="11"/>
  <c r="AA23" i="11"/>
  <c r="Z21" i="11"/>
  <c r="AA20" i="11"/>
  <c r="AA19" i="11"/>
  <c r="AA18" i="11"/>
  <c r="AA17" i="11"/>
  <c r="AA16" i="11"/>
  <c r="Z13" i="11"/>
  <c r="AC13" i="11" s="1"/>
  <c r="AA12" i="11"/>
  <c r="AA11" i="11"/>
  <c r="AA10" i="11"/>
  <c r="AA8" i="11"/>
  <c r="AQ52" i="11" l="1"/>
  <c r="AE46" i="11"/>
  <c r="AD48" i="11"/>
  <c r="AG48" i="11" s="1"/>
  <c r="Z24" i="11"/>
  <c r="Z26" i="11" s="1"/>
  <c r="AC26" i="11" s="1"/>
  <c r="AC21" i="11"/>
  <c r="AD50" i="11" l="1"/>
  <c r="AD52" i="11"/>
  <c r="AG52" i="11" s="1"/>
  <c r="AE48" i="11"/>
  <c r="AC24" i="11"/>
  <c r="AB50" i="11"/>
  <c r="AB52" i="11" s="1"/>
  <c r="Z38" i="11"/>
  <c r="AC38" i="11" s="1"/>
  <c r="AE52" i="11" l="1"/>
  <c r="Z46" i="11"/>
  <c r="AC46" i="11" l="1"/>
  <c r="Z50" i="11"/>
  <c r="Z52" i="11" s="1"/>
  <c r="AC52" i="11" s="1"/>
  <c r="Y51" i="11" l="1"/>
  <c r="Y47" i="11"/>
  <c r="X44" i="11"/>
  <c r="Y42" i="11"/>
  <c r="Y41" i="11"/>
  <c r="Y36" i="11"/>
  <c r="Y34" i="11"/>
  <c r="X32" i="11"/>
  <c r="Y30" i="11"/>
  <c r="Y28" i="11"/>
  <c r="Y23" i="11"/>
  <c r="X21" i="11"/>
  <c r="X24" i="11" s="1"/>
  <c r="Y20" i="11"/>
  <c r="Y19" i="11"/>
  <c r="Y18" i="11"/>
  <c r="Y17" i="11"/>
  <c r="Y16" i="11"/>
  <c r="X13" i="11"/>
  <c r="AA13" i="11" s="1"/>
  <c r="Y12" i="11"/>
  <c r="Y11" i="11"/>
  <c r="Y10" i="11"/>
  <c r="Y8" i="11"/>
  <c r="AA21" i="11" l="1"/>
  <c r="AA44" i="11"/>
  <c r="AA24" i="11" l="1"/>
  <c r="X26" i="11"/>
  <c r="X38" i="11" s="1"/>
  <c r="S34" i="11"/>
  <c r="W34" i="11"/>
  <c r="W51" i="11"/>
  <c r="W47" i="11"/>
  <c r="V44" i="11"/>
  <c r="W42" i="11"/>
  <c r="W41" i="11"/>
  <c r="W36" i="11"/>
  <c r="V32" i="11"/>
  <c r="W30" i="11"/>
  <c r="W28" i="11"/>
  <c r="W23" i="11"/>
  <c r="V21" i="11"/>
  <c r="W20" i="11"/>
  <c r="W19" i="11"/>
  <c r="W18" i="11"/>
  <c r="W17" i="11"/>
  <c r="W16" i="11"/>
  <c r="V13" i="11"/>
  <c r="W12" i="11"/>
  <c r="W11" i="11"/>
  <c r="W10" i="11"/>
  <c r="W8" i="11"/>
  <c r="AA26" i="11" l="1"/>
  <c r="AA38" i="11"/>
  <c r="Y13" i="11"/>
  <c r="V24" i="11"/>
  <c r="V26" i="11" s="1"/>
  <c r="Y26" i="11" s="1"/>
  <c r="Y21" i="11"/>
  <c r="Y44" i="11"/>
  <c r="X46" i="11"/>
  <c r="U51" i="11"/>
  <c r="U47" i="11"/>
  <c r="T44" i="11"/>
  <c r="U42" i="11"/>
  <c r="U41" i="11"/>
  <c r="U36" i="11"/>
  <c r="U34" i="11"/>
  <c r="T32" i="11"/>
  <c r="U30" i="11"/>
  <c r="U28" i="11"/>
  <c r="U23" i="11"/>
  <c r="T21" i="11"/>
  <c r="T24" i="11" s="1"/>
  <c r="U20" i="11"/>
  <c r="U19" i="11"/>
  <c r="U18" i="11"/>
  <c r="U17" i="11"/>
  <c r="U16" i="11"/>
  <c r="T13" i="11"/>
  <c r="U12" i="11"/>
  <c r="U11" i="11"/>
  <c r="U10" i="11"/>
  <c r="U8" i="11"/>
  <c r="AA46" i="11" l="1"/>
  <c r="W21" i="11"/>
  <c r="W44" i="11"/>
  <c r="W32" i="11"/>
  <c r="W24" i="11"/>
  <c r="Y24" i="11"/>
  <c r="W13" i="11"/>
  <c r="V38" i="11"/>
  <c r="Y38" i="11" s="1"/>
  <c r="T26" i="11"/>
  <c r="W26" i="11" s="1"/>
  <c r="X50" i="11" l="1"/>
  <c r="X52" i="11" s="1"/>
  <c r="AA52" i="11" s="1"/>
  <c r="V46" i="11"/>
  <c r="T38" i="11"/>
  <c r="W38" i="11" s="1"/>
  <c r="Y46" i="11" l="1"/>
  <c r="T46" i="11"/>
  <c r="H45" i="4"/>
  <c r="J45" i="4" s="1"/>
  <c r="W46" i="11" l="1"/>
  <c r="V50" i="11"/>
  <c r="V52" i="11" s="1"/>
  <c r="S51" i="11"/>
  <c r="S47" i="11"/>
  <c r="R44" i="11"/>
  <c r="S42" i="11"/>
  <c r="S41" i="11"/>
  <c r="S36" i="11"/>
  <c r="R32" i="11"/>
  <c r="S30" i="11"/>
  <c r="S28" i="11"/>
  <c r="S23" i="11"/>
  <c r="R21" i="11"/>
  <c r="S20" i="11"/>
  <c r="S19" i="11"/>
  <c r="S18" i="11"/>
  <c r="S17" i="11"/>
  <c r="S16" i="11"/>
  <c r="R13" i="11"/>
  <c r="S12" i="11"/>
  <c r="S11" i="11"/>
  <c r="S10" i="11"/>
  <c r="S8" i="11"/>
  <c r="U13" i="11" l="1"/>
  <c r="R24" i="11"/>
  <c r="U21" i="11"/>
  <c r="U32" i="11"/>
  <c r="U44" i="11"/>
  <c r="Y52" i="11"/>
  <c r="T50" i="11"/>
  <c r="T52" i="11" s="1"/>
  <c r="W52" i="11" l="1"/>
  <c r="U24" i="11"/>
  <c r="R26" i="11"/>
  <c r="U26" i="11" l="1"/>
  <c r="R38" i="11"/>
  <c r="D43" i="4"/>
  <c r="D56" i="4" s="1"/>
  <c r="U38" i="11" l="1"/>
  <c r="R46" i="11"/>
  <c r="Q51" i="11"/>
  <c r="Q47" i="11"/>
  <c r="P44" i="11"/>
  <c r="Q42" i="11"/>
  <c r="Q41" i="11"/>
  <c r="Q36" i="11"/>
  <c r="Q34" i="11"/>
  <c r="Q30" i="11"/>
  <c r="Q28" i="11"/>
  <c r="Q23" i="11"/>
  <c r="P21" i="11"/>
  <c r="Q20" i="11"/>
  <c r="Q19" i="11"/>
  <c r="Q18" i="11"/>
  <c r="Q17" i="11"/>
  <c r="Q16" i="11"/>
  <c r="P13" i="11"/>
  <c r="Q12" i="11"/>
  <c r="Q11" i="11"/>
  <c r="Q10" i="11"/>
  <c r="Q8" i="11"/>
  <c r="S13" i="11" l="1"/>
  <c r="P24" i="11"/>
  <c r="P26" i="11" s="1"/>
  <c r="S26" i="11" s="1"/>
  <c r="S21" i="11"/>
  <c r="S32" i="11"/>
  <c r="S44" i="11"/>
  <c r="U46" i="11"/>
  <c r="R50" i="11" l="1"/>
  <c r="R52" i="11" s="1"/>
  <c r="S24" i="11"/>
  <c r="P38" i="11"/>
  <c r="S38" i="11" s="1"/>
  <c r="O51" i="11"/>
  <c r="O47" i="11"/>
  <c r="N44" i="11"/>
  <c r="O42" i="11"/>
  <c r="O41" i="11"/>
  <c r="O36" i="11"/>
  <c r="O34" i="11"/>
  <c r="N32" i="11"/>
  <c r="O30" i="11"/>
  <c r="O28" i="11"/>
  <c r="O23" i="11"/>
  <c r="N21" i="11"/>
  <c r="O20" i="11"/>
  <c r="O19" i="11"/>
  <c r="O18" i="11"/>
  <c r="O17" i="11"/>
  <c r="O16" i="11"/>
  <c r="N13" i="11"/>
  <c r="O12" i="11"/>
  <c r="O11" i="11"/>
  <c r="O10" i="11"/>
  <c r="O8" i="11"/>
  <c r="Q13" i="11" l="1"/>
  <c r="N24" i="11"/>
  <c r="N26" i="11" s="1"/>
  <c r="Q26" i="11" s="1"/>
  <c r="Q21" i="11"/>
  <c r="Q32" i="11"/>
  <c r="U52" i="11"/>
  <c r="Q44" i="11"/>
  <c r="P46" i="11"/>
  <c r="M51" i="11"/>
  <c r="M47" i="11"/>
  <c r="L44" i="11"/>
  <c r="O44" i="11" s="1"/>
  <c r="M42" i="11"/>
  <c r="M41" i="11"/>
  <c r="M36" i="11"/>
  <c r="M34" i="11"/>
  <c r="L32" i="11"/>
  <c r="O32" i="11" s="1"/>
  <c r="M30" i="11"/>
  <c r="M28" i="11"/>
  <c r="M23" i="11"/>
  <c r="L21" i="11"/>
  <c r="L24" i="11" s="1"/>
  <c r="M20" i="11"/>
  <c r="M19" i="11"/>
  <c r="M18" i="11"/>
  <c r="M17" i="11"/>
  <c r="M16" i="11"/>
  <c r="L13" i="11"/>
  <c r="M12" i="11"/>
  <c r="M11" i="11"/>
  <c r="M10" i="11"/>
  <c r="M8" i="11"/>
  <c r="M24" i="11" l="1"/>
  <c r="L26" i="11"/>
  <c r="L38" i="11" s="1"/>
  <c r="S46" i="11"/>
  <c r="M32" i="11"/>
  <c r="M44" i="11"/>
  <c r="O21" i="11"/>
  <c r="O24" i="11"/>
  <c r="Q24" i="11"/>
  <c r="O13" i="11"/>
  <c r="N38" i="11"/>
  <c r="Q38" i="11" s="1"/>
  <c r="M13" i="11"/>
  <c r="M21" i="11"/>
  <c r="M26" i="11" l="1"/>
  <c r="O26" i="11"/>
  <c r="P50" i="11"/>
  <c r="P52" i="11" s="1"/>
  <c r="O38" i="11"/>
  <c r="N46" i="11"/>
  <c r="L46" i="11"/>
  <c r="M38" i="11"/>
  <c r="Q46" i="11" l="1"/>
  <c r="S52" i="11"/>
  <c r="O46" i="11"/>
  <c r="M46" i="11"/>
  <c r="N50" i="11" l="1"/>
  <c r="N52" i="11" s="1"/>
  <c r="L50" i="11"/>
  <c r="L52" i="11" s="1"/>
  <c r="M52" i="11" s="1"/>
  <c r="O52" i="11" l="1"/>
  <c r="Q52" i="1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<sst xmlns="http://schemas.openxmlformats.org/spreadsheetml/2006/main" count="328" uniqueCount="166">
  <si>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</si>
  <si>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</si>
  <si>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</si>
  <si>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</si>
  <si>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</si>
  <si>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</si>
  <si>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</si>
  <si>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</si>
  <si>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</si>
  <si>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</si>
  <si>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</si>
  <si>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</si>
  <si>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</si>
  <si>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</si>
  <si>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</si>
  <si>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</si>
  <si>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</si>
  <si>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</si>
  <si>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</si>
  <si>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</si>
  <si>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</si>
  <si>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</si>
  <si>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</si>
  <si>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</si>
  <si>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</si>
  <si>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</si>
  <si>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</si>
  <si>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</si>
  <si>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</si>
  <si>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</si>
  <si>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</si>
  <si>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</si>
  <si>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</si>
  <si>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</si>
  <si>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</si>
  <si>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</si>
  <si>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</si>
  <si>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</si>
  <si>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</si>
  <si>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</si>
  <si>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</si>
  <si>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</si>
  <si>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</si>
  <si>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</si>
  <si>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</si>
  <si>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</si>
  <si>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</si>
  <si>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</si>
  <si>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</si>
  <si>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</si>
  <si>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</si>
  <si>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</si>
  <si>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</si>
  <si>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</si>
  <si>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</si>
  <si>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</si>
  <si>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</si>
  <si>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</si>
  <si>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</si>
  <si>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</si>
  <si>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</si>
  <si>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</si>
  <si>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</si>
  <si>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</si>
  <si>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</si>
  <si>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</si>
  <si>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</si>
  <si>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</si>
  <si>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</si>
  <si>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</si>
  <si>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</si>
  <si>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</si>
  <si>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</si>
  <si>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</si>
  <si>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</si>
  <si>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</si>
  <si>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</si>
  <si>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</si>
  <si>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</si>
  <si>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</si>
  <si>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</si>
  <si>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</si>
  <si>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</si>
  <si>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</si>
  <si>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</si>
  <si>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</si>
  <si>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</si>
  <si>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</si>
  <si>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</si>
  <si>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</si>
  <si>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</si>
  <si>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</si>
  <si>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</si>
  <si>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</si>
  <si>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</si>
  <si>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</si>
  <si>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</si>
  <si>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</si>
  <si>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</si>
  <si>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</si>
  <si>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</si>
  <si>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</si>
  <si>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</si>
  <si>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</si>
  <si>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</si>
  <si>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</si>
  <si>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</si>
  <si>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</si>
  <si>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</si>
  <si>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</si>
  <si>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</si>
  <si>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</si>
  <si>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</si>
  <si>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</si>
  <si>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</si>
  <si>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</si>
  <si>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</si>
  <si>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</si>
  <si>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</si>
  <si>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</si>
  <si>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</si>
  <si>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</si>
  <si>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</si>
  <si>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</si>
  <si>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</si>
  <si>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</si>
  <si>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MENOS: CONTRIBUCIÓN ESPECIAL</t>
  </si>
  <si>
    <t>FEDECRÉDITO DE  C.V.</t>
  </si>
  <si>
    <t>JULIO</t>
  </si>
  <si>
    <t>INTERESES SOBRE TÍTULOS DE EMISIÓN PROPIA</t>
  </si>
  <si>
    <t>UTILIDAD O PÉRDIDA DE OTROS INGRESOS Y GTOS</t>
  </si>
  <si>
    <t>UTILIDAD DESPUÉS DE IMPUESTO</t>
  </si>
  <si>
    <t>UTILIDAD DESPUES DE RESERVA LEGAL</t>
  </si>
  <si>
    <t>METAS ESTRATÉGICAS 2018</t>
  </si>
  <si>
    <t>A MAYO DE 2018 Y 2017</t>
  </si>
  <si>
    <t>FEB</t>
  </si>
  <si>
    <t>MAR</t>
  </si>
  <si>
    <t>MAY</t>
  </si>
  <si>
    <t>JUN</t>
  </si>
  <si>
    <t>JUL</t>
  </si>
  <si>
    <t>AGO</t>
  </si>
  <si>
    <t>SEP</t>
  </si>
  <si>
    <t>OCT</t>
  </si>
  <si>
    <t>NOV</t>
  </si>
  <si>
    <t>ABR</t>
  </si>
  <si>
    <t>VARIAC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</si>
  <si>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</si>
  <si>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</si>
  <si>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</si>
  <si>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</si>
  <si>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</si>
  <si>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</si>
  <si>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2021</t>
  </si>
  <si>
    <t xml:space="preserve">COMPORTAMIENTO DE CIFRAS DEL ESTADO DE RESULTADOS  </t>
  </si>
  <si>
    <t>AUM/DIS
DIC 21 - NOV 30</t>
  </si>
  <si>
    <t>AUM/DIS
DIC 21 - DIC 15</t>
  </si>
  <si>
    <t>DIC 21</t>
  </si>
  <si>
    <t>DIC</t>
  </si>
  <si>
    <t>2022</t>
  </si>
  <si>
    <t>ENE</t>
  </si>
  <si>
    <t>COMPARATIVO AL 31 DE AGOSTO DE 2022 Y 2021</t>
  </si>
  <si>
    <t xml:space="preserve">COMPARATIVO DEL 1 DE ENERO AL 31 DE AGOSTO DE 2022 Y 2021 </t>
  </si>
  <si>
    <t xml:space="preserve">COMPARATIVO AL 31 DE AGOSTO Y 31 DE JULIO DE 2022  </t>
  </si>
  <si>
    <t>AGOSTO</t>
  </si>
  <si>
    <t>COMPARATIVOS AL 31 DE AGOSTO Y 31 DE JULIO DE 2022</t>
  </si>
  <si>
    <t>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</si>
</sst>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1" formatCode="_(* #,##0.0_);_(* \(#,##0.0\);_(* &quot;-&quot;?_);_(@_)"/>
    <numFmt numFmtId="172" formatCode="_(* #,##0.0_);_(* \(#,##0.0\);_(* &quot;-&quot;??_);_(@_)"/>
    <numFmt numFmtId="173" formatCode="#,##0.00000"/>
    <numFmt numFmtId="174" formatCode="0.0%"/>
    <numFmt numFmtId="175" formatCode="#,##0.0000000000000000"/>
  </numFmts>
  <fonts count="6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2"/>
      <name val="Helv"/>
    </font>
    <font>
      <sz val="40"/>
      <name val="Arial"/>
      <family val="2"/>
    </font>
    <font>
      <b/>
      <sz val="40"/>
      <name val="Arial"/>
      <family val="2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55"/>
      <name val="Tahoma"/>
      <family val="2"/>
    </font>
    <font>
      <b/>
      <sz val="55"/>
      <name val="Tahoma"/>
      <family val="2"/>
    </font>
    <font>
      <b/>
      <u/>
      <sz val="55"/>
      <name val="Tahoma"/>
      <family val="2"/>
    </font>
    <font>
      <u/>
      <sz val="55"/>
      <name val="Tahoma"/>
      <family val="2"/>
    </font>
    <font>
      <sz val="65"/>
      <name val="Tahoma"/>
      <family val="2"/>
    </font>
    <font>
      <b/>
      <sz val="65"/>
      <name val="Tahoma"/>
      <family val="2"/>
    </font>
    <font>
      <b/>
      <u/>
      <sz val="65"/>
      <name val="Tahoma"/>
      <family val="2"/>
    </font>
    <font>
      <u/>
      <sz val="65"/>
      <name val="Tahoma"/>
      <family val="2"/>
    </font>
    <font>
      <u val="double"/>
      <sz val="65"/>
      <name val="Tahoma"/>
      <family val="2"/>
    </font>
    <font>
      <b/>
      <u val="double"/>
      <sz val="65"/>
      <name val="Tahoma"/>
      <family val="2"/>
    </font>
    <font>
      <sz val="55"/>
      <color indexed="12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1" fillId="0" borderId="0"/>
    <xf numFmtId="0" fontId="1" fillId="0" borderId="0"/>
    <xf numFmtId="164" fontId="1" fillId="0" borderId="0" applyFont="0" applyFill="0" applyBorder="0" applyAlignment="0" applyProtection="0"/>
    <xf numFmtId="174" fontId="44" fillId="0" borderId="0"/>
    <xf numFmtId="174" fontId="44" fillId="0" borderId="0"/>
    <xf numFmtId="0" fontId="62" fillId="0" borderId="0"/>
    <xf numFmtId="0" fontId="2" fillId="0" borderId="0"/>
  </cellStyleXfs>
  <cellXfs count="446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8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2" fillId="2" borderId="6" xfId="13" applyFont="1" applyFill="1" applyBorder="1" applyAlignment="1">
      <alignment vertical="center"/>
    </xf>
    <xf numFmtId="0" fontId="32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2" fillId="0" borderId="1" xfId="13" applyFont="1" applyBorder="1" applyAlignment="1">
      <alignment vertical="center"/>
    </xf>
    <xf numFmtId="0" fontId="32" fillId="0" borderId="2" xfId="13" applyFont="1" applyBorder="1" applyAlignment="1">
      <alignment vertical="center"/>
    </xf>
    <xf numFmtId="0" fontId="33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2" fillId="0" borderId="4" xfId="13" applyFont="1" applyBorder="1" applyAlignment="1">
      <alignment vertical="center"/>
    </xf>
    <xf numFmtId="0" fontId="31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right" vertical="center"/>
    </xf>
    <xf numFmtId="0" fontId="35" fillId="0" borderId="0" xfId="13" applyFont="1" applyBorder="1" applyAlignment="1">
      <alignment vertical="center"/>
    </xf>
    <xf numFmtId="0" fontId="36" fillId="0" borderId="0" xfId="13" applyFont="1" applyBorder="1" applyAlignment="1">
      <alignment vertical="center"/>
    </xf>
    <xf numFmtId="0" fontId="33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1" fontId="37" fillId="0" borderId="0" xfId="13" applyNumberFormat="1" applyFont="1" applyBorder="1" applyAlignment="1">
      <alignment horizontal="center" vertical="center"/>
    </xf>
    <xf numFmtId="0" fontId="30" fillId="0" borderId="0" xfId="13" applyFont="1" applyBorder="1" applyAlignment="1">
      <alignment vertical="center"/>
    </xf>
    <xf numFmtId="0" fontId="30" fillId="0" borderId="0" xfId="13" quotePrefix="1" applyFont="1" applyBorder="1" applyAlignment="1">
      <alignment horizontal="left" vertical="center"/>
    </xf>
    <xf numFmtId="0" fontId="31" fillId="0" borderId="0" xfId="13" applyFont="1" applyBorder="1"/>
    <xf numFmtId="172" fontId="31" fillId="0" borderId="0" xfId="2" applyNumberFormat="1" applyFont="1" applyBorder="1" applyAlignment="1">
      <alignment vertical="center"/>
    </xf>
    <xf numFmtId="172" fontId="38" fillId="0" borderId="0" xfId="2" applyNumberFormat="1" applyFont="1" applyBorder="1" applyAlignment="1">
      <alignment vertical="center"/>
    </xf>
    <xf numFmtId="167" fontId="31" fillId="0" borderId="0" xfId="13" applyNumberFormat="1" applyFont="1" applyBorder="1"/>
    <xf numFmtId="167" fontId="31" fillId="0" borderId="0" xfId="2" applyNumberFormat="1" applyFont="1" applyBorder="1" applyAlignment="1"/>
    <xf numFmtId="2" fontId="31" fillId="0" borderId="0" xfId="9" applyNumberFormat="1" applyFont="1" applyBorder="1" applyAlignment="1">
      <alignment vertical="center"/>
    </xf>
    <xf numFmtId="2" fontId="38" fillId="0" borderId="0" xfId="9" applyNumberFormat="1" applyFont="1" applyBorder="1" applyAlignment="1">
      <alignment vertical="center"/>
    </xf>
    <xf numFmtId="173" fontId="31" fillId="0" borderId="0" xfId="13" applyNumberFormat="1" applyFont="1" applyBorder="1" applyAlignment="1">
      <alignment vertical="center"/>
    </xf>
    <xf numFmtId="173" fontId="38" fillId="0" borderId="0" xfId="13" applyNumberFormat="1" applyFont="1" applyBorder="1" applyAlignment="1">
      <alignment vertical="center"/>
    </xf>
    <xf numFmtId="174" fontId="31" fillId="0" borderId="0" xfId="13" applyNumberFormat="1" applyFont="1" applyBorder="1" applyAlignment="1">
      <alignment vertical="center"/>
    </xf>
    <xf numFmtId="174" fontId="38" fillId="0" borderId="0" xfId="13" applyNumberFormat="1" applyFont="1" applyBorder="1" applyAlignment="1">
      <alignment vertical="center"/>
    </xf>
    <xf numFmtId="174" fontId="31" fillId="0" borderId="0" xfId="13" applyNumberFormat="1" applyFont="1" applyBorder="1"/>
    <xf numFmtId="168" fontId="31" fillId="0" borderId="0" xfId="13" applyNumberFormat="1" applyFont="1" applyBorder="1" applyAlignment="1">
      <alignment vertical="center"/>
    </xf>
    <xf numFmtId="168" fontId="38" fillId="0" borderId="0" xfId="13" applyNumberFormat="1" applyFont="1" applyBorder="1" applyAlignment="1">
      <alignment vertical="center"/>
    </xf>
    <xf numFmtId="0" fontId="38" fillId="0" borderId="0" xfId="13" applyFont="1" applyBorder="1" applyAlignment="1">
      <alignment vertical="center"/>
    </xf>
    <xf numFmtId="0" fontId="39" fillId="0" borderId="6" xfId="13" applyFont="1" applyBorder="1" applyAlignment="1">
      <alignment vertical="center"/>
    </xf>
    <xf numFmtId="174" fontId="36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0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7" fontId="1" fillId="0" borderId="0" xfId="15" applyNumberFormat="1" applyFont="1" applyProtection="1">
      <protection locked="0"/>
    </xf>
    <xf numFmtId="167" fontId="40" fillId="0" borderId="0" xfId="15" applyNumberFormat="1" applyFont="1" applyProtection="1">
      <protection locked="0"/>
    </xf>
    <xf numFmtId="167" fontId="42" fillId="0" borderId="0" xfId="15" applyNumberFormat="1" applyFont="1" applyProtection="1">
      <protection locked="0"/>
    </xf>
    <xf numFmtId="167" fontId="43" fillId="0" borderId="0" xfId="15" applyNumberFormat="1" applyFont="1" applyProtection="1">
      <protection locked="0"/>
    </xf>
    <xf numFmtId="167" fontId="43" fillId="0" borderId="4" xfId="15" applyNumberFormat="1" applyFont="1" applyBorder="1" applyProtection="1">
      <protection locked="0"/>
    </xf>
    <xf numFmtId="167" fontId="45" fillId="0" borderId="0" xfId="15" applyNumberFormat="1" applyFont="1" applyBorder="1" applyProtection="1">
      <protection locked="0"/>
    </xf>
    <xf numFmtId="167" fontId="46" fillId="0" borderId="0" xfId="15" applyNumberFormat="1" applyFont="1" applyBorder="1" applyProtection="1">
      <protection locked="0"/>
    </xf>
    <xf numFmtId="167" fontId="45" fillId="0" borderId="0" xfId="15" applyNumberFormat="1" applyFont="1" applyProtection="1">
      <protection locked="0"/>
    </xf>
    <xf numFmtId="168" fontId="15" fillId="0" borderId="0" xfId="15" applyNumberFormat="1" applyFont="1"/>
    <xf numFmtId="168" fontId="15" fillId="0" borderId="0" xfId="1" applyNumberFormat="1" applyFont="1" applyFill="1" applyBorder="1"/>
    <xf numFmtId="167" fontId="47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6" fillId="0" borderId="0" xfId="1" applyNumberFormat="1" applyFont="1" applyBorder="1" applyAlignment="1">
      <alignment horizontal="right"/>
    </xf>
    <xf numFmtId="168" fontId="26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48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6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49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6" fillId="0" borderId="4" xfId="1" applyFont="1" applyBorder="1" applyAlignment="1" applyProtection="1">
      <alignment horizontal="left"/>
    </xf>
    <xf numFmtId="0" fontId="26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6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6" fillId="0" borderId="4" xfId="1" applyFont="1" applyBorder="1" applyAlignment="1" applyProtection="1"/>
    <xf numFmtId="0" fontId="26" fillId="0" borderId="0" xfId="1" applyFont="1" applyBorder="1" applyAlignment="1" applyProtection="1"/>
    <xf numFmtId="168" fontId="26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50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6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67" fontId="55" fillId="2" borderId="0" xfId="15" applyNumberFormat="1" applyFont="1" applyFill="1" applyBorder="1" applyAlignment="1">
      <alignment horizontal="center"/>
    </xf>
    <xf numFmtId="167" fontId="56" fillId="2" borderId="0" xfId="15" applyNumberFormat="1" applyFont="1" applyFill="1" applyBorder="1" applyAlignment="1">
      <alignment horizontal="center"/>
    </xf>
    <xf numFmtId="168" fontId="55" fillId="0" borderId="2" xfId="15" applyNumberFormat="1" applyFont="1" applyFill="1" applyBorder="1"/>
    <xf numFmtId="168" fontId="55" fillId="0" borderId="0" xfId="15" applyNumberFormat="1" applyFont="1" applyBorder="1" applyProtection="1">
      <protection locked="0"/>
    </xf>
    <xf numFmtId="49" fontId="55" fillId="0" borderId="4" xfId="15" applyNumberFormat="1" applyFont="1" applyBorder="1" applyAlignment="1">
      <alignment horizontal="center"/>
    </xf>
    <xf numFmtId="49" fontId="56" fillId="0" borderId="9" xfId="15" applyNumberFormat="1" applyFont="1" applyBorder="1" applyAlignment="1">
      <alignment horizontal="center"/>
    </xf>
    <xf numFmtId="49" fontId="55" fillId="0" borderId="48" xfId="15" applyNumberFormat="1" applyFont="1" applyBorder="1" applyAlignment="1">
      <alignment horizontal="center"/>
    </xf>
    <xf numFmtId="168" fontId="55" fillId="0" borderId="0" xfId="15" applyNumberFormat="1" applyFont="1" applyBorder="1"/>
    <xf numFmtId="168" fontId="55" fillId="0" borderId="5" xfId="15" applyNumberFormat="1" applyFont="1" applyBorder="1"/>
    <xf numFmtId="168" fontId="56" fillId="0" borderId="13" xfId="15" applyNumberFormat="1" applyFont="1" applyBorder="1"/>
    <xf numFmtId="168" fontId="56" fillId="0" borderId="14" xfId="15" applyNumberFormat="1" applyFont="1" applyBorder="1"/>
    <xf numFmtId="168" fontId="57" fillId="0" borderId="0" xfId="15" applyNumberFormat="1" applyFont="1" applyBorder="1"/>
    <xf numFmtId="168" fontId="56" fillId="0" borderId="0" xfId="15" applyNumberFormat="1" applyFont="1" applyBorder="1"/>
    <xf numFmtId="168" fontId="56" fillId="0" borderId="5" xfId="15" applyNumberFormat="1" applyFont="1" applyBorder="1"/>
    <xf numFmtId="168" fontId="55" fillId="0" borderId="9" xfId="15" applyNumberFormat="1" applyFont="1" applyBorder="1"/>
    <xf numFmtId="168" fontId="55" fillId="0" borderId="10" xfId="15" applyNumberFormat="1" applyFont="1" applyBorder="1"/>
    <xf numFmtId="168" fontId="55" fillId="0" borderId="0" xfId="5" applyNumberFormat="1" applyFont="1" applyBorder="1"/>
    <xf numFmtId="168" fontId="56" fillId="3" borderId="49" xfId="15" applyNumberFormat="1" applyFont="1" applyFill="1" applyBorder="1"/>
    <xf numFmtId="168" fontId="56" fillId="3" borderId="50" xfId="15" applyNumberFormat="1" applyFont="1" applyFill="1" applyBorder="1"/>
    <xf numFmtId="168" fontId="55" fillId="0" borderId="0" xfId="15" quotePrefix="1" applyNumberFormat="1" applyFont="1" applyBorder="1" applyAlignment="1">
      <alignment horizontal="left"/>
    </xf>
    <xf numFmtId="168" fontId="55" fillId="0" borderId="0" xfId="15" applyNumberFormat="1" applyFont="1" applyBorder="1" applyAlignment="1">
      <alignment horizontal="right"/>
    </xf>
    <xf numFmtId="168" fontId="58" fillId="0" borderId="0" xfId="15" applyNumberFormat="1" applyFont="1" applyBorder="1" applyAlignment="1">
      <alignment horizontal="right"/>
    </xf>
    <xf numFmtId="168" fontId="57" fillId="0" borderId="5" xfId="15" applyNumberFormat="1" applyFont="1" applyBorder="1"/>
    <xf numFmtId="168" fontId="59" fillId="0" borderId="0" xfId="15" applyNumberFormat="1" applyFont="1" applyBorder="1" applyAlignment="1">
      <alignment horizontal="right"/>
    </xf>
    <xf numFmtId="168" fontId="60" fillId="0" borderId="0" xfId="15" applyNumberFormat="1" applyFont="1" applyBorder="1"/>
    <xf numFmtId="168" fontId="60" fillId="0" borderId="5" xfId="15" applyNumberFormat="1" applyFont="1" applyBorder="1"/>
    <xf numFmtId="168" fontId="58" fillId="0" borderId="0" xfId="15" applyNumberFormat="1" applyFont="1" applyBorder="1"/>
    <xf numFmtId="168" fontId="58" fillId="0" borderId="5" xfId="15" applyNumberFormat="1" applyFont="1" applyBorder="1"/>
    <xf numFmtId="168" fontId="56" fillId="0" borderId="0" xfId="5" applyNumberFormat="1" applyFont="1" applyBorder="1"/>
    <xf numFmtId="168" fontId="55" fillId="0" borderId="0" xfId="15" applyNumberFormat="1" applyFont="1" applyBorder="1" applyAlignment="1" applyProtection="1">
      <alignment horizontal="right"/>
      <protection locked="0"/>
    </xf>
    <xf numFmtId="168" fontId="56" fillId="0" borderId="11" xfId="15" applyNumberFormat="1" applyFont="1" applyBorder="1" applyAlignment="1">
      <alignment horizontal="right"/>
    </xf>
    <xf numFmtId="168" fontId="55" fillId="0" borderId="5" xfId="15" applyNumberFormat="1" applyFont="1" applyBorder="1" applyAlignment="1">
      <alignment horizontal="right"/>
    </xf>
    <xf numFmtId="168" fontId="55" fillId="0" borderId="11" xfId="5" applyNumberFormat="1" applyFont="1" applyBorder="1"/>
    <xf numFmtId="168" fontId="55" fillId="0" borderId="5" xfId="5" applyNumberFormat="1" applyFont="1" applyBorder="1"/>
    <xf numFmtId="168" fontId="55" fillId="0" borderId="5" xfId="15" applyNumberFormat="1" applyFont="1" applyBorder="1" applyAlignment="1" applyProtection="1">
      <alignment horizontal="right"/>
      <protection locked="0"/>
    </xf>
    <xf numFmtId="168" fontId="55" fillId="0" borderId="7" xfId="15" applyNumberFormat="1" applyFont="1" applyBorder="1" applyAlignment="1" applyProtection="1">
      <alignment horizontal="right"/>
      <protection locked="0"/>
    </xf>
    <xf numFmtId="168" fontId="55" fillId="0" borderId="8" xfId="15" applyNumberFormat="1" applyFont="1" applyBorder="1" applyAlignment="1" applyProtection="1">
      <alignment horizontal="right"/>
      <protection locked="0"/>
    </xf>
    <xf numFmtId="168" fontId="55" fillId="0" borderId="0" xfId="15" applyNumberFormat="1" applyFont="1" applyAlignment="1" applyProtection="1">
      <alignment horizontal="right"/>
      <protection locked="0"/>
    </xf>
    <xf numFmtId="168" fontId="55" fillId="0" borderId="0" xfId="15" applyNumberFormat="1" applyFont="1" applyProtection="1">
      <protection locked="0"/>
    </xf>
    <xf numFmtId="167" fontId="51" fillId="0" borderId="1" xfId="15" applyNumberFormat="1" applyFont="1" applyFill="1" applyBorder="1"/>
    <xf numFmtId="167" fontId="51" fillId="0" borderId="4" xfId="15" applyNumberFormat="1" applyFont="1" applyBorder="1" applyProtection="1">
      <protection locked="0"/>
    </xf>
    <xf numFmtId="167" fontId="53" fillId="0" borderId="4" xfId="15" applyNumberFormat="1" applyFont="1" applyBorder="1"/>
    <xf numFmtId="167" fontId="51" fillId="0" borderId="4" xfId="15" applyNumberFormat="1" applyFont="1" applyBorder="1"/>
    <xf numFmtId="167" fontId="52" fillId="0" borderId="4" xfId="15" applyNumberFormat="1" applyFont="1" applyBorder="1" applyProtection="1">
      <protection locked="0"/>
    </xf>
    <xf numFmtId="167" fontId="51" fillId="0" borderId="4" xfId="15" applyNumberFormat="1" applyFont="1" applyBorder="1" applyProtection="1"/>
    <xf numFmtId="167" fontId="52" fillId="0" borderId="4" xfId="15" quotePrefix="1" applyNumberFormat="1" applyFont="1" applyBorder="1" applyAlignment="1">
      <alignment horizontal="left"/>
    </xf>
    <xf numFmtId="167" fontId="51" fillId="0" borderId="4" xfId="15" quotePrefix="1" applyNumberFormat="1" applyFont="1" applyBorder="1" applyAlignment="1">
      <alignment horizontal="left"/>
    </xf>
    <xf numFmtId="167" fontId="61" fillId="0" borderId="4" xfId="6" applyNumberFormat="1" applyFont="1" applyBorder="1" applyAlignment="1" applyProtection="1">
      <alignment horizontal="left"/>
    </xf>
    <xf numFmtId="167" fontId="51" fillId="0" borderId="4" xfId="15" applyNumberFormat="1" applyFont="1" applyBorder="1" applyAlignment="1">
      <alignment horizontal="left"/>
    </xf>
    <xf numFmtId="49" fontId="51" fillId="0" borderId="4" xfId="15" quotePrefix="1" applyNumberFormat="1" applyFont="1" applyBorder="1" applyAlignment="1" applyProtection="1">
      <alignment horizontal="left"/>
      <protection locked="0"/>
    </xf>
    <xf numFmtId="167" fontId="52" fillId="0" borderId="4" xfId="15" quotePrefix="1" applyNumberFormat="1" applyFont="1" applyBorder="1" applyAlignment="1" applyProtection="1">
      <alignment horizontal="left"/>
      <protection locked="0"/>
    </xf>
    <xf numFmtId="167" fontId="54" fillId="0" borderId="4" xfId="15" applyNumberFormat="1" applyFont="1" applyBorder="1"/>
    <xf numFmtId="167" fontId="61" fillId="0" borderId="4" xfId="6" applyNumberFormat="1" applyFont="1" applyBorder="1" applyAlignment="1" applyProtection="1"/>
    <xf numFmtId="167" fontId="52" fillId="0" borderId="4" xfId="15" applyNumberFormat="1" applyFont="1" applyBorder="1" applyAlignment="1">
      <alignment horizontal="left"/>
    </xf>
    <xf numFmtId="0" fontId="52" fillId="0" borderId="4" xfId="15" applyFont="1" applyBorder="1" applyAlignment="1" applyProtection="1">
      <alignment horizontal="left"/>
    </xf>
    <xf numFmtId="167" fontId="51" fillId="0" borderId="6" xfId="15" applyNumberFormat="1" applyFont="1" applyBorder="1" applyProtection="1">
      <protection locked="0"/>
    </xf>
    <xf numFmtId="167" fontId="51" fillId="0" borderId="0" xfId="15" applyNumberFormat="1" applyFont="1" applyProtection="1">
      <protection locked="0"/>
    </xf>
    <xf numFmtId="167" fontId="45" fillId="0" borderId="7" xfId="15" applyNumberFormat="1" applyFont="1" applyBorder="1" applyProtection="1">
      <protection locked="0"/>
    </xf>
    <xf numFmtId="49" fontId="55" fillId="0" borderId="9" xfId="15" applyNumberFormat="1" applyFont="1" applyBorder="1" applyAlignment="1">
      <alignment horizontal="center"/>
    </xf>
    <xf numFmtId="168" fontId="56" fillId="3" borderId="13" xfId="15" applyNumberFormat="1" applyFont="1" applyFill="1" applyBorder="1"/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7" fillId="0" borderId="0" xfId="1" applyNumberFormat="1" applyFont="1" applyAlignment="1">
      <alignment horizontal="center"/>
    </xf>
    <xf numFmtId="168" fontId="27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6" fillId="0" borderId="0" xfId="1" applyNumberFormat="1" applyFont="1" applyAlignment="1">
      <alignment horizontal="right"/>
    </xf>
    <xf numFmtId="168" fontId="26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68" fontId="55" fillId="0" borderId="0" xfId="15" applyNumberFormat="1" applyFont="1" applyFill="1" applyBorder="1"/>
    <xf numFmtId="167" fontId="51" fillId="0" borderId="4" xfId="15" applyNumberFormat="1" applyFont="1" applyFill="1" applyBorder="1"/>
    <xf numFmtId="168" fontId="55" fillId="0" borderId="53" xfId="15" applyNumberFormat="1" applyFont="1" applyFill="1" applyBorder="1"/>
    <xf numFmtId="168" fontId="55" fillId="0" borderId="51" xfId="15" applyNumberFormat="1" applyFont="1" applyBorder="1" applyProtection="1">
      <protection locked="0"/>
    </xf>
    <xf numFmtId="49" fontId="55" fillId="0" borderId="54" xfId="15" applyNumberFormat="1" applyFont="1" applyBorder="1" applyAlignment="1">
      <alignment horizontal="center"/>
    </xf>
    <xf numFmtId="168" fontId="55" fillId="0" borderId="51" xfId="15" applyNumberFormat="1" applyFont="1" applyBorder="1"/>
    <xf numFmtId="168" fontId="56" fillId="0" borderId="52" xfId="15" applyNumberFormat="1" applyFont="1" applyBorder="1"/>
    <xf numFmtId="168" fontId="56" fillId="0" borderId="51" xfId="15" applyNumberFormat="1" applyFont="1" applyBorder="1"/>
    <xf numFmtId="168" fontId="55" fillId="0" borderId="55" xfId="15" applyNumberFormat="1" applyFont="1" applyBorder="1"/>
    <xf numFmtId="168" fontId="56" fillId="3" borderId="56" xfId="15" applyNumberFormat="1" applyFont="1" applyFill="1" applyBorder="1"/>
    <xf numFmtId="168" fontId="57" fillId="0" borderId="51" xfId="15" applyNumberFormat="1" applyFont="1" applyBorder="1"/>
    <xf numFmtId="168" fontId="60" fillId="0" borderId="51" xfId="15" applyNumberFormat="1" applyFont="1" applyBorder="1"/>
    <xf numFmtId="168" fontId="58" fillId="0" borderId="51" xfId="15" applyNumberFormat="1" applyFont="1" applyBorder="1"/>
    <xf numFmtId="168" fontId="55" fillId="0" borderId="51" xfId="15" applyNumberFormat="1" applyFont="1" applyBorder="1" applyAlignment="1">
      <alignment horizontal="right"/>
    </xf>
    <xf numFmtId="168" fontId="55" fillId="0" borderId="51" xfId="5" applyNumberFormat="1" applyFont="1" applyBorder="1"/>
    <xf numFmtId="168" fontId="55" fillId="0" borderId="51" xfId="15" applyNumberFormat="1" applyFont="1" applyBorder="1" applyAlignment="1" applyProtection="1">
      <alignment horizontal="right"/>
      <protection locked="0"/>
    </xf>
    <xf numFmtId="168" fontId="55" fillId="0" borderId="57" xfId="15" applyNumberFormat="1" applyFont="1" applyBorder="1" applyAlignment="1" applyProtection="1">
      <alignment horizontal="right"/>
      <protection locked="0"/>
    </xf>
    <xf numFmtId="49" fontId="56" fillId="0" borderId="48" xfId="15" applyNumberFormat="1" applyFont="1" applyBorder="1" applyAlignment="1">
      <alignment horizontal="center" wrapText="1"/>
    </xf>
    <xf numFmtId="175" fontId="4" fillId="0" borderId="0" xfId="1" applyNumberFormat="1" applyFont="1"/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49" fillId="2" borderId="1" xfId="1" applyNumberFormat="1" applyFont="1" applyFill="1" applyBorder="1" applyAlignment="1">
      <alignment horizontal="center"/>
    </xf>
    <xf numFmtId="167" fontId="49" fillId="2" borderId="2" xfId="1" applyNumberFormat="1" applyFont="1" applyFill="1" applyBorder="1" applyAlignment="1">
      <alignment horizontal="center"/>
    </xf>
    <xf numFmtId="167" fontId="49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167" fontId="52" fillId="2" borderId="1" xfId="15" applyNumberFormat="1" applyFont="1" applyFill="1" applyBorder="1" applyAlignment="1">
      <alignment horizontal="center"/>
    </xf>
    <xf numFmtId="167" fontId="52" fillId="2" borderId="2" xfId="15" applyNumberFormat="1" applyFont="1" applyFill="1" applyBorder="1" applyAlignment="1">
      <alignment horizontal="center"/>
    </xf>
    <xf numFmtId="167" fontId="52" fillId="2" borderId="53" xfId="15" applyNumberFormat="1" applyFont="1" applyFill="1" applyBorder="1" applyAlignment="1">
      <alignment horizontal="center"/>
    </xf>
    <xf numFmtId="167" fontId="52" fillId="2" borderId="4" xfId="15" applyNumberFormat="1" applyFont="1" applyFill="1" applyBorder="1" applyAlignment="1">
      <alignment horizontal="center"/>
    </xf>
    <xf numFmtId="167" fontId="52" fillId="2" borderId="0" xfId="15" applyNumberFormat="1" applyFont="1" applyFill="1" applyBorder="1" applyAlignment="1">
      <alignment horizontal="center"/>
    </xf>
    <xf numFmtId="167" fontId="52" fillId="2" borderId="51" xfId="15" applyNumberFormat="1" applyFont="1" applyFill="1" applyBorder="1" applyAlignment="1">
      <alignment horizontal="center"/>
    </xf>
    <xf numFmtId="0" fontId="29" fillId="2" borderId="0" xfId="13" applyFont="1" applyFill="1" applyBorder="1" applyAlignment="1">
      <alignment horizontal="center" vertical="center"/>
    </xf>
    <xf numFmtId="0" fontId="29" fillId="2" borderId="5" xfId="13" applyFont="1" applyFill="1" applyBorder="1" applyAlignment="1">
      <alignment horizontal="center" vertical="center"/>
    </xf>
    <xf numFmtId="0" fontId="30" fillId="2" borderId="4" xfId="13" applyFont="1" applyFill="1" applyBorder="1" applyAlignment="1">
      <alignment horizontal="center" vertical="center"/>
    </xf>
    <xf numFmtId="0" fontId="30" fillId="2" borderId="0" xfId="13" applyFont="1" applyFill="1" applyBorder="1" applyAlignment="1">
      <alignment horizontal="center" vertical="center"/>
    </xf>
    <xf numFmtId="0" fontId="30" fillId="2" borderId="5" xfId="13" applyFont="1" applyFill="1" applyBorder="1" applyAlignment="1">
      <alignment horizontal="center" vertical="center"/>
    </xf>
    <xf numFmtId="0" fontId="30" fillId="2" borderId="4" xfId="13" quotePrefix="1" applyFont="1" applyFill="1" applyBorder="1" applyAlignment="1">
      <alignment horizontal="center" vertical="center"/>
    </xf>
    <xf numFmtId="0" fontId="30" fillId="2" borderId="0" xfId="13" quotePrefix="1" applyFont="1" applyFill="1" applyBorder="1" applyAlignment="1">
      <alignment horizontal="center" vertical="center"/>
    </xf>
    <xf numFmtId="0" fontId="30" fillId="2" borderId="5" xfId="13" quotePrefix="1" applyFont="1" applyFill="1" applyBorder="1" applyAlignment="1">
      <alignment horizontal="center" vertical="center"/>
    </xf>
    <xf numFmtId="0" fontId="31" fillId="2" borderId="4" xfId="13" quotePrefix="1" applyFont="1" applyFill="1" applyBorder="1" applyAlignment="1">
      <alignment horizontal="center" vertical="center"/>
    </xf>
    <xf numFmtId="0" fontId="31" fillId="2" borderId="0" xfId="13" quotePrefix="1" applyFont="1" applyFill="1" applyBorder="1" applyAlignment="1">
      <alignment horizontal="center" vertical="center"/>
    </xf>
    <xf numFmtId="0" fontId="31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ATIVOS/2014/Informaci&#243;n/Octubre/Octubre31/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topLeftCell="A29" zoomScale="55" zoomScaleNormal="55" zoomScaleSheetLayoutView="70" workbookViewId="0">
      <selection activeCell="B64" sqref="B64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385" t="s">
        <v>148</v>
      </c>
      <c r="C1" s="386"/>
      <c r="D1" s="386"/>
      <c r="E1" s="386"/>
      <c r="F1" s="386"/>
      <c r="G1" s="386"/>
      <c r="H1" s="386"/>
      <c r="I1" s="386"/>
      <c r="J1" s="387"/>
    </row>
    <row r="2" spans="1:10" x14ac:dyDescent="0.25">
      <c r="B2" s="388" t="s">
        <v>147</v>
      </c>
      <c r="C2" s="389"/>
      <c r="D2" s="389"/>
      <c r="E2" s="389"/>
      <c r="F2" s="389"/>
      <c r="G2" s="389"/>
      <c r="H2" s="389"/>
      <c r="I2" s="389"/>
      <c r="J2" s="390"/>
    </row>
    <row r="3" spans="1:10" x14ac:dyDescent="0.25">
      <c r="B3" s="388" t="s">
        <v>160</v>
      </c>
      <c r="C3" s="389"/>
      <c r="D3" s="389"/>
      <c r="E3" s="389"/>
      <c r="F3" s="389"/>
      <c r="G3" s="389"/>
      <c r="H3" s="389"/>
      <c r="I3" s="389"/>
      <c r="J3" s="390"/>
    </row>
    <row r="4" spans="1:10" ht="20.25" thickBot="1" x14ac:dyDescent="0.3">
      <c r="B4" s="391" t="s">
        <v>1</v>
      </c>
      <c r="C4" s="392"/>
      <c r="D4" s="392"/>
      <c r="E4" s="392"/>
      <c r="F4" s="392"/>
      <c r="G4" s="392"/>
      <c r="H4" s="392"/>
      <c r="I4" s="392"/>
      <c r="J4" s="393"/>
    </row>
    <row r="5" spans="1:10" ht="20.25" hidden="1" thickTop="1" x14ac:dyDescent="0.25">
      <c r="B5" s="394"/>
      <c r="C5" s="395"/>
      <c r="D5" s="395"/>
      <c r="E5" s="395"/>
      <c r="F5" s="395"/>
      <c r="G5" s="395"/>
      <c r="H5" s="395"/>
      <c r="I5" s="395"/>
      <c r="J5" s="396"/>
    </row>
    <row r="6" spans="1:10" ht="20.25" thickTop="1" x14ac:dyDescent="0.25">
      <c r="B6" s="186"/>
      <c r="C6" s="3"/>
      <c r="D6" s="230" t="s">
        <v>2</v>
      </c>
      <c r="E6" s="230"/>
      <c r="F6" s="19" t="s">
        <v>2</v>
      </c>
      <c r="G6" s="19"/>
      <c r="H6" s="230" t="s">
        <v>3</v>
      </c>
      <c r="I6" s="19"/>
      <c r="J6" s="231"/>
    </row>
    <row r="7" spans="1:10" x14ac:dyDescent="0.25">
      <c r="B7" s="188" t="s">
        <v>4</v>
      </c>
      <c r="C7" s="5"/>
      <c r="D7" s="232">
        <v>2022</v>
      </c>
      <c r="E7" s="233"/>
      <c r="F7" s="232">
        <v>2021</v>
      </c>
      <c r="G7" s="233"/>
      <c r="H7" s="234" t="s">
        <v>5</v>
      </c>
      <c r="I7" s="235"/>
      <c r="J7" s="236" t="s">
        <v>6</v>
      </c>
    </row>
    <row r="8" spans="1:10" ht="9" customHeight="1" x14ac:dyDescent="0.25">
      <c r="B8" s="188"/>
      <c r="C8" s="5"/>
      <c r="D8" s="6"/>
      <c r="E8" s="6"/>
      <c r="F8" s="6"/>
      <c r="G8" s="6"/>
      <c r="H8" s="5"/>
      <c r="I8" s="5"/>
      <c r="J8" s="189"/>
    </row>
    <row r="9" spans="1:10" x14ac:dyDescent="0.25">
      <c r="B9" s="240" t="s">
        <v>7</v>
      </c>
      <c r="C9" s="7"/>
      <c r="D9" s="20">
        <f>D10+D12+D11+D13+D29</f>
        <v>567013.99999999988</v>
      </c>
      <c r="E9" s="242"/>
      <c r="F9" s="20">
        <f>F10+F12+F11+F13+F29</f>
        <v>546174.30000000005</v>
      </c>
      <c r="G9" s="242"/>
      <c r="H9" s="20">
        <f t="shared" ref="H9:H14" si="0">D9-F9</f>
        <v>20839.699999999837</v>
      </c>
      <c r="I9" s="242"/>
      <c r="J9" s="202">
        <f t="shared" ref="J9:J14" si="1">H9/F9*100</f>
        <v>3.8155768222708089</v>
      </c>
    </row>
    <row r="10" spans="1:10" x14ac:dyDescent="0.25">
      <c r="A10" s="1">
        <v>111</v>
      </c>
      <c r="B10" s="191" t="s">
        <v>8</v>
      </c>
      <c r="C10" s="4"/>
      <c r="D10" s="10">
        <v>69890.600000000006</v>
      </c>
      <c r="E10" s="10"/>
      <c r="F10" s="10">
        <v>68302.3</v>
      </c>
      <c r="G10" s="10"/>
      <c r="H10" s="10">
        <f t="shared" si="0"/>
        <v>1588.3000000000029</v>
      </c>
      <c r="I10" s="10"/>
      <c r="J10" s="192">
        <f t="shared" si="1"/>
        <v>2.3253975341972417</v>
      </c>
    </row>
    <row r="11" spans="1:10" hidden="1" x14ac:dyDescent="0.25">
      <c r="A11" s="1">
        <v>112</v>
      </c>
      <c r="B11" s="191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2">
        <v>100</v>
      </c>
    </row>
    <row r="12" spans="1:10" x14ac:dyDescent="0.25">
      <c r="A12" s="1">
        <v>113</v>
      </c>
      <c r="B12" s="191" t="s">
        <v>10</v>
      </c>
      <c r="C12" s="4"/>
      <c r="D12" s="10">
        <v>187763</v>
      </c>
      <c r="E12" s="10"/>
      <c r="F12" s="10">
        <v>184733.6</v>
      </c>
      <c r="G12" s="10"/>
      <c r="H12" s="10">
        <f t="shared" si="0"/>
        <v>3029.3999999999942</v>
      </c>
      <c r="I12" s="10"/>
      <c r="J12" s="192">
        <f t="shared" si="1"/>
        <v>1.6398749334176315</v>
      </c>
    </row>
    <row r="13" spans="1:10" x14ac:dyDescent="0.25">
      <c r="B13" s="188" t="s">
        <v>11</v>
      </c>
      <c r="C13" s="5"/>
      <c r="D13" s="8">
        <f>D14+D23</f>
        <v>312562.19999999995</v>
      </c>
      <c r="E13" s="9"/>
      <c r="F13" s="8">
        <f>F14+F23</f>
        <v>296099.40000000002</v>
      </c>
      <c r="G13" s="9"/>
      <c r="H13" s="8">
        <f t="shared" si="0"/>
        <v>16462.79999999993</v>
      </c>
      <c r="I13" s="9"/>
      <c r="J13" s="190">
        <f t="shared" si="1"/>
        <v>5.5598896856933617</v>
      </c>
    </row>
    <row r="14" spans="1:10" s="2" customFormat="1" ht="18" customHeight="1" x14ac:dyDescent="0.25">
      <c r="A14" s="1"/>
      <c r="B14" s="191" t="s">
        <v>12</v>
      </c>
      <c r="C14" s="4"/>
      <c r="D14" s="10">
        <v>311736.09999999998</v>
      </c>
      <c r="E14" s="10"/>
      <c r="F14" s="10">
        <v>295289.5</v>
      </c>
      <c r="G14" s="10"/>
      <c r="H14" s="10">
        <f t="shared" si="0"/>
        <v>16446.599999999977</v>
      </c>
      <c r="I14" s="10"/>
      <c r="J14" s="192">
        <f t="shared" si="1"/>
        <v>5.5696528322205756</v>
      </c>
    </row>
    <row r="15" spans="1:10" s="2" customFormat="1" ht="18" hidden="1" customHeight="1" x14ac:dyDescent="0.25">
      <c r="A15" s="1">
        <v>1141040101</v>
      </c>
      <c r="B15" s="191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2"/>
    </row>
    <row r="16" spans="1:10" s="2" customFormat="1" ht="18" hidden="1" customHeight="1" x14ac:dyDescent="0.25">
      <c r="A16" s="1">
        <v>114106020101</v>
      </c>
      <c r="B16" s="191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2"/>
    </row>
    <row r="17" spans="1:10" s="2" customFormat="1" ht="18" hidden="1" customHeight="1" x14ac:dyDescent="0.25">
      <c r="A17" s="1">
        <v>1141990201</v>
      </c>
      <c r="B17" s="191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2"/>
    </row>
    <row r="18" spans="1:10" s="2" customFormat="1" ht="18" hidden="1" customHeight="1" x14ac:dyDescent="0.25">
      <c r="A18" s="1">
        <v>1142040101</v>
      </c>
      <c r="B18" s="191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2"/>
    </row>
    <row r="19" spans="1:10" s="2" customFormat="1" ht="18" hidden="1" customHeight="1" x14ac:dyDescent="0.25">
      <c r="A19" s="1">
        <v>1142040701</v>
      </c>
      <c r="B19" s="191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2"/>
    </row>
    <row r="20" spans="1:10" s="2" customFormat="1" ht="18" hidden="1" customHeight="1" x14ac:dyDescent="0.25">
      <c r="A20" s="1">
        <v>114206010101</v>
      </c>
      <c r="B20" s="191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2"/>
    </row>
    <row r="21" spans="1:10" s="2" customFormat="1" ht="18" hidden="1" customHeight="1" x14ac:dyDescent="0.25">
      <c r="A21" s="1">
        <v>1148</v>
      </c>
      <c r="B21" s="191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2"/>
    </row>
    <row r="22" spans="1:10" s="2" customFormat="1" ht="18" hidden="1" customHeight="1" x14ac:dyDescent="0.25">
      <c r="A22" s="1">
        <v>1142060201</v>
      </c>
      <c r="B22" s="191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2"/>
    </row>
    <row r="23" spans="1:10" s="2" customFormat="1" x14ac:dyDescent="0.25">
      <c r="A23" s="1"/>
      <c r="B23" s="191" t="s">
        <v>13</v>
      </c>
      <c r="C23" s="4"/>
      <c r="D23" s="10">
        <v>826.1</v>
      </c>
      <c r="E23" s="10"/>
      <c r="F23" s="10">
        <v>809.9</v>
      </c>
      <c r="G23" s="10"/>
      <c r="H23" s="10">
        <f>D23-F23</f>
        <v>16.200000000000045</v>
      </c>
      <c r="I23" s="10"/>
      <c r="J23" s="192">
        <f>H23/F23*100</f>
        <v>2.0002469440671744</v>
      </c>
    </row>
    <row r="24" spans="1:10" s="2" customFormat="1" hidden="1" x14ac:dyDescent="0.25">
      <c r="A24" s="1">
        <v>1141049901</v>
      </c>
      <c r="B24" s="191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2"/>
    </row>
    <row r="25" spans="1:10" s="2" customFormat="1" hidden="1" x14ac:dyDescent="0.25">
      <c r="A25" s="1">
        <v>1141069901</v>
      </c>
      <c r="B25" s="191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2"/>
    </row>
    <row r="26" spans="1:10" s="2" customFormat="1" hidden="1" x14ac:dyDescent="0.25">
      <c r="A26" s="1">
        <v>1142049901</v>
      </c>
      <c r="B26" s="191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2"/>
    </row>
    <row r="27" spans="1:10" s="2" customFormat="1" hidden="1" x14ac:dyDescent="0.25">
      <c r="A27" s="1">
        <v>1142069901</v>
      </c>
      <c r="B27" s="191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2"/>
    </row>
    <row r="28" spans="1:10" s="2" customFormat="1" hidden="1" x14ac:dyDescent="0.25">
      <c r="A28" s="1"/>
      <c r="B28" s="191"/>
      <c r="C28" s="4"/>
      <c r="D28" s="10"/>
      <c r="E28" s="10"/>
      <c r="F28" s="10"/>
      <c r="G28" s="10"/>
      <c r="H28" s="10"/>
      <c r="I28" s="10"/>
      <c r="J28" s="192"/>
    </row>
    <row r="29" spans="1:10" s="2" customFormat="1" x14ac:dyDescent="0.25">
      <c r="A29" s="1">
        <v>1149</v>
      </c>
      <c r="B29" s="244" t="s">
        <v>14</v>
      </c>
      <c r="C29" s="19"/>
      <c r="D29" s="13">
        <v>-3201.8</v>
      </c>
      <c r="E29" s="13"/>
      <c r="F29" s="13">
        <v>-2961</v>
      </c>
      <c r="G29" s="13"/>
      <c r="H29" s="13">
        <f>D29-F29</f>
        <v>-240.80000000000018</v>
      </c>
      <c r="I29" s="13"/>
      <c r="J29" s="243">
        <f>H29/F29*100</f>
        <v>8.1323877068557984</v>
      </c>
    </row>
    <row r="30" spans="1:10" s="2" customFormat="1" ht="9.75" hidden="1" customHeight="1" x14ac:dyDescent="0.25">
      <c r="A30" s="1"/>
      <c r="B30" s="191"/>
      <c r="C30" s="4"/>
      <c r="D30" s="3" t="s">
        <v>2</v>
      </c>
      <c r="E30" s="3"/>
      <c r="F30" s="3" t="s">
        <v>2</v>
      </c>
      <c r="G30" s="3"/>
      <c r="H30" s="3"/>
      <c r="I30" s="3"/>
      <c r="J30" s="187"/>
    </row>
    <row r="31" spans="1:10" s="2" customFormat="1" ht="24.75" customHeight="1" x14ac:dyDescent="0.25">
      <c r="A31" s="1">
        <v>12</v>
      </c>
      <c r="B31" s="191" t="s">
        <v>15</v>
      </c>
      <c r="C31" s="4"/>
      <c r="D31" s="10">
        <v>24757.7</v>
      </c>
      <c r="E31" s="11"/>
      <c r="F31" s="10">
        <v>17036.599999999999</v>
      </c>
      <c r="G31" s="10"/>
      <c r="H31" s="10">
        <f>D31-F31</f>
        <v>7721.1000000000022</v>
      </c>
      <c r="I31" s="10"/>
      <c r="J31" s="192">
        <f>H31/F31*100</f>
        <v>45.320662573518206</v>
      </c>
    </row>
    <row r="32" spans="1:10" s="2" customFormat="1" ht="24.75" customHeight="1" x14ac:dyDescent="0.25">
      <c r="A32" s="1">
        <v>126</v>
      </c>
      <c r="B32" s="191" t="s">
        <v>16</v>
      </c>
      <c r="C32" s="4"/>
      <c r="D32" s="10">
        <v>3525.6</v>
      </c>
      <c r="E32" s="11"/>
      <c r="F32" s="10">
        <v>2265.9</v>
      </c>
      <c r="G32" s="10"/>
      <c r="H32" s="10">
        <f>D32-F32</f>
        <v>1259.6999999999998</v>
      </c>
      <c r="I32" s="10"/>
      <c r="J32" s="192">
        <f>H32/F32*100</f>
        <v>55.59380378657486</v>
      </c>
    </row>
    <row r="33" spans="1:10" s="2" customFormat="1" x14ac:dyDescent="0.25">
      <c r="A33" s="1">
        <v>13</v>
      </c>
      <c r="B33" s="191" t="s">
        <v>17</v>
      </c>
      <c r="C33" s="4"/>
      <c r="D33" s="10">
        <v>15558.6</v>
      </c>
      <c r="E33" s="10"/>
      <c r="F33" s="10">
        <v>14670.3</v>
      </c>
      <c r="G33" s="10"/>
      <c r="H33" s="10">
        <f>D33-F33</f>
        <v>888.30000000000109</v>
      </c>
      <c r="I33" s="10"/>
      <c r="J33" s="192">
        <f>H33/F33*100</f>
        <v>6.0550908979366556</v>
      </c>
    </row>
    <row r="34" spans="1:10" s="2" customFormat="1" ht="6.75" customHeight="1" x14ac:dyDescent="0.25">
      <c r="A34" s="1"/>
      <c r="B34" s="191" t="s">
        <v>2</v>
      </c>
      <c r="C34" s="4"/>
      <c r="D34" s="8"/>
      <c r="E34" s="10"/>
      <c r="F34" s="8"/>
      <c r="G34" s="10"/>
      <c r="H34" s="8"/>
      <c r="I34" s="10"/>
      <c r="J34" s="190"/>
    </row>
    <row r="35" spans="1:10" s="2" customFormat="1" ht="20.25" thickBot="1" x14ac:dyDescent="0.3">
      <c r="A35" s="1"/>
      <c r="B35" s="201" t="s">
        <v>18</v>
      </c>
      <c r="C35" s="4"/>
      <c r="D35" s="12">
        <f>D9+D31+D32+D33</f>
        <v>610855.89999999979</v>
      </c>
      <c r="E35" s="13"/>
      <c r="F35" s="12">
        <f>F9+F31+F32+F33</f>
        <v>580147.10000000009</v>
      </c>
      <c r="G35" s="13"/>
      <c r="H35" s="12">
        <f>H9+H31+H32+H33</f>
        <v>30708.799999999843</v>
      </c>
      <c r="I35" s="13"/>
      <c r="J35" s="193">
        <f>H35/F35*100</f>
        <v>5.2932782047863096</v>
      </c>
    </row>
    <row r="36" spans="1:10" s="2" customFormat="1" ht="7.5" customHeight="1" thickTop="1" x14ac:dyDescent="0.25">
      <c r="A36" s="1"/>
      <c r="B36" s="191"/>
      <c r="C36" s="4"/>
      <c r="D36" s="14"/>
      <c r="E36" s="14"/>
      <c r="F36" s="14"/>
      <c r="G36" s="14"/>
      <c r="H36" s="14"/>
      <c r="I36" s="14"/>
      <c r="J36" s="194"/>
    </row>
    <row r="37" spans="1:10" s="2" customFormat="1" ht="7.5" customHeight="1" x14ac:dyDescent="0.25">
      <c r="A37" s="1"/>
      <c r="B37" s="191"/>
      <c r="C37" s="4"/>
      <c r="D37" s="14"/>
      <c r="E37" s="14"/>
      <c r="F37" s="14"/>
      <c r="G37" s="14"/>
      <c r="H37" s="14"/>
      <c r="I37" s="14"/>
      <c r="J37" s="194"/>
    </row>
    <row r="38" spans="1:10" s="2" customFormat="1" ht="13.15" hidden="1" customHeight="1" x14ac:dyDescent="0.25">
      <c r="A38" s="1"/>
      <c r="B38" s="191" t="s">
        <v>2</v>
      </c>
      <c r="C38" s="4"/>
      <c r="D38" s="3"/>
      <c r="E38" s="3"/>
      <c r="F38" s="3"/>
      <c r="G38" s="14"/>
      <c r="H38" s="14"/>
      <c r="I38" s="14"/>
      <c r="J38" s="194"/>
    </row>
    <row r="39" spans="1:10" s="2" customFormat="1" hidden="1" x14ac:dyDescent="0.25">
      <c r="A39" s="1">
        <v>91</v>
      </c>
      <c r="B39" s="191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2">
        <f>H39/F39*100</f>
        <v>0</v>
      </c>
    </row>
    <row r="40" spans="1:10" s="2" customFormat="1" hidden="1" x14ac:dyDescent="0.25">
      <c r="A40" s="1">
        <v>92</v>
      </c>
      <c r="B40" s="191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2">
        <f>H40/F40*100</f>
        <v>0</v>
      </c>
    </row>
    <row r="41" spans="1:10" s="2" customFormat="1" ht="10.5" hidden="1" customHeight="1" x14ac:dyDescent="0.25">
      <c r="A41" s="1"/>
      <c r="B41" s="191"/>
      <c r="C41" s="4"/>
      <c r="D41" s="11"/>
      <c r="E41" s="11"/>
      <c r="F41" s="11"/>
      <c r="G41" s="11"/>
      <c r="H41" s="11"/>
      <c r="I41" s="11"/>
      <c r="J41" s="195"/>
    </row>
    <row r="42" spans="1:10" s="2" customFormat="1" ht="20.25" hidden="1" thickBot="1" x14ac:dyDescent="0.3">
      <c r="A42" s="1"/>
      <c r="B42" s="191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6">
        <f>H42/F42*100</f>
        <v>0</v>
      </c>
    </row>
    <row r="43" spans="1:10" s="2" customFormat="1" ht="6.75" hidden="1" customHeight="1" thickTop="1" x14ac:dyDescent="0.25">
      <c r="A43" s="1"/>
      <c r="B43" s="191" t="s">
        <v>2</v>
      </c>
      <c r="C43" s="4"/>
      <c r="D43" s="14"/>
      <c r="E43" s="14"/>
      <c r="F43" s="14"/>
      <c r="G43" s="14"/>
      <c r="H43" s="14"/>
      <c r="I43" s="14"/>
      <c r="J43" s="194"/>
    </row>
    <row r="44" spans="1:10" s="2" customFormat="1" hidden="1" x14ac:dyDescent="0.25">
      <c r="A44" s="1"/>
      <c r="B44" s="191"/>
      <c r="C44" s="4"/>
      <c r="D44" s="14"/>
      <c r="E44" s="14"/>
      <c r="F44" s="14"/>
      <c r="G44" s="14"/>
      <c r="H44" s="14"/>
      <c r="I44" s="14"/>
      <c r="J44" s="197" t="s">
        <v>2</v>
      </c>
    </row>
    <row r="45" spans="1:10" s="2" customFormat="1" x14ac:dyDescent="0.25">
      <c r="A45" s="1"/>
      <c r="B45" s="188" t="s">
        <v>22</v>
      </c>
      <c r="C45" s="5"/>
      <c r="D45" s="3"/>
      <c r="E45" s="3"/>
      <c r="F45" s="3"/>
      <c r="G45" s="3"/>
      <c r="H45" s="3"/>
      <c r="I45" s="3"/>
      <c r="J45" s="198" t="s">
        <v>2</v>
      </c>
    </row>
    <row r="46" spans="1:10" s="2" customFormat="1" ht="8.4499999999999993" customHeight="1" x14ac:dyDescent="0.25">
      <c r="A46" s="1"/>
      <c r="B46" s="188"/>
      <c r="C46" s="5"/>
      <c r="D46" s="3"/>
      <c r="E46" s="3"/>
      <c r="F46" s="3"/>
      <c r="G46" s="3"/>
      <c r="H46" s="3"/>
      <c r="I46" s="3"/>
      <c r="J46" s="198"/>
    </row>
    <row r="47" spans="1:10" s="2" customFormat="1" x14ac:dyDescent="0.25">
      <c r="A47" s="1"/>
      <c r="B47" s="241" t="s">
        <v>23</v>
      </c>
      <c r="C47" s="5"/>
      <c r="D47" s="20">
        <f>SUM(D48:D52)</f>
        <v>220726.19999999998</v>
      </c>
      <c r="E47" s="242"/>
      <c r="F47" s="20">
        <f>SUM(F48:F52)</f>
        <v>241905.7</v>
      </c>
      <c r="G47" s="242"/>
      <c r="H47" s="20">
        <f t="shared" ref="H47:H56" si="2">D47-F47</f>
        <v>-21179.500000000029</v>
      </c>
      <c r="I47" s="242"/>
      <c r="J47" s="202">
        <f>H47/F47*100</f>
        <v>-8.7552711655823021</v>
      </c>
    </row>
    <row r="48" spans="1:10" s="2" customFormat="1" ht="30.75" customHeight="1" x14ac:dyDescent="0.25">
      <c r="A48" s="1">
        <v>211</v>
      </c>
      <c r="B48" s="191" t="s">
        <v>24</v>
      </c>
      <c r="C48" s="5"/>
      <c r="D48" s="10">
        <v>43031.9</v>
      </c>
      <c r="E48" s="9"/>
      <c r="F48" s="10">
        <v>40967.5</v>
      </c>
      <c r="G48" s="9"/>
      <c r="H48" s="10">
        <f>D48-F48</f>
        <v>2064.4000000000015</v>
      </c>
      <c r="I48" s="10"/>
      <c r="J48" s="192">
        <f>H48/F48*100</f>
        <v>5.0391163727344885</v>
      </c>
    </row>
    <row r="49" spans="1:11" s="2" customFormat="1" x14ac:dyDescent="0.25">
      <c r="A49" s="1">
        <v>212</v>
      </c>
      <c r="B49" s="191" t="s">
        <v>11</v>
      </c>
      <c r="C49" s="4"/>
      <c r="D49" s="10">
        <v>177690.4</v>
      </c>
      <c r="E49" s="10"/>
      <c r="F49" s="10">
        <v>200931.5</v>
      </c>
      <c r="G49" s="10"/>
      <c r="H49" s="10">
        <f t="shared" si="2"/>
        <v>-23241.100000000006</v>
      </c>
      <c r="I49" s="10"/>
      <c r="J49" s="192">
        <f>H49/F49*100</f>
        <v>-11.566678196300732</v>
      </c>
    </row>
    <row r="50" spans="1:11" s="2" customFormat="1" x14ac:dyDescent="0.25">
      <c r="A50" s="1">
        <v>213</v>
      </c>
      <c r="B50" s="191" t="s">
        <v>25</v>
      </c>
      <c r="C50" s="4"/>
      <c r="D50" s="10">
        <v>3.9</v>
      </c>
      <c r="E50" s="10"/>
      <c r="F50" s="10">
        <v>6.7</v>
      </c>
      <c r="G50" s="10"/>
      <c r="H50" s="10">
        <f t="shared" si="2"/>
        <v>-2.8000000000000003</v>
      </c>
      <c r="I50" s="10"/>
      <c r="J50" s="192">
        <f>H50/F50*100</f>
        <v>-41.791044776119406</v>
      </c>
    </row>
    <row r="51" spans="1:11" s="2" customFormat="1" hidden="1" x14ac:dyDescent="0.25">
      <c r="A51" s="1">
        <v>214</v>
      </c>
      <c r="B51" s="191" t="s">
        <v>26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92" t="e">
        <f>H51/F51*100</f>
        <v>#DIV/0!</v>
      </c>
    </row>
    <row r="52" spans="1:11" s="2" customFormat="1" hidden="1" x14ac:dyDescent="0.25">
      <c r="A52" s="1"/>
      <c r="B52" s="191" t="s">
        <v>78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2">
        <v>0</v>
      </c>
    </row>
    <row r="53" spans="1:11" s="2" customFormat="1" x14ac:dyDescent="0.25">
      <c r="A53" s="1">
        <v>22</v>
      </c>
      <c r="B53" s="191" t="s">
        <v>27</v>
      </c>
      <c r="C53" s="4"/>
      <c r="D53" s="10">
        <v>252645.2</v>
      </c>
      <c r="E53" s="10"/>
      <c r="F53" s="10">
        <v>213925</v>
      </c>
      <c r="G53" s="10"/>
      <c r="H53" s="10">
        <f t="shared" si="2"/>
        <v>38720.200000000012</v>
      </c>
      <c r="I53" s="10"/>
      <c r="J53" s="192">
        <f>H53/F53*100</f>
        <v>18.099894822951974</v>
      </c>
    </row>
    <row r="54" spans="1:11" s="2" customFormat="1" ht="21" customHeight="1" x14ac:dyDescent="0.25">
      <c r="A54" s="1">
        <v>24</v>
      </c>
      <c r="B54" s="191" t="s">
        <v>28</v>
      </c>
      <c r="C54" s="4"/>
      <c r="D54" s="10">
        <v>0</v>
      </c>
      <c r="E54" s="11"/>
      <c r="F54" s="10">
        <v>1007.2</v>
      </c>
      <c r="G54" s="11"/>
      <c r="H54" s="11">
        <f t="shared" si="2"/>
        <v>-1007.2</v>
      </c>
      <c r="I54" s="11"/>
      <c r="J54" s="192">
        <f>H54/F54*100</f>
        <v>-100</v>
      </c>
    </row>
    <row r="55" spans="1:11" s="2" customFormat="1" ht="6" customHeight="1" x14ac:dyDescent="0.25">
      <c r="A55" s="1"/>
      <c r="B55" s="191"/>
      <c r="C55" s="4"/>
      <c r="D55" s="11"/>
      <c r="E55" s="11"/>
      <c r="F55" s="11"/>
      <c r="G55" s="11"/>
      <c r="H55" s="11"/>
      <c r="I55" s="11"/>
      <c r="J55" s="199"/>
    </row>
    <row r="56" spans="1:11" s="2" customFormat="1" ht="20.25" thickBot="1" x14ac:dyDescent="0.3">
      <c r="A56" s="1"/>
      <c r="B56" s="201" t="s">
        <v>29</v>
      </c>
      <c r="C56" s="4"/>
      <c r="D56" s="12">
        <f>SUM(D47,D53,D54)</f>
        <v>473371.4</v>
      </c>
      <c r="E56" s="13"/>
      <c r="F56" s="12">
        <f>SUM(F47,F53,F54)</f>
        <v>456837.9</v>
      </c>
      <c r="G56" s="13"/>
      <c r="H56" s="12">
        <f t="shared" si="2"/>
        <v>16533.5</v>
      </c>
      <c r="I56" s="13"/>
      <c r="J56" s="193">
        <f>H56/F56*100</f>
        <v>3.6191174156084687</v>
      </c>
    </row>
    <row r="57" spans="1:11" s="2" customFormat="1" ht="8.25" customHeight="1" thickTop="1" x14ac:dyDescent="0.35">
      <c r="A57" s="1"/>
      <c r="B57" s="191" t="s">
        <v>2</v>
      </c>
      <c r="C57" s="4"/>
      <c r="D57" s="14"/>
      <c r="E57" s="14"/>
      <c r="F57" s="14"/>
      <c r="G57" s="14"/>
      <c r="H57" s="14"/>
      <c r="I57" s="14"/>
      <c r="J57" s="194"/>
      <c r="K57" s="16"/>
    </row>
    <row r="58" spans="1:11" s="2" customFormat="1" ht="12" customHeight="1" x14ac:dyDescent="0.25">
      <c r="A58" s="1"/>
      <c r="B58" s="191"/>
      <c r="C58" s="4"/>
      <c r="D58" s="14"/>
      <c r="E58" s="14"/>
      <c r="F58" s="14"/>
      <c r="G58" s="14"/>
      <c r="H58" s="14"/>
      <c r="I58" s="14"/>
      <c r="J58" s="194"/>
    </row>
    <row r="59" spans="1:11" s="2" customFormat="1" ht="21.75" x14ac:dyDescent="0.4">
      <c r="A59" s="1"/>
      <c r="B59" s="188" t="s">
        <v>30</v>
      </c>
      <c r="C59" s="5"/>
      <c r="D59" s="17"/>
      <c r="E59" s="17"/>
      <c r="F59" s="17"/>
      <c r="G59" s="3"/>
      <c r="H59" s="3"/>
      <c r="I59" s="3"/>
      <c r="J59" s="187"/>
    </row>
    <row r="60" spans="1:11" s="2" customFormat="1" ht="7.15" customHeight="1" x14ac:dyDescent="0.25">
      <c r="A60" s="1"/>
      <c r="B60" s="191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8" t="s">
        <v>2</v>
      </c>
    </row>
    <row r="61" spans="1:11" s="2" customFormat="1" x14ac:dyDescent="0.25">
      <c r="A61" s="1"/>
      <c r="B61" s="241" t="s">
        <v>31</v>
      </c>
      <c r="C61" s="235"/>
      <c r="D61" s="20">
        <f>SUM(D62:D63)</f>
        <v>89555.299999999988</v>
      </c>
      <c r="E61" s="242"/>
      <c r="F61" s="20">
        <f>SUM(F62:F63)</f>
        <v>81060</v>
      </c>
      <c r="G61" s="242"/>
      <c r="H61" s="20">
        <f>D61-F61</f>
        <v>8495.2999999999884</v>
      </c>
      <c r="I61" s="242"/>
      <c r="J61" s="202">
        <f t="shared" ref="J61:J68" si="3">H61/F61*100</f>
        <v>10.480261534665665</v>
      </c>
    </row>
    <row r="62" spans="1:11" s="2" customFormat="1" x14ac:dyDescent="0.25">
      <c r="A62" s="1">
        <v>311</v>
      </c>
      <c r="B62" s="191" t="s">
        <v>32</v>
      </c>
      <c r="C62" s="4"/>
      <c r="D62" s="10">
        <v>90167.9</v>
      </c>
      <c r="E62" s="10"/>
      <c r="F62" s="10">
        <v>81646.2</v>
      </c>
      <c r="G62" s="10"/>
      <c r="H62" s="10">
        <f>D62-F62</f>
        <v>8521.6999999999971</v>
      </c>
      <c r="I62" s="10"/>
      <c r="J62" s="192">
        <f t="shared" si="3"/>
        <v>10.437350421697516</v>
      </c>
    </row>
    <row r="63" spans="1:11" s="2" customFormat="1" x14ac:dyDescent="0.25">
      <c r="A63" s="1"/>
      <c r="B63" s="191" t="s">
        <v>33</v>
      </c>
      <c r="C63" s="4"/>
      <c r="D63" s="10">
        <v>-612.6</v>
      </c>
      <c r="E63" s="10"/>
      <c r="F63" s="10">
        <v>-586.20000000000005</v>
      </c>
      <c r="G63" s="10"/>
      <c r="H63" s="10">
        <f>D63-F63</f>
        <v>-26.399999999999977</v>
      </c>
      <c r="I63" s="10"/>
      <c r="J63" s="192">
        <f>H63/F63*100</f>
        <v>4.5035823950869966</v>
      </c>
    </row>
    <row r="64" spans="1:11" s="2" customFormat="1" x14ac:dyDescent="0.25">
      <c r="A64" s="1">
        <v>313</v>
      </c>
      <c r="B64" s="191" t="s">
        <v>34</v>
      </c>
      <c r="C64" s="4"/>
      <c r="D64" s="10">
        <v>29124.1</v>
      </c>
      <c r="E64" s="10"/>
      <c r="F64" s="10">
        <v>24618.2</v>
      </c>
      <c r="G64" s="10"/>
      <c r="H64" s="10">
        <f t="shared" ref="H64:H70" si="4">D64-F64</f>
        <v>4505.8999999999978</v>
      </c>
      <c r="I64" s="10"/>
      <c r="J64" s="192">
        <f>H64/F64*100</f>
        <v>18.303125330040366</v>
      </c>
    </row>
    <row r="65" spans="1:11" s="2" customFormat="1" x14ac:dyDescent="0.25">
      <c r="A65" s="1">
        <v>321</v>
      </c>
      <c r="B65" s="200" t="s">
        <v>35</v>
      </c>
      <c r="C65" s="4"/>
      <c r="D65" s="10">
        <v>1146.0999999999999</v>
      </c>
      <c r="E65" s="10"/>
      <c r="F65" s="10">
        <v>1324.8</v>
      </c>
      <c r="G65" s="10"/>
      <c r="H65" s="10">
        <f t="shared" si="4"/>
        <v>-178.70000000000005</v>
      </c>
      <c r="I65" s="10"/>
      <c r="J65" s="192">
        <f t="shared" si="3"/>
        <v>-13.488828502415462</v>
      </c>
    </row>
    <row r="66" spans="1:11" s="2" customFormat="1" x14ac:dyDescent="0.25">
      <c r="A66" s="1">
        <v>322</v>
      </c>
      <c r="B66" s="191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2">
        <f t="shared" si="3"/>
        <v>0</v>
      </c>
    </row>
    <row r="67" spans="1:11" s="2" customFormat="1" x14ac:dyDescent="0.25">
      <c r="A67" s="1">
        <v>324</v>
      </c>
      <c r="B67" s="191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2">
        <f t="shared" si="3"/>
        <v>0</v>
      </c>
    </row>
    <row r="68" spans="1:11" s="2" customFormat="1" hidden="1" x14ac:dyDescent="0.25">
      <c r="A68" s="1">
        <v>325</v>
      </c>
      <c r="B68" s="191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2" t="e">
        <f t="shared" si="3"/>
        <v>#DIV/0!</v>
      </c>
    </row>
    <row r="69" spans="1:11" s="2" customFormat="1" hidden="1" x14ac:dyDescent="0.25">
      <c r="A69" s="1"/>
      <c r="B69" s="201" t="s">
        <v>39</v>
      </c>
      <c r="C69" s="19"/>
      <c r="D69" s="20">
        <f>SUM(D70:D71)</f>
        <v>14374.6</v>
      </c>
      <c r="E69" s="13"/>
      <c r="F69" s="20">
        <f>SUM(F70:F71)</f>
        <v>13021.8</v>
      </c>
      <c r="G69" s="13"/>
      <c r="H69" s="20">
        <f>SUM(H70:H71)</f>
        <v>1352.8000000000011</v>
      </c>
      <c r="I69" s="13"/>
      <c r="J69" s="202">
        <f>SUM(J70:J71)</f>
        <v>10.388732740481355</v>
      </c>
    </row>
    <row r="70" spans="1:11" s="2" customFormat="1" hidden="1" x14ac:dyDescent="0.25">
      <c r="A70" s="1"/>
      <c r="B70" s="191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3">
        <v>0</v>
      </c>
    </row>
    <row r="71" spans="1:11" s="2" customFormat="1" x14ac:dyDescent="0.25">
      <c r="A71" s="1"/>
      <c r="B71" s="186" t="s">
        <v>41</v>
      </c>
      <c r="C71" s="3"/>
      <c r="D71" s="21">
        <v>14374.6</v>
      </c>
      <c r="E71" s="22"/>
      <c r="F71" s="21">
        <v>13021.8</v>
      </c>
      <c r="G71" s="21"/>
      <c r="H71" s="13">
        <f>D71-F71</f>
        <v>1352.8000000000011</v>
      </c>
      <c r="I71" s="13"/>
      <c r="J71" s="202">
        <f>H71/F71*100</f>
        <v>10.388732740481355</v>
      </c>
    </row>
    <row r="72" spans="1:11" s="2" customFormat="1" ht="20.25" thickBot="1" x14ac:dyDescent="0.3">
      <c r="A72" s="1"/>
      <c r="B72" s="201" t="s">
        <v>42</v>
      </c>
      <c r="C72" s="4"/>
      <c r="D72" s="12">
        <f>D61+D64+D65+D66+D67+D68+D69</f>
        <v>137484.5</v>
      </c>
      <c r="E72" s="13"/>
      <c r="F72" s="12">
        <f>F61+F64+F65+F66+F67+F68+F69</f>
        <v>123309.2</v>
      </c>
      <c r="G72" s="13"/>
      <c r="H72" s="12">
        <f>D72-F72</f>
        <v>14175.300000000003</v>
      </c>
      <c r="I72" s="13"/>
      <c r="J72" s="193">
        <f>H72/F72*100</f>
        <v>11.49573592238049</v>
      </c>
    </row>
    <row r="73" spans="1:11" s="2" customFormat="1" ht="20.25" hidden="1" thickTop="1" x14ac:dyDescent="0.25">
      <c r="A73" s="1"/>
      <c r="B73" s="191"/>
      <c r="C73" s="4"/>
      <c r="D73" s="23"/>
      <c r="E73" s="23"/>
      <c r="F73" s="23"/>
      <c r="G73" s="23"/>
      <c r="H73" s="23"/>
      <c r="I73" s="23"/>
      <c r="J73" s="204"/>
    </row>
    <row r="74" spans="1:11" s="2" customFormat="1" ht="21" thickTop="1" thickBot="1" x14ac:dyDescent="0.3">
      <c r="A74" s="1"/>
      <c r="B74" s="191" t="s">
        <v>43</v>
      </c>
      <c r="C74" s="4"/>
      <c r="D74" s="24">
        <f>D56+D72</f>
        <v>610855.9</v>
      </c>
      <c r="E74" s="13"/>
      <c r="F74" s="24">
        <f>F56+F72</f>
        <v>580147.1</v>
      </c>
      <c r="G74" s="13"/>
      <c r="H74" s="25">
        <f>D74-F74</f>
        <v>30708.800000000047</v>
      </c>
      <c r="I74" s="21"/>
      <c r="J74" s="205">
        <f>H74/F74*100</f>
        <v>5.293278204786346</v>
      </c>
      <c r="K74" s="2" t="s">
        <v>2</v>
      </c>
    </row>
    <row r="75" spans="1:11" s="2" customFormat="1" ht="8.4499999999999993" customHeight="1" thickTop="1" x14ac:dyDescent="0.25">
      <c r="A75" s="1"/>
      <c r="B75" s="191" t="s">
        <v>2</v>
      </c>
      <c r="C75" s="4"/>
      <c r="D75" s="14"/>
      <c r="E75" s="14"/>
      <c r="F75" s="14"/>
      <c r="G75" s="14"/>
      <c r="H75" s="14"/>
      <c r="I75" s="14"/>
      <c r="J75" s="194"/>
    </row>
    <row r="76" spans="1:11" s="2" customFormat="1" ht="7.15" hidden="1" customHeight="1" x14ac:dyDescent="0.25">
      <c r="A76" s="1"/>
      <c r="B76" s="191"/>
      <c r="C76" s="4"/>
      <c r="D76" s="14"/>
      <c r="E76" s="14"/>
      <c r="F76" s="14"/>
      <c r="G76" s="14"/>
      <c r="H76" s="14"/>
      <c r="I76" s="14"/>
      <c r="J76" s="194"/>
    </row>
    <row r="77" spans="1:11" s="2" customFormat="1" ht="6.75" hidden="1" customHeight="1" x14ac:dyDescent="0.25">
      <c r="A77" s="1"/>
      <c r="B77" s="191"/>
      <c r="C77" s="4"/>
      <c r="D77" s="26" t="s">
        <v>2</v>
      </c>
      <c r="E77" s="26"/>
      <c r="F77" s="26" t="s">
        <v>2</v>
      </c>
      <c r="G77" s="14"/>
      <c r="H77" s="14"/>
      <c r="I77" s="14"/>
      <c r="J77" s="194"/>
    </row>
    <row r="78" spans="1:11" s="2" customFormat="1" ht="20.25" hidden="1" thickBot="1" x14ac:dyDescent="0.3">
      <c r="A78" s="1">
        <v>93</v>
      </c>
      <c r="B78" s="191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6">
        <f>H78/F78*100</f>
        <v>0</v>
      </c>
    </row>
    <row r="79" spans="1:11" s="2" customFormat="1" ht="16.5" hidden="1" customHeight="1" thickTop="1" x14ac:dyDescent="0.25">
      <c r="A79" s="1"/>
      <c r="B79" s="186" t="s">
        <v>2</v>
      </c>
      <c r="C79" s="3"/>
      <c r="D79" s="14"/>
      <c r="E79" s="14"/>
      <c r="F79" s="14"/>
      <c r="G79" s="14"/>
      <c r="H79" s="14"/>
      <c r="I79" s="14"/>
      <c r="J79" s="194"/>
    </row>
    <row r="80" spans="1:11" s="2" customFormat="1" ht="7.9" hidden="1" customHeight="1" x14ac:dyDescent="0.25">
      <c r="A80" s="1"/>
      <c r="B80" s="186"/>
      <c r="C80" s="3"/>
      <c r="D80" s="14"/>
      <c r="E80" s="14"/>
      <c r="F80" s="14"/>
      <c r="G80" s="14"/>
      <c r="H80" s="14"/>
      <c r="I80" s="14"/>
      <c r="J80" s="194"/>
    </row>
    <row r="81" spans="1:10" s="2" customFormat="1" ht="11.45" hidden="1" customHeight="1" thickBot="1" x14ac:dyDescent="0.3">
      <c r="A81" s="1"/>
      <c r="B81" s="207"/>
      <c r="C81" s="208"/>
      <c r="D81" s="209"/>
      <c r="E81" s="209"/>
      <c r="F81" s="209"/>
      <c r="G81" s="209"/>
      <c r="H81" s="209"/>
      <c r="I81" s="209"/>
      <c r="J81" s="210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384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topLeftCell="A24" zoomScale="80" zoomScaleNormal="80" zoomScaleSheetLayoutView="90" workbookViewId="0">
      <selection activeCell="C43" sqref="C43"/>
    </sheetView>
  </sheetViews>
  <sheetFormatPr baseColWidth="10" defaultColWidth="10" defaultRowHeight="12.75" x14ac:dyDescent="0.2"/>
  <cols>
    <col min="1" max="1" width="23.7109375" style="35" customWidth="1"/>
    <col min="2" max="2" width="59.7109375" style="69" customWidth="1"/>
    <col min="3" max="3" width="11.85546875" style="71" customWidth="1"/>
    <col min="4" max="4" width="1.5703125" style="71" customWidth="1"/>
    <col min="5" max="5" width="12.7109375" style="71" customWidth="1"/>
    <col min="6" max="6" width="1.5703125" style="71" customWidth="1"/>
    <col min="7" max="7" width="13.7109375" style="71" customWidth="1"/>
    <col min="8" max="8" width="1.5703125" style="71" customWidth="1"/>
    <col min="9" max="9" width="10.7109375" style="71" customWidth="1"/>
    <col min="10" max="38" width="12.5703125" style="334" customWidth="1"/>
    <col min="39" max="63" width="10" style="334" customWidth="1"/>
    <col min="64" max="64" width="9.5703125" style="334" customWidth="1"/>
    <col min="65" max="65" width="0.28515625" style="334" hidden="1" customWidth="1"/>
    <col min="66" max="82" width="10" style="334" hidden="1" customWidth="1"/>
    <col min="83" max="83" width="1.140625" style="334" customWidth="1"/>
    <col min="84" max="91" width="10" style="334" hidden="1" customWidth="1"/>
    <col min="92" max="92" width="2.28515625" style="334" customWidth="1"/>
    <col min="93" max="100" width="10" style="334" hidden="1" customWidth="1"/>
    <col min="101" max="101" width="0.28515625" style="334" hidden="1" customWidth="1"/>
    <col min="102" max="116" width="10" style="334" hidden="1" customWidth="1"/>
    <col min="117" max="117" width="0.28515625" style="334" customWidth="1"/>
    <col min="118" max="124" width="10" style="334" hidden="1" customWidth="1"/>
    <col min="125" max="252" width="10" style="334"/>
    <col min="253" max="253" width="53.140625" style="334" customWidth="1"/>
    <col min="254" max="254" width="10.5703125" style="334" bestFit="1" customWidth="1"/>
    <col min="255" max="255" width="1.5703125" style="334" customWidth="1"/>
    <col min="256" max="256" width="9.85546875" style="334" bestFit="1" customWidth="1"/>
    <col min="257" max="257" width="1.5703125" style="334" customWidth="1"/>
    <col min="258" max="258" width="13.7109375" style="334" customWidth="1"/>
    <col min="259" max="259" width="1.5703125" style="334" customWidth="1"/>
    <col min="260" max="260" width="10.7109375" style="334" customWidth="1"/>
    <col min="261" max="294" width="12.5703125" style="334" customWidth="1"/>
    <col min="295" max="319" width="10" style="334" customWidth="1"/>
    <col min="320" max="320" width="9.5703125" style="334" customWidth="1"/>
    <col min="321" max="338" width="0" style="334" hidden="1" customWidth="1"/>
    <col min="339" max="339" width="1.140625" style="334" customWidth="1"/>
    <col min="340" max="347" width="0" style="334" hidden="1" customWidth="1"/>
    <col min="348" max="348" width="2.28515625" style="334" customWidth="1"/>
    <col min="349" max="372" width="0" style="334" hidden="1" customWidth="1"/>
    <col min="373" max="373" width="0.28515625" style="334" customWidth="1"/>
    <col min="374" max="380" width="0" style="334" hidden="1" customWidth="1"/>
    <col min="381" max="508" width="10" style="334"/>
    <col min="509" max="509" width="53.140625" style="334" customWidth="1"/>
    <col min="510" max="510" width="10.5703125" style="334" bestFit="1" customWidth="1"/>
    <col min="511" max="511" width="1.5703125" style="334" customWidth="1"/>
    <col min="512" max="512" width="9.85546875" style="334" bestFit="1" customWidth="1"/>
    <col min="513" max="513" width="1.5703125" style="334" customWidth="1"/>
    <col min="514" max="514" width="13.7109375" style="334" customWidth="1"/>
    <col min="515" max="515" width="1.5703125" style="334" customWidth="1"/>
    <col min="516" max="516" width="10.7109375" style="334" customWidth="1"/>
    <col min="517" max="550" width="12.5703125" style="334" customWidth="1"/>
    <col min="551" max="575" width="10" style="334" customWidth="1"/>
    <col min="576" max="576" width="9.5703125" style="334" customWidth="1"/>
    <col min="577" max="594" width="0" style="334" hidden="1" customWidth="1"/>
    <col min="595" max="595" width="1.140625" style="334" customWidth="1"/>
    <col min="596" max="603" width="0" style="334" hidden="1" customWidth="1"/>
    <col min="604" max="604" width="2.28515625" style="334" customWidth="1"/>
    <col min="605" max="628" width="0" style="334" hidden="1" customWidth="1"/>
    <col min="629" max="629" width="0.28515625" style="334" customWidth="1"/>
    <col min="630" max="636" width="0" style="334" hidden="1" customWidth="1"/>
    <col min="637" max="764" width="10" style="334"/>
    <col min="765" max="765" width="53.140625" style="334" customWidth="1"/>
    <col min="766" max="766" width="10.5703125" style="334" bestFit="1" customWidth="1"/>
    <col min="767" max="767" width="1.5703125" style="334" customWidth="1"/>
    <col min="768" max="768" width="9.85546875" style="334" bestFit="1" customWidth="1"/>
    <col min="769" max="769" width="1.5703125" style="334" customWidth="1"/>
    <col min="770" max="770" width="13.7109375" style="334" customWidth="1"/>
    <col min="771" max="771" width="1.5703125" style="334" customWidth="1"/>
    <col min="772" max="772" width="10.7109375" style="334" customWidth="1"/>
    <col min="773" max="806" width="12.5703125" style="334" customWidth="1"/>
    <col min="807" max="831" width="10" style="334" customWidth="1"/>
    <col min="832" max="832" width="9.5703125" style="334" customWidth="1"/>
    <col min="833" max="850" width="0" style="334" hidden="1" customWidth="1"/>
    <col min="851" max="851" width="1.140625" style="334" customWidth="1"/>
    <col min="852" max="859" width="0" style="334" hidden="1" customWidth="1"/>
    <col min="860" max="860" width="2.28515625" style="334" customWidth="1"/>
    <col min="861" max="884" width="0" style="334" hidden="1" customWidth="1"/>
    <col min="885" max="885" width="0.28515625" style="334" customWidth="1"/>
    <col min="886" max="892" width="0" style="334" hidden="1" customWidth="1"/>
    <col min="893" max="1020" width="10" style="334"/>
    <col min="1021" max="1021" width="53.140625" style="334" customWidth="1"/>
    <col min="1022" max="1022" width="10.5703125" style="334" bestFit="1" customWidth="1"/>
    <col min="1023" max="1023" width="1.5703125" style="334" customWidth="1"/>
    <col min="1024" max="1024" width="9.85546875" style="334" bestFit="1" customWidth="1"/>
    <col min="1025" max="1025" width="1.5703125" style="334" customWidth="1"/>
    <col min="1026" max="1026" width="13.7109375" style="334" customWidth="1"/>
    <col min="1027" max="1027" width="1.5703125" style="334" customWidth="1"/>
    <col min="1028" max="1028" width="10.7109375" style="334" customWidth="1"/>
    <col min="1029" max="1062" width="12.5703125" style="334" customWidth="1"/>
    <col min="1063" max="1087" width="10" style="334" customWidth="1"/>
    <col min="1088" max="1088" width="9.5703125" style="334" customWidth="1"/>
    <col min="1089" max="1106" width="0" style="334" hidden="1" customWidth="1"/>
    <col min="1107" max="1107" width="1.140625" style="334" customWidth="1"/>
    <col min="1108" max="1115" width="0" style="334" hidden="1" customWidth="1"/>
    <col min="1116" max="1116" width="2.28515625" style="334" customWidth="1"/>
    <col min="1117" max="1140" width="0" style="334" hidden="1" customWidth="1"/>
    <col min="1141" max="1141" width="0.28515625" style="334" customWidth="1"/>
    <col min="1142" max="1148" width="0" style="334" hidden="1" customWidth="1"/>
    <col min="1149" max="1276" width="10" style="334"/>
    <col min="1277" max="1277" width="53.140625" style="334" customWidth="1"/>
    <col min="1278" max="1278" width="10.5703125" style="334" bestFit="1" customWidth="1"/>
    <col min="1279" max="1279" width="1.5703125" style="334" customWidth="1"/>
    <col min="1280" max="1280" width="9.85546875" style="334" bestFit="1" customWidth="1"/>
    <col min="1281" max="1281" width="1.5703125" style="334" customWidth="1"/>
    <col min="1282" max="1282" width="13.7109375" style="334" customWidth="1"/>
    <col min="1283" max="1283" width="1.5703125" style="334" customWidth="1"/>
    <col min="1284" max="1284" width="10.7109375" style="334" customWidth="1"/>
    <col min="1285" max="1318" width="12.5703125" style="334" customWidth="1"/>
    <col min="1319" max="1343" width="10" style="334" customWidth="1"/>
    <col min="1344" max="1344" width="9.5703125" style="334" customWidth="1"/>
    <col min="1345" max="1362" width="0" style="334" hidden="1" customWidth="1"/>
    <col min="1363" max="1363" width="1.140625" style="334" customWidth="1"/>
    <col min="1364" max="1371" width="0" style="334" hidden="1" customWidth="1"/>
    <col min="1372" max="1372" width="2.28515625" style="334" customWidth="1"/>
    <col min="1373" max="1396" width="0" style="334" hidden="1" customWidth="1"/>
    <col min="1397" max="1397" width="0.28515625" style="334" customWidth="1"/>
    <col min="1398" max="1404" width="0" style="334" hidden="1" customWidth="1"/>
    <col min="1405" max="1532" width="10" style="334"/>
    <col min="1533" max="1533" width="53.140625" style="334" customWidth="1"/>
    <col min="1534" max="1534" width="10.5703125" style="334" bestFit="1" customWidth="1"/>
    <col min="1535" max="1535" width="1.5703125" style="334" customWidth="1"/>
    <col min="1536" max="1536" width="9.85546875" style="334" bestFit="1" customWidth="1"/>
    <col min="1537" max="1537" width="1.5703125" style="334" customWidth="1"/>
    <col min="1538" max="1538" width="13.7109375" style="334" customWidth="1"/>
    <col min="1539" max="1539" width="1.5703125" style="334" customWidth="1"/>
    <col min="1540" max="1540" width="10.7109375" style="334" customWidth="1"/>
    <col min="1541" max="1574" width="12.5703125" style="334" customWidth="1"/>
    <col min="1575" max="1599" width="10" style="334" customWidth="1"/>
    <col min="1600" max="1600" width="9.5703125" style="334" customWidth="1"/>
    <col min="1601" max="1618" width="0" style="334" hidden="1" customWidth="1"/>
    <col min="1619" max="1619" width="1.140625" style="334" customWidth="1"/>
    <col min="1620" max="1627" width="0" style="334" hidden="1" customWidth="1"/>
    <col min="1628" max="1628" width="2.28515625" style="334" customWidth="1"/>
    <col min="1629" max="1652" width="0" style="334" hidden="1" customWidth="1"/>
    <col min="1653" max="1653" width="0.28515625" style="334" customWidth="1"/>
    <col min="1654" max="1660" width="0" style="334" hidden="1" customWidth="1"/>
    <col min="1661" max="1788" width="10" style="334"/>
    <col min="1789" max="1789" width="53.140625" style="334" customWidth="1"/>
    <col min="1790" max="1790" width="10.5703125" style="334" bestFit="1" customWidth="1"/>
    <col min="1791" max="1791" width="1.5703125" style="334" customWidth="1"/>
    <col min="1792" max="1792" width="9.85546875" style="334" bestFit="1" customWidth="1"/>
    <col min="1793" max="1793" width="1.5703125" style="334" customWidth="1"/>
    <col min="1794" max="1794" width="13.7109375" style="334" customWidth="1"/>
    <col min="1795" max="1795" width="1.5703125" style="334" customWidth="1"/>
    <col min="1796" max="1796" width="10.7109375" style="334" customWidth="1"/>
    <col min="1797" max="1830" width="12.5703125" style="334" customWidth="1"/>
    <col min="1831" max="1855" width="10" style="334" customWidth="1"/>
    <col min="1856" max="1856" width="9.5703125" style="334" customWidth="1"/>
    <col min="1857" max="1874" width="0" style="334" hidden="1" customWidth="1"/>
    <col min="1875" max="1875" width="1.140625" style="334" customWidth="1"/>
    <col min="1876" max="1883" width="0" style="334" hidden="1" customWidth="1"/>
    <col min="1884" max="1884" width="2.28515625" style="334" customWidth="1"/>
    <col min="1885" max="1908" width="0" style="334" hidden="1" customWidth="1"/>
    <col min="1909" max="1909" width="0.28515625" style="334" customWidth="1"/>
    <col min="1910" max="1916" width="0" style="334" hidden="1" customWidth="1"/>
    <col min="1917" max="2044" width="10" style="334"/>
    <col min="2045" max="2045" width="53.140625" style="334" customWidth="1"/>
    <col min="2046" max="2046" width="10.5703125" style="334" bestFit="1" customWidth="1"/>
    <col min="2047" max="2047" width="1.5703125" style="334" customWidth="1"/>
    <col min="2048" max="2048" width="9.85546875" style="334" bestFit="1" customWidth="1"/>
    <col min="2049" max="2049" width="1.5703125" style="334" customWidth="1"/>
    <col min="2050" max="2050" width="13.7109375" style="334" customWidth="1"/>
    <col min="2051" max="2051" width="1.5703125" style="334" customWidth="1"/>
    <col min="2052" max="2052" width="10.7109375" style="334" customWidth="1"/>
    <col min="2053" max="2086" width="12.5703125" style="334" customWidth="1"/>
    <col min="2087" max="2111" width="10" style="334" customWidth="1"/>
    <col min="2112" max="2112" width="9.5703125" style="334" customWidth="1"/>
    <col min="2113" max="2130" width="0" style="334" hidden="1" customWidth="1"/>
    <col min="2131" max="2131" width="1.140625" style="334" customWidth="1"/>
    <col min="2132" max="2139" width="0" style="334" hidden="1" customWidth="1"/>
    <col min="2140" max="2140" width="2.28515625" style="334" customWidth="1"/>
    <col min="2141" max="2164" width="0" style="334" hidden="1" customWidth="1"/>
    <col min="2165" max="2165" width="0.28515625" style="334" customWidth="1"/>
    <col min="2166" max="2172" width="0" style="334" hidden="1" customWidth="1"/>
    <col min="2173" max="2300" width="10" style="334"/>
    <col min="2301" max="2301" width="53.140625" style="334" customWidth="1"/>
    <col min="2302" max="2302" width="10.5703125" style="334" bestFit="1" customWidth="1"/>
    <col min="2303" max="2303" width="1.5703125" style="334" customWidth="1"/>
    <col min="2304" max="2304" width="9.85546875" style="334" bestFit="1" customWidth="1"/>
    <col min="2305" max="2305" width="1.5703125" style="334" customWidth="1"/>
    <col min="2306" max="2306" width="13.7109375" style="334" customWidth="1"/>
    <col min="2307" max="2307" width="1.5703125" style="334" customWidth="1"/>
    <col min="2308" max="2308" width="10.7109375" style="334" customWidth="1"/>
    <col min="2309" max="2342" width="12.5703125" style="334" customWidth="1"/>
    <col min="2343" max="2367" width="10" style="334" customWidth="1"/>
    <col min="2368" max="2368" width="9.5703125" style="334" customWidth="1"/>
    <col min="2369" max="2386" width="0" style="334" hidden="1" customWidth="1"/>
    <col min="2387" max="2387" width="1.140625" style="334" customWidth="1"/>
    <col min="2388" max="2395" width="0" style="334" hidden="1" customWidth="1"/>
    <col min="2396" max="2396" width="2.28515625" style="334" customWidth="1"/>
    <col min="2397" max="2420" width="0" style="334" hidden="1" customWidth="1"/>
    <col min="2421" max="2421" width="0.28515625" style="334" customWidth="1"/>
    <col min="2422" max="2428" width="0" style="334" hidden="1" customWidth="1"/>
    <col min="2429" max="2556" width="10" style="334"/>
    <col min="2557" max="2557" width="53.140625" style="334" customWidth="1"/>
    <col min="2558" max="2558" width="10.5703125" style="334" bestFit="1" customWidth="1"/>
    <col min="2559" max="2559" width="1.5703125" style="334" customWidth="1"/>
    <col min="2560" max="2560" width="9.85546875" style="334" bestFit="1" customWidth="1"/>
    <col min="2561" max="2561" width="1.5703125" style="334" customWidth="1"/>
    <col min="2562" max="2562" width="13.7109375" style="334" customWidth="1"/>
    <col min="2563" max="2563" width="1.5703125" style="334" customWidth="1"/>
    <col min="2564" max="2564" width="10.7109375" style="334" customWidth="1"/>
    <col min="2565" max="2598" width="12.5703125" style="334" customWidth="1"/>
    <col min="2599" max="2623" width="10" style="334" customWidth="1"/>
    <col min="2624" max="2624" width="9.5703125" style="334" customWidth="1"/>
    <col min="2625" max="2642" width="0" style="334" hidden="1" customWidth="1"/>
    <col min="2643" max="2643" width="1.140625" style="334" customWidth="1"/>
    <col min="2644" max="2651" width="0" style="334" hidden="1" customWidth="1"/>
    <col min="2652" max="2652" width="2.28515625" style="334" customWidth="1"/>
    <col min="2653" max="2676" width="0" style="334" hidden="1" customWidth="1"/>
    <col min="2677" max="2677" width="0.28515625" style="334" customWidth="1"/>
    <col min="2678" max="2684" width="0" style="334" hidden="1" customWidth="1"/>
    <col min="2685" max="2812" width="10" style="334"/>
    <col min="2813" max="2813" width="53.140625" style="334" customWidth="1"/>
    <col min="2814" max="2814" width="10.5703125" style="334" bestFit="1" customWidth="1"/>
    <col min="2815" max="2815" width="1.5703125" style="334" customWidth="1"/>
    <col min="2816" max="2816" width="9.85546875" style="334" bestFit="1" customWidth="1"/>
    <col min="2817" max="2817" width="1.5703125" style="334" customWidth="1"/>
    <col min="2818" max="2818" width="13.7109375" style="334" customWidth="1"/>
    <col min="2819" max="2819" width="1.5703125" style="334" customWidth="1"/>
    <col min="2820" max="2820" width="10.7109375" style="334" customWidth="1"/>
    <col min="2821" max="2854" width="12.5703125" style="334" customWidth="1"/>
    <col min="2855" max="2879" width="10" style="334" customWidth="1"/>
    <col min="2880" max="2880" width="9.5703125" style="334" customWidth="1"/>
    <col min="2881" max="2898" width="0" style="334" hidden="1" customWidth="1"/>
    <col min="2899" max="2899" width="1.140625" style="334" customWidth="1"/>
    <col min="2900" max="2907" width="0" style="334" hidden="1" customWidth="1"/>
    <col min="2908" max="2908" width="2.28515625" style="334" customWidth="1"/>
    <col min="2909" max="2932" width="0" style="334" hidden="1" customWidth="1"/>
    <col min="2933" max="2933" width="0.28515625" style="334" customWidth="1"/>
    <col min="2934" max="2940" width="0" style="334" hidden="1" customWidth="1"/>
    <col min="2941" max="3068" width="10" style="334"/>
    <col min="3069" max="3069" width="53.140625" style="334" customWidth="1"/>
    <col min="3070" max="3070" width="10.5703125" style="334" bestFit="1" customWidth="1"/>
    <col min="3071" max="3071" width="1.5703125" style="334" customWidth="1"/>
    <col min="3072" max="3072" width="9.85546875" style="334" bestFit="1" customWidth="1"/>
    <col min="3073" max="3073" width="1.5703125" style="334" customWidth="1"/>
    <col min="3074" max="3074" width="13.7109375" style="334" customWidth="1"/>
    <col min="3075" max="3075" width="1.5703125" style="334" customWidth="1"/>
    <col min="3076" max="3076" width="10.7109375" style="334" customWidth="1"/>
    <col min="3077" max="3110" width="12.5703125" style="334" customWidth="1"/>
    <col min="3111" max="3135" width="10" style="334" customWidth="1"/>
    <col min="3136" max="3136" width="9.5703125" style="334" customWidth="1"/>
    <col min="3137" max="3154" width="0" style="334" hidden="1" customWidth="1"/>
    <col min="3155" max="3155" width="1.140625" style="334" customWidth="1"/>
    <col min="3156" max="3163" width="0" style="334" hidden="1" customWidth="1"/>
    <col min="3164" max="3164" width="2.28515625" style="334" customWidth="1"/>
    <col min="3165" max="3188" width="0" style="334" hidden="1" customWidth="1"/>
    <col min="3189" max="3189" width="0.28515625" style="334" customWidth="1"/>
    <col min="3190" max="3196" width="0" style="334" hidden="1" customWidth="1"/>
    <col min="3197" max="3324" width="10" style="334"/>
    <col min="3325" max="3325" width="53.140625" style="334" customWidth="1"/>
    <col min="3326" max="3326" width="10.5703125" style="334" bestFit="1" customWidth="1"/>
    <col min="3327" max="3327" width="1.5703125" style="334" customWidth="1"/>
    <col min="3328" max="3328" width="9.85546875" style="334" bestFit="1" customWidth="1"/>
    <col min="3329" max="3329" width="1.5703125" style="334" customWidth="1"/>
    <col min="3330" max="3330" width="13.7109375" style="334" customWidth="1"/>
    <col min="3331" max="3331" width="1.5703125" style="334" customWidth="1"/>
    <col min="3332" max="3332" width="10.7109375" style="334" customWidth="1"/>
    <col min="3333" max="3366" width="12.5703125" style="334" customWidth="1"/>
    <col min="3367" max="3391" width="10" style="334" customWidth="1"/>
    <col min="3392" max="3392" width="9.5703125" style="334" customWidth="1"/>
    <col min="3393" max="3410" width="0" style="334" hidden="1" customWidth="1"/>
    <col min="3411" max="3411" width="1.140625" style="334" customWidth="1"/>
    <col min="3412" max="3419" width="0" style="334" hidden="1" customWidth="1"/>
    <col min="3420" max="3420" width="2.28515625" style="334" customWidth="1"/>
    <col min="3421" max="3444" width="0" style="334" hidden="1" customWidth="1"/>
    <col min="3445" max="3445" width="0.28515625" style="334" customWidth="1"/>
    <col min="3446" max="3452" width="0" style="334" hidden="1" customWidth="1"/>
    <col min="3453" max="3580" width="10" style="334"/>
    <col min="3581" max="3581" width="53.140625" style="334" customWidth="1"/>
    <col min="3582" max="3582" width="10.5703125" style="334" bestFit="1" customWidth="1"/>
    <col min="3583" max="3583" width="1.5703125" style="334" customWidth="1"/>
    <col min="3584" max="3584" width="9.85546875" style="334" bestFit="1" customWidth="1"/>
    <col min="3585" max="3585" width="1.5703125" style="334" customWidth="1"/>
    <col min="3586" max="3586" width="13.7109375" style="334" customWidth="1"/>
    <col min="3587" max="3587" width="1.5703125" style="334" customWidth="1"/>
    <col min="3588" max="3588" width="10.7109375" style="334" customWidth="1"/>
    <col min="3589" max="3622" width="12.5703125" style="334" customWidth="1"/>
    <col min="3623" max="3647" width="10" style="334" customWidth="1"/>
    <col min="3648" max="3648" width="9.5703125" style="334" customWidth="1"/>
    <col min="3649" max="3666" width="0" style="334" hidden="1" customWidth="1"/>
    <col min="3667" max="3667" width="1.140625" style="334" customWidth="1"/>
    <col min="3668" max="3675" width="0" style="334" hidden="1" customWidth="1"/>
    <col min="3676" max="3676" width="2.28515625" style="334" customWidth="1"/>
    <col min="3677" max="3700" width="0" style="334" hidden="1" customWidth="1"/>
    <col min="3701" max="3701" width="0.28515625" style="334" customWidth="1"/>
    <col min="3702" max="3708" width="0" style="334" hidden="1" customWidth="1"/>
    <col min="3709" max="3836" width="10" style="334"/>
    <col min="3837" max="3837" width="53.140625" style="334" customWidth="1"/>
    <col min="3838" max="3838" width="10.5703125" style="334" bestFit="1" customWidth="1"/>
    <col min="3839" max="3839" width="1.5703125" style="334" customWidth="1"/>
    <col min="3840" max="3840" width="9.85546875" style="334" bestFit="1" customWidth="1"/>
    <col min="3841" max="3841" width="1.5703125" style="334" customWidth="1"/>
    <col min="3842" max="3842" width="13.7109375" style="334" customWidth="1"/>
    <col min="3843" max="3843" width="1.5703125" style="334" customWidth="1"/>
    <col min="3844" max="3844" width="10.7109375" style="334" customWidth="1"/>
    <col min="3845" max="3878" width="12.5703125" style="334" customWidth="1"/>
    <col min="3879" max="3903" width="10" style="334" customWidth="1"/>
    <col min="3904" max="3904" width="9.5703125" style="334" customWidth="1"/>
    <col min="3905" max="3922" width="0" style="334" hidden="1" customWidth="1"/>
    <col min="3923" max="3923" width="1.140625" style="334" customWidth="1"/>
    <col min="3924" max="3931" width="0" style="334" hidden="1" customWidth="1"/>
    <col min="3932" max="3932" width="2.28515625" style="334" customWidth="1"/>
    <col min="3933" max="3956" width="0" style="334" hidden="1" customWidth="1"/>
    <col min="3957" max="3957" width="0.28515625" style="334" customWidth="1"/>
    <col min="3958" max="3964" width="0" style="334" hidden="1" customWidth="1"/>
    <col min="3965" max="4092" width="10" style="334"/>
    <col min="4093" max="4093" width="53.140625" style="334" customWidth="1"/>
    <col min="4094" max="4094" width="10.5703125" style="334" bestFit="1" customWidth="1"/>
    <col min="4095" max="4095" width="1.5703125" style="334" customWidth="1"/>
    <col min="4096" max="4096" width="9.85546875" style="334" bestFit="1" customWidth="1"/>
    <col min="4097" max="4097" width="1.5703125" style="334" customWidth="1"/>
    <col min="4098" max="4098" width="13.7109375" style="334" customWidth="1"/>
    <col min="4099" max="4099" width="1.5703125" style="334" customWidth="1"/>
    <col min="4100" max="4100" width="10.7109375" style="334" customWidth="1"/>
    <col min="4101" max="4134" width="12.5703125" style="334" customWidth="1"/>
    <col min="4135" max="4159" width="10" style="334" customWidth="1"/>
    <col min="4160" max="4160" width="9.5703125" style="334" customWidth="1"/>
    <col min="4161" max="4178" width="0" style="334" hidden="1" customWidth="1"/>
    <col min="4179" max="4179" width="1.140625" style="334" customWidth="1"/>
    <col min="4180" max="4187" width="0" style="334" hidden="1" customWidth="1"/>
    <col min="4188" max="4188" width="2.28515625" style="334" customWidth="1"/>
    <col min="4189" max="4212" width="0" style="334" hidden="1" customWidth="1"/>
    <col min="4213" max="4213" width="0.28515625" style="334" customWidth="1"/>
    <col min="4214" max="4220" width="0" style="334" hidden="1" customWidth="1"/>
    <col min="4221" max="4348" width="10" style="334"/>
    <col min="4349" max="4349" width="53.140625" style="334" customWidth="1"/>
    <col min="4350" max="4350" width="10.5703125" style="334" bestFit="1" customWidth="1"/>
    <col min="4351" max="4351" width="1.5703125" style="334" customWidth="1"/>
    <col min="4352" max="4352" width="9.85546875" style="334" bestFit="1" customWidth="1"/>
    <col min="4353" max="4353" width="1.5703125" style="334" customWidth="1"/>
    <col min="4354" max="4354" width="13.7109375" style="334" customWidth="1"/>
    <col min="4355" max="4355" width="1.5703125" style="334" customWidth="1"/>
    <col min="4356" max="4356" width="10.7109375" style="334" customWidth="1"/>
    <col min="4357" max="4390" width="12.5703125" style="334" customWidth="1"/>
    <col min="4391" max="4415" width="10" style="334" customWidth="1"/>
    <col min="4416" max="4416" width="9.5703125" style="334" customWidth="1"/>
    <col min="4417" max="4434" width="0" style="334" hidden="1" customWidth="1"/>
    <col min="4435" max="4435" width="1.140625" style="334" customWidth="1"/>
    <col min="4436" max="4443" width="0" style="334" hidden="1" customWidth="1"/>
    <col min="4444" max="4444" width="2.28515625" style="334" customWidth="1"/>
    <col min="4445" max="4468" width="0" style="334" hidden="1" customWidth="1"/>
    <col min="4469" max="4469" width="0.28515625" style="334" customWidth="1"/>
    <col min="4470" max="4476" width="0" style="334" hidden="1" customWidth="1"/>
    <col min="4477" max="4604" width="10" style="334"/>
    <col min="4605" max="4605" width="53.140625" style="334" customWidth="1"/>
    <col min="4606" max="4606" width="10.5703125" style="334" bestFit="1" customWidth="1"/>
    <col min="4607" max="4607" width="1.5703125" style="334" customWidth="1"/>
    <col min="4608" max="4608" width="9.85546875" style="334" bestFit="1" customWidth="1"/>
    <col min="4609" max="4609" width="1.5703125" style="334" customWidth="1"/>
    <col min="4610" max="4610" width="13.7109375" style="334" customWidth="1"/>
    <col min="4611" max="4611" width="1.5703125" style="334" customWidth="1"/>
    <col min="4612" max="4612" width="10.7109375" style="334" customWidth="1"/>
    <col min="4613" max="4646" width="12.5703125" style="334" customWidth="1"/>
    <col min="4647" max="4671" width="10" style="334" customWidth="1"/>
    <col min="4672" max="4672" width="9.5703125" style="334" customWidth="1"/>
    <col min="4673" max="4690" width="0" style="334" hidden="1" customWidth="1"/>
    <col min="4691" max="4691" width="1.140625" style="334" customWidth="1"/>
    <col min="4692" max="4699" width="0" style="334" hidden="1" customWidth="1"/>
    <col min="4700" max="4700" width="2.28515625" style="334" customWidth="1"/>
    <col min="4701" max="4724" width="0" style="334" hidden="1" customWidth="1"/>
    <col min="4725" max="4725" width="0.28515625" style="334" customWidth="1"/>
    <col min="4726" max="4732" width="0" style="334" hidden="1" customWidth="1"/>
    <col min="4733" max="4860" width="10" style="334"/>
    <col min="4861" max="4861" width="53.140625" style="334" customWidth="1"/>
    <col min="4862" max="4862" width="10.5703125" style="334" bestFit="1" customWidth="1"/>
    <col min="4863" max="4863" width="1.5703125" style="334" customWidth="1"/>
    <col min="4864" max="4864" width="9.85546875" style="334" bestFit="1" customWidth="1"/>
    <col min="4865" max="4865" width="1.5703125" style="334" customWidth="1"/>
    <col min="4866" max="4866" width="13.7109375" style="334" customWidth="1"/>
    <col min="4867" max="4867" width="1.5703125" style="334" customWidth="1"/>
    <col min="4868" max="4868" width="10.7109375" style="334" customWidth="1"/>
    <col min="4869" max="4902" width="12.5703125" style="334" customWidth="1"/>
    <col min="4903" max="4927" width="10" style="334" customWidth="1"/>
    <col min="4928" max="4928" width="9.5703125" style="334" customWidth="1"/>
    <col min="4929" max="4946" width="0" style="334" hidden="1" customWidth="1"/>
    <col min="4947" max="4947" width="1.140625" style="334" customWidth="1"/>
    <col min="4948" max="4955" width="0" style="334" hidden="1" customWidth="1"/>
    <col min="4956" max="4956" width="2.28515625" style="334" customWidth="1"/>
    <col min="4957" max="4980" width="0" style="334" hidden="1" customWidth="1"/>
    <col min="4981" max="4981" width="0.28515625" style="334" customWidth="1"/>
    <col min="4982" max="4988" width="0" style="334" hidden="1" customWidth="1"/>
    <col min="4989" max="5116" width="10" style="334"/>
    <col min="5117" max="5117" width="53.140625" style="334" customWidth="1"/>
    <col min="5118" max="5118" width="10.5703125" style="334" bestFit="1" customWidth="1"/>
    <col min="5119" max="5119" width="1.5703125" style="334" customWidth="1"/>
    <col min="5120" max="5120" width="9.85546875" style="334" bestFit="1" customWidth="1"/>
    <col min="5121" max="5121" width="1.5703125" style="334" customWidth="1"/>
    <col min="5122" max="5122" width="13.7109375" style="334" customWidth="1"/>
    <col min="5123" max="5123" width="1.5703125" style="334" customWidth="1"/>
    <col min="5124" max="5124" width="10.7109375" style="334" customWidth="1"/>
    <col min="5125" max="5158" width="12.5703125" style="334" customWidth="1"/>
    <col min="5159" max="5183" width="10" style="334" customWidth="1"/>
    <col min="5184" max="5184" width="9.5703125" style="334" customWidth="1"/>
    <col min="5185" max="5202" width="0" style="334" hidden="1" customWidth="1"/>
    <col min="5203" max="5203" width="1.140625" style="334" customWidth="1"/>
    <col min="5204" max="5211" width="0" style="334" hidden="1" customWidth="1"/>
    <col min="5212" max="5212" width="2.28515625" style="334" customWidth="1"/>
    <col min="5213" max="5236" width="0" style="334" hidden="1" customWidth="1"/>
    <col min="5237" max="5237" width="0.28515625" style="334" customWidth="1"/>
    <col min="5238" max="5244" width="0" style="334" hidden="1" customWidth="1"/>
    <col min="5245" max="5372" width="10" style="334"/>
    <col min="5373" max="5373" width="53.140625" style="334" customWidth="1"/>
    <col min="5374" max="5374" width="10.5703125" style="334" bestFit="1" customWidth="1"/>
    <col min="5375" max="5375" width="1.5703125" style="334" customWidth="1"/>
    <col min="5376" max="5376" width="9.85546875" style="334" bestFit="1" customWidth="1"/>
    <col min="5377" max="5377" width="1.5703125" style="334" customWidth="1"/>
    <col min="5378" max="5378" width="13.7109375" style="334" customWidth="1"/>
    <col min="5379" max="5379" width="1.5703125" style="334" customWidth="1"/>
    <col min="5380" max="5380" width="10.7109375" style="334" customWidth="1"/>
    <col min="5381" max="5414" width="12.5703125" style="334" customWidth="1"/>
    <col min="5415" max="5439" width="10" style="334" customWidth="1"/>
    <col min="5440" max="5440" width="9.5703125" style="334" customWidth="1"/>
    <col min="5441" max="5458" width="0" style="334" hidden="1" customWidth="1"/>
    <col min="5459" max="5459" width="1.140625" style="334" customWidth="1"/>
    <col min="5460" max="5467" width="0" style="334" hidden="1" customWidth="1"/>
    <col min="5468" max="5468" width="2.28515625" style="334" customWidth="1"/>
    <col min="5469" max="5492" width="0" style="334" hidden="1" customWidth="1"/>
    <col min="5493" max="5493" width="0.28515625" style="334" customWidth="1"/>
    <col min="5494" max="5500" width="0" style="334" hidden="1" customWidth="1"/>
    <col min="5501" max="5628" width="10" style="334"/>
    <col min="5629" max="5629" width="53.140625" style="334" customWidth="1"/>
    <col min="5630" max="5630" width="10.5703125" style="334" bestFit="1" customWidth="1"/>
    <col min="5631" max="5631" width="1.5703125" style="334" customWidth="1"/>
    <col min="5632" max="5632" width="9.85546875" style="334" bestFit="1" customWidth="1"/>
    <col min="5633" max="5633" width="1.5703125" style="334" customWidth="1"/>
    <col min="5634" max="5634" width="13.7109375" style="334" customWidth="1"/>
    <col min="5635" max="5635" width="1.5703125" style="334" customWidth="1"/>
    <col min="5636" max="5636" width="10.7109375" style="334" customWidth="1"/>
    <col min="5637" max="5670" width="12.5703125" style="334" customWidth="1"/>
    <col min="5671" max="5695" width="10" style="334" customWidth="1"/>
    <col min="5696" max="5696" width="9.5703125" style="334" customWidth="1"/>
    <col min="5697" max="5714" width="0" style="334" hidden="1" customWidth="1"/>
    <col min="5715" max="5715" width="1.140625" style="334" customWidth="1"/>
    <col min="5716" max="5723" width="0" style="334" hidden="1" customWidth="1"/>
    <col min="5724" max="5724" width="2.28515625" style="334" customWidth="1"/>
    <col min="5725" max="5748" width="0" style="334" hidden="1" customWidth="1"/>
    <col min="5749" max="5749" width="0.28515625" style="334" customWidth="1"/>
    <col min="5750" max="5756" width="0" style="334" hidden="1" customWidth="1"/>
    <col min="5757" max="5884" width="10" style="334"/>
    <col min="5885" max="5885" width="53.140625" style="334" customWidth="1"/>
    <col min="5886" max="5886" width="10.5703125" style="334" bestFit="1" customWidth="1"/>
    <col min="5887" max="5887" width="1.5703125" style="334" customWidth="1"/>
    <col min="5888" max="5888" width="9.85546875" style="334" bestFit="1" customWidth="1"/>
    <col min="5889" max="5889" width="1.5703125" style="334" customWidth="1"/>
    <col min="5890" max="5890" width="13.7109375" style="334" customWidth="1"/>
    <col min="5891" max="5891" width="1.5703125" style="334" customWidth="1"/>
    <col min="5892" max="5892" width="10.7109375" style="334" customWidth="1"/>
    <col min="5893" max="5926" width="12.5703125" style="334" customWidth="1"/>
    <col min="5927" max="5951" width="10" style="334" customWidth="1"/>
    <col min="5952" max="5952" width="9.5703125" style="334" customWidth="1"/>
    <col min="5953" max="5970" width="0" style="334" hidden="1" customWidth="1"/>
    <col min="5971" max="5971" width="1.140625" style="334" customWidth="1"/>
    <col min="5972" max="5979" width="0" style="334" hidden="1" customWidth="1"/>
    <col min="5980" max="5980" width="2.28515625" style="334" customWidth="1"/>
    <col min="5981" max="6004" width="0" style="334" hidden="1" customWidth="1"/>
    <col min="6005" max="6005" width="0.28515625" style="334" customWidth="1"/>
    <col min="6006" max="6012" width="0" style="334" hidden="1" customWidth="1"/>
    <col min="6013" max="6140" width="10" style="334"/>
    <col min="6141" max="6141" width="53.140625" style="334" customWidth="1"/>
    <col min="6142" max="6142" width="10.5703125" style="334" bestFit="1" customWidth="1"/>
    <col min="6143" max="6143" width="1.5703125" style="334" customWidth="1"/>
    <col min="6144" max="6144" width="9.85546875" style="334" bestFit="1" customWidth="1"/>
    <col min="6145" max="6145" width="1.5703125" style="334" customWidth="1"/>
    <col min="6146" max="6146" width="13.7109375" style="334" customWidth="1"/>
    <col min="6147" max="6147" width="1.5703125" style="334" customWidth="1"/>
    <col min="6148" max="6148" width="10.7109375" style="334" customWidth="1"/>
    <col min="6149" max="6182" width="12.5703125" style="334" customWidth="1"/>
    <col min="6183" max="6207" width="10" style="334" customWidth="1"/>
    <col min="6208" max="6208" width="9.5703125" style="334" customWidth="1"/>
    <col min="6209" max="6226" width="0" style="334" hidden="1" customWidth="1"/>
    <col min="6227" max="6227" width="1.140625" style="334" customWidth="1"/>
    <col min="6228" max="6235" width="0" style="334" hidden="1" customWidth="1"/>
    <col min="6236" max="6236" width="2.28515625" style="334" customWidth="1"/>
    <col min="6237" max="6260" width="0" style="334" hidden="1" customWidth="1"/>
    <col min="6261" max="6261" width="0.28515625" style="334" customWidth="1"/>
    <col min="6262" max="6268" width="0" style="334" hidden="1" customWidth="1"/>
    <col min="6269" max="6396" width="10" style="334"/>
    <col min="6397" max="6397" width="53.140625" style="334" customWidth="1"/>
    <col min="6398" max="6398" width="10.5703125" style="334" bestFit="1" customWidth="1"/>
    <col min="6399" max="6399" width="1.5703125" style="334" customWidth="1"/>
    <col min="6400" max="6400" width="9.85546875" style="334" bestFit="1" customWidth="1"/>
    <col min="6401" max="6401" width="1.5703125" style="334" customWidth="1"/>
    <col min="6402" max="6402" width="13.7109375" style="334" customWidth="1"/>
    <col min="6403" max="6403" width="1.5703125" style="334" customWidth="1"/>
    <col min="6404" max="6404" width="10.7109375" style="334" customWidth="1"/>
    <col min="6405" max="6438" width="12.5703125" style="334" customWidth="1"/>
    <col min="6439" max="6463" width="10" style="334" customWidth="1"/>
    <col min="6464" max="6464" width="9.5703125" style="334" customWidth="1"/>
    <col min="6465" max="6482" width="0" style="334" hidden="1" customWidth="1"/>
    <col min="6483" max="6483" width="1.140625" style="334" customWidth="1"/>
    <col min="6484" max="6491" width="0" style="334" hidden="1" customWidth="1"/>
    <col min="6492" max="6492" width="2.28515625" style="334" customWidth="1"/>
    <col min="6493" max="6516" width="0" style="334" hidden="1" customWidth="1"/>
    <col min="6517" max="6517" width="0.28515625" style="334" customWidth="1"/>
    <col min="6518" max="6524" width="0" style="334" hidden="1" customWidth="1"/>
    <col min="6525" max="6652" width="10" style="334"/>
    <col min="6653" max="6653" width="53.140625" style="334" customWidth="1"/>
    <col min="6654" max="6654" width="10.5703125" style="334" bestFit="1" customWidth="1"/>
    <col min="6655" max="6655" width="1.5703125" style="334" customWidth="1"/>
    <col min="6656" max="6656" width="9.85546875" style="334" bestFit="1" customWidth="1"/>
    <col min="6657" max="6657" width="1.5703125" style="334" customWidth="1"/>
    <col min="6658" max="6658" width="13.7109375" style="334" customWidth="1"/>
    <col min="6659" max="6659" width="1.5703125" style="334" customWidth="1"/>
    <col min="6660" max="6660" width="10.7109375" style="334" customWidth="1"/>
    <col min="6661" max="6694" width="12.5703125" style="334" customWidth="1"/>
    <col min="6695" max="6719" width="10" style="334" customWidth="1"/>
    <col min="6720" max="6720" width="9.5703125" style="334" customWidth="1"/>
    <col min="6721" max="6738" width="0" style="334" hidden="1" customWidth="1"/>
    <col min="6739" max="6739" width="1.140625" style="334" customWidth="1"/>
    <col min="6740" max="6747" width="0" style="334" hidden="1" customWidth="1"/>
    <col min="6748" max="6748" width="2.28515625" style="334" customWidth="1"/>
    <col min="6749" max="6772" width="0" style="334" hidden="1" customWidth="1"/>
    <col min="6773" max="6773" width="0.28515625" style="334" customWidth="1"/>
    <col min="6774" max="6780" width="0" style="334" hidden="1" customWidth="1"/>
    <col min="6781" max="6908" width="10" style="334"/>
    <col min="6909" max="6909" width="53.140625" style="334" customWidth="1"/>
    <col min="6910" max="6910" width="10.5703125" style="334" bestFit="1" customWidth="1"/>
    <col min="6911" max="6911" width="1.5703125" style="334" customWidth="1"/>
    <col min="6912" max="6912" width="9.85546875" style="334" bestFit="1" customWidth="1"/>
    <col min="6913" max="6913" width="1.5703125" style="334" customWidth="1"/>
    <col min="6914" max="6914" width="13.7109375" style="334" customWidth="1"/>
    <col min="6915" max="6915" width="1.5703125" style="334" customWidth="1"/>
    <col min="6916" max="6916" width="10.7109375" style="334" customWidth="1"/>
    <col min="6917" max="6950" width="12.5703125" style="334" customWidth="1"/>
    <col min="6951" max="6975" width="10" style="334" customWidth="1"/>
    <col min="6976" max="6976" width="9.5703125" style="334" customWidth="1"/>
    <col min="6977" max="6994" width="0" style="334" hidden="1" customWidth="1"/>
    <col min="6995" max="6995" width="1.140625" style="334" customWidth="1"/>
    <col min="6996" max="7003" width="0" style="334" hidden="1" customWidth="1"/>
    <col min="7004" max="7004" width="2.28515625" style="334" customWidth="1"/>
    <col min="7005" max="7028" width="0" style="334" hidden="1" customWidth="1"/>
    <col min="7029" max="7029" width="0.28515625" style="334" customWidth="1"/>
    <col min="7030" max="7036" width="0" style="334" hidden="1" customWidth="1"/>
    <col min="7037" max="7164" width="10" style="334"/>
    <col min="7165" max="7165" width="53.140625" style="334" customWidth="1"/>
    <col min="7166" max="7166" width="10.5703125" style="334" bestFit="1" customWidth="1"/>
    <col min="7167" max="7167" width="1.5703125" style="334" customWidth="1"/>
    <col min="7168" max="7168" width="9.85546875" style="334" bestFit="1" customWidth="1"/>
    <col min="7169" max="7169" width="1.5703125" style="334" customWidth="1"/>
    <col min="7170" max="7170" width="13.7109375" style="334" customWidth="1"/>
    <col min="7171" max="7171" width="1.5703125" style="334" customWidth="1"/>
    <col min="7172" max="7172" width="10.7109375" style="334" customWidth="1"/>
    <col min="7173" max="7206" width="12.5703125" style="334" customWidth="1"/>
    <col min="7207" max="7231" width="10" style="334" customWidth="1"/>
    <col min="7232" max="7232" width="9.5703125" style="334" customWidth="1"/>
    <col min="7233" max="7250" width="0" style="334" hidden="1" customWidth="1"/>
    <col min="7251" max="7251" width="1.140625" style="334" customWidth="1"/>
    <col min="7252" max="7259" width="0" style="334" hidden="1" customWidth="1"/>
    <col min="7260" max="7260" width="2.28515625" style="334" customWidth="1"/>
    <col min="7261" max="7284" width="0" style="334" hidden="1" customWidth="1"/>
    <col min="7285" max="7285" width="0.28515625" style="334" customWidth="1"/>
    <col min="7286" max="7292" width="0" style="334" hidden="1" customWidth="1"/>
    <col min="7293" max="7420" width="10" style="334"/>
    <col min="7421" max="7421" width="53.140625" style="334" customWidth="1"/>
    <col min="7422" max="7422" width="10.5703125" style="334" bestFit="1" customWidth="1"/>
    <col min="7423" max="7423" width="1.5703125" style="334" customWidth="1"/>
    <col min="7424" max="7424" width="9.85546875" style="334" bestFit="1" customWidth="1"/>
    <col min="7425" max="7425" width="1.5703125" style="334" customWidth="1"/>
    <col min="7426" max="7426" width="13.7109375" style="334" customWidth="1"/>
    <col min="7427" max="7427" width="1.5703125" style="334" customWidth="1"/>
    <col min="7428" max="7428" width="10.7109375" style="334" customWidth="1"/>
    <col min="7429" max="7462" width="12.5703125" style="334" customWidth="1"/>
    <col min="7463" max="7487" width="10" style="334" customWidth="1"/>
    <col min="7488" max="7488" width="9.5703125" style="334" customWidth="1"/>
    <col min="7489" max="7506" width="0" style="334" hidden="1" customWidth="1"/>
    <col min="7507" max="7507" width="1.140625" style="334" customWidth="1"/>
    <col min="7508" max="7515" width="0" style="334" hidden="1" customWidth="1"/>
    <col min="7516" max="7516" width="2.28515625" style="334" customWidth="1"/>
    <col min="7517" max="7540" width="0" style="334" hidden="1" customWidth="1"/>
    <col min="7541" max="7541" width="0.28515625" style="334" customWidth="1"/>
    <col min="7542" max="7548" width="0" style="334" hidden="1" customWidth="1"/>
    <col min="7549" max="7676" width="10" style="334"/>
    <col min="7677" max="7677" width="53.140625" style="334" customWidth="1"/>
    <col min="7678" max="7678" width="10.5703125" style="334" bestFit="1" customWidth="1"/>
    <col min="7679" max="7679" width="1.5703125" style="334" customWidth="1"/>
    <col min="7680" max="7680" width="9.85546875" style="334" bestFit="1" customWidth="1"/>
    <col min="7681" max="7681" width="1.5703125" style="334" customWidth="1"/>
    <col min="7682" max="7682" width="13.7109375" style="334" customWidth="1"/>
    <col min="7683" max="7683" width="1.5703125" style="334" customWidth="1"/>
    <col min="7684" max="7684" width="10.7109375" style="334" customWidth="1"/>
    <col min="7685" max="7718" width="12.5703125" style="334" customWidth="1"/>
    <col min="7719" max="7743" width="10" style="334" customWidth="1"/>
    <col min="7744" max="7744" width="9.5703125" style="334" customWidth="1"/>
    <col min="7745" max="7762" width="0" style="334" hidden="1" customWidth="1"/>
    <col min="7763" max="7763" width="1.140625" style="334" customWidth="1"/>
    <col min="7764" max="7771" width="0" style="334" hidden="1" customWidth="1"/>
    <col min="7772" max="7772" width="2.28515625" style="334" customWidth="1"/>
    <col min="7773" max="7796" width="0" style="334" hidden="1" customWidth="1"/>
    <col min="7797" max="7797" width="0.28515625" style="334" customWidth="1"/>
    <col min="7798" max="7804" width="0" style="334" hidden="1" customWidth="1"/>
    <col min="7805" max="7932" width="10" style="334"/>
    <col min="7933" max="7933" width="53.140625" style="334" customWidth="1"/>
    <col min="7934" max="7934" width="10.5703125" style="334" bestFit="1" customWidth="1"/>
    <col min="7935" max="7935" width="1.5703125" style="334" customWidth="1"/>
    <col min="7936" max="7936" width="9.85546875" style="334" bestFit="1" customWidth="1"/>
    <col min="7937" max="7937" width="1.5703125" style="334" customWidth="1"/>
    <col min="7938" max="7938" width="13.7109375" style="334" customWidth="1"/>
    <col min="7939" max="7939" width="1.5703125" style="334" customWidth="1"/>
    <col min="7940" max="7940" width="10.7109375" style="334" customWidth="1"/>
    <col min="7941" max="7974" width="12.5703125" style="334" customWidth="1"/>
    <col min="7975" max="7999" width="10" style="334" customWidth="1"/>
    <col min="8000" max="8000" width="9.5703125" style="334" customWidth="1"/>
    <col min="8001" max="8018" width="0" style="334" hidden="1" customWidth="1"/>
    <col min="8019" max="8019" width="1.140625" style="334" customWidth="1"/>
    <col min="8020" max="8027" width="0" style="334" hidden="1" customWidth="1"/>
    <col min="8028" max="8028" width="2.28515625" style="334" customWidth="1"/>
    <col min="8029" max="8052" width="0" style="334" hidden="1" customWidth="1"/>
    <col min="8053" max="8053" width="0.28515625" style="334" customWidth="1"/>
    <col min="8054" max="8060" width="0" style="334" hidden="1" customWidth="1"/>
    <col min="8061" max="8188" width="10" style="334"/>
    <col min="8189" max="8189" width="53.140625" style="334" customWidth="1"/>
    <col min="8190" max="8190" width="10.5703125" style="334" bestFit="1" customWidth="1"/>
    <col min="8191" max="8191" width="1.5703125" style="334" customWidth="1"/>
    <col min="8192" max="8192" width="9.85546875" style="334" bestFit="1" customWidth="1"/>
    <col min="8193" max="8193" width="1.5703125" style="334" customWidth="1"/>
    <col min="8194" max="8194" width="13.7109375" style="334" customWidth="1"/>
    <col min="8195" max="8195" width="1.5703125" style="334" customWidth="1"/>
    <col min="8196" max="8196" width="10.7109375" style="334" customWidth="1"/>
    <col min="8197" max="8230" width="12.5703125" style="334" customWidth="1"/>
    <col min="8231" max="8255" width="10" style="334" customWidth="1"/>
    <col min="8256" max="8256" width="9.5703125" style="334" customWidth="1"/>
    <col min="8257" max="8274" width="0" style="334" hidden="1" customWidth="1"/>
    <col min="8275" max="8275" width="1.140625" style="334" customWidth="1"/>
    <col min="8276" max="8283" width="0" style="334" hidden="1" customWidth="1"/>
    <col min="8284" max="8284" width="2.28515625" style="334" customWidth="1"/>
    <col min="8285" max="8308" width="0" style="334" hidden="1" customWidth="1"/>
    <col min="8309" max="8309" width="0.28515625" style="334" customWidth="1"/>
    <col min="8310" max="8316" width="0" style="334" hidden="1" customWidth="1"/>
    <col min="8317" max="8444" width="10" style="334"/>
    <col min="8445" max="8445" width="53.140625" style="334" customWidth="1"/>
    <col min="8446" max="8446" width="10.5703125" style="334" bestFit="1" customWidth="1"/>
    <col min="8447" max="8447" width="1.5703125" style="334" customWidth="1"/>
    <col min="8448" max="8448" width="9.85546875" style="334" bestFit="1" customWidth="1"/>
    <col min="8449" max="8449" width="1.5703125" style="334" customWidth="1"/>
    <col min="8450" max="8450" width="13.7109375" style="334" customWidth="1"/>
    <col min="8451" max="8451" width="1.5703125" style="334" customWidth="1"/>
    <col min="8452" max="8452" width="10.7109375" style="334" customWidth="1"/>
    <col min="8453" max="8486" width="12.5703125" style="334" customWidth="1"/>
    <col min="8487" max="8511" width="10" style="334" customWidth="1"/>
    <col min="8512" max="8512" width="9.5703125" style="334" customWidth="1"/>
    <col min="8513" max="8530" width="0" style="334" hidden="1" customWidth="1"/>
    <col min="8531" max="8531" width="1.140625" style="334" customWidth="1"/>
    <col min="8532" max="8539" width="0" style="334" hidden="1" customWidth="1"/>
    <col min="8540" max="8540" width="2.28515625" style="334" customWidth="1"/>
    <col min="8541" max="8564" width="0" style="334" hidden="1" customWidth="1"/>
    <col min="8565" max="8565" width="0.28515625" style="334" customWidth="1"/>
    <col min="8566" max="8572" width="0" style="334" hidden="1" customWidth="1"/>
    <col min="8573" max="8700" width="10" style="334"/>
    <col min="8701" max="8701" width="53.140625" style="334" customWidth="1"/>
    <col min="8702" max="8702" width="10.5703125" style="334" bestFit="1" customWidth="1"/>
    <col min="8703" max="8703" width="1.5703125" style="334" customWidth="1"/>
    <col min="8704" max="8704" width="9.85546875" style="334" bestFit="1" customWidth="1"/>
    <col min="8705" max="8705" width="1.5703125" style="334" customWidth="1"/>
    <col min="8706" max="8706" width="13.7109375" style="334" customWidth="1"/>
    <col min="8707" max="8707" width="1.5703125" style="334" customWidth="1"/>
    <col min="8708" max="8708" width="10.7109375" style="334" customWidth="1"/>
    <col min="8709" max="8742" width="12.5703125" style="334" customWidth="1"/>
    <col min="8743" max="8767" width="10" style="334" customWidth="1"/>
    <col min="8768" max="8768" width="9.5703125" style="334" customWidth="1"/>
    <col min="8769" max="8786" width="0" style="334" hidden="1" customWidth="1"/>
    <col min="8787" max="8787" width="1.140625" style="334" customWidth="1"/>
    <col min="8788" max="8795" width="0" style="334" hidden="1" customWidth="1"/>
    <col min="8796" max="8796" width="2.28515625" style="334" customWidth="1"/>
    <col min="8797" max="8820" width="0" style="334" hidden="1" customWidth="1"/>
    <col min="8821" max="8821" width="0.28515625" style="334" customWidth="1"/>
    <col min="8822" max="8828" width="0" style="334" hidden="1" customWidth="1"/>
    <col min="8829" max="8956" width="10" style="334"/>
    <col min="8957" max="8957" width="53.140625" style="334" customWidth="1"/>
    <col min="8958" max="8958" width="10.5703125" style="334" bestFit="1" customWidth="1"/>
    <col min="8959" max="8959" width="1.5703125" style="334" customWidth="1"/>
    <col min="8960" max="8960" width="9.85546875" style="334" bestFit="1" customWidth="1"/>
    <col min="8961" max="8961" width="1.5703125" style="334" customWidth="1"/>
    <col min="8962" max="8962" width="13.7109375" style="334" customWidth="1"/>
    <col min="8963" max="8963" width="1.5703125" style="334" customWidth="1"/>
    <col min="8964" max="8964" width="10.7109375" style="334" customWidth="1"/>
    <col min="8965" max="8998" width="12.5703125" style="334" customWidth="1"/>
    <col min="8999" max="9023" width="10" style="334" customWidth="1"/>
    <col min="9024" max="9024" width="9.5703125" style="334" customWidth="1"/>
    <col min="9025" max="9042" width="0" style="334" hidden="1" customWidth="1"/>
    <col min="9043" max="9043" width="1.140625" style="334" customWidth="1"/>
    <col min="9044" max="9051" width="0" style="334" hidden="1" customWidth="1"/>
    <col min="9052" max="9052" width="2.28515625" style="334" customWidth="1"/>
    <col min="9053" max="9076" width="0" style="334" hidden="1" customWidth="1"/>
    <col min="9077" max="9077" width="0.28515625" style="334" customWidth="1"/>
    <col min="9078" max="9084" width="0" style="334" hidden="1" customWidth="1"/>
    <col min="9085" max="9212" width="10" style="334"/>
    <col min="9213" max="9213" width="53.140625" style="334" customWidth="1"/>
    <col min="9214" max="9214" width="10.5703125" style="334" bestFit="1" customWidth="1"/>
    <col min="9215" max="9215" width="1.5703125" style="334" customWidth="1"/>
    <col min="9216" max="9216" width="9.85546875" style="334" bestFit="1" customWidth="1"/>
    <col min="9217" max="9217" width="1.5703125" style="334" customWidth="1"/>
    <col min="9218" max="9218" width="13.7109375" style="334" customWidth="1"/>
    <col min="9219" max="9219" width="1.5703125" style="334" customWidth="1"/>
    <col min="9220" max="9220" width="10.7109375" style="334" customWidth="1"/>
    <col min="9221" max="9254" width="12.5703125" style="334" customWidth="1"/>
    <col min="9255" max="9279" width="10" style="334" customWidth="1"/>
    <col min="9280" max="9280" width="9.5703125" style="334" customWidth="1"/>
    <col min="9281" max="9298" width="0" style="334" hidden="1" customWidth="1"/>
    <col min="9299" max="9299" width="1.140625" style="334" customWidth="1"/>
    <col min="9300" max="9307" width="0" style="334" hidden="1" customWidth="1"/>
    <col min="9308" max="9308" width="2.28515625" style="334" customWidth="1"/>
    <col min="9309" max="9332" width="0" style="334" hidden="1" customWidth="1"/>
    <col min="9333" max="9333" width="0.28515625" style="334" customWidth="1"/>
    <col min="9334" max="9340" width="0" style="334" hidden="1" customWidth="1"/>
    <col min="9341" max="9468" width="10" style="334"/>
    <col min="9469" max="9469" width="53.140625" style="334" customWidth="1"/>
    <col min="9470" max="9470" width="10.5703125" style="334" bestFit="1" customWidth="1"/>
    <col min="9471" max="9471" width="1.5703125" style="334" customWidth="1"/>
    <col min="9472" max="9472" width="9.85546875" style="334" bestFit="1" customWidth="1"/>
    <col min="9473" max="9473" width="1.5703125" style="334" customWidth="1"/>
    <col min="9474" max="9474" width="13.7109375" style="334" customWidth="1"/>
    <col min="9475" max="9475" width="1.5703125" style="334" customWidth="1"/>
    <col min="9476" max="9476" width="10.7109375" style="334" customWidth="1"/>
    <col min="9477" max="9510" width="12.5703125" style="334" customWidth="1"/>
    <col min="9511" max="9535" width="10" style="334" customWidth="1"/>
    <col min="9536" max="9536" width="9.5703125" style="334" customWidth="1"/>
    <col min="9537" max="9554" width="0" style="334" hidden="1" customWidth="1"/>
    <col min="9555" max="9555" width="1.140625" style="334" customWidth="1"/>
    <col min="9556" max="9563" width="0" style="334" hidden="1" customWidth="1"/>
    <col min="9564" max="9564" width="2.28515625" style="334" customWidth="1"/>
    <col min="9565" max="9588" width="0" style="334" hidden="1" customWidth="1"/>
    <col min="9589" max="9589" width="0.28515625" style="334" customWidth="1"/>
    <col min="9590" max="9596" width="0" style="334" hidden="1" customWidth="1"/>
    <col min="9597" max="9724" width="10" style="334"/>
    <col min="9725" max="9725" width="53.140625" style="334" customWidth="1"/>
    <col min="9726" max="9726" width="10.5703125" style="334" bestFit="1" customWidth="1"/>
    <col min="9727" max="9727" width="1.5703125" style="334" customWidth="1"/>
    <col min="9728" max="9728" width="9.85546875" style="334" bestFit="1" customWidth="1"/>
    <col min="9729" max="9729" width="1.5703125" style="334" customWidth="1"/>
    <col min="9730" max="9730" width="13.7109375" style="334" customWidth="1"/>
    <col min="9731" max="9731" width="1.5703125" style="334" customWidth="1"/>
    <col min="9732" max="9732" width="10.7109375" style="334" customWidth="1"/>
    <col min="9733" max="9766" width="12.5703125" style="334" customWidth="1"/>
    <col min="9767" max="9791" width="10" style="334" customWidth="1"/>
    <col min="9792" max="9792" width="9.5703125" style="334" customWidth="1"/>
    <col min="9793" max="9810" width="0" style="334" hidden="1" customWidth="1"/>
    <col min="9811" max="9811" width="1.140625" style="334" customWidth="1"/>
    <col min="9812" max="9819" width="0" style="334" hidden="1" customWidth="1"/>
    <col min="9820" max="9820" width="2.28515625" style="334" customWidth="1"/>
    <col min="9821" max="9844" width="0" style="334" hidden="1" customWidth="1"/>
    <col min="9845" max="9845" width="0.28515625" style="334" customWidth="1"/>
    <col min="9846" max="9852" width="0" style="334" hidden="1" customWidth="1"/>
    <col min="9853" max="9980" width="10" style="334"/>
    <col min="9981" max="9981" width="53.140625" style="334" customWidth="1"/>
    <col min="9982" max="9982" width="10.5703125" style="334" bestFit="1" customWidth="1"/>
    <col min="9983" max="9983" width="1.5703125" style="334" customWidth="1"/>
    <col min="9984" max="9984" width="9.85546875" style="334" bestFit="1" customWidth="1"/>
    <col min="9985" max="9985" width="1.5703125" style="334" customWidth="1"/>
    <col min="9986" max="9986" width="13.7109375" style="334" customWidth="1"/>
    <col min="9987" max="9987" width="1.5703125" style="334" customWidth="1"/>
    <col min="9988" max="9988" width="10.7109375" style="334" customWidth="1"/>
    <col min="9989" max="10022" width="12.5703125" style="334" customWidth="1"/>
    <col min="10023" max="10047" width="10" style="334" customWidth="1"/>
    <col min="10048" max="10048" width="9.5703125" style="334" customWidth="1"/>
    <col min="10049" max="10066" width="0" style="334" hidden="1" customWidth="1"/>
    <col min="10067" max="10067" width="1.140625" style="334" customWidth="1"/>
    <col min="10068" max="10075" width="0" style="334" hidden="1" customWidth="1"/>
    <col min="10076" max="10076" width="2.28515625" style="334" customWidth="1"/>
    <col min="10077" max="10100" width="0" style="334" hidden="1" customWidth="1"/>
    <col min="10101" max="10101" width="0.28515625" style="334" customWidth="1"/>
    <col min="10102" max="10108" width="0" style="334" hidden="1" customWidth="1"/>
    <col min="10109" max="10236" width="10" style="334"/>
    <col min="10237" max="10237" width="53.140625" style="334" customWidth="1"/>
    <col min="10238" max="10238" width="10.5703125" style="334" bestFit="1" customWidth="1"/>
    <col min="10239" max="10239" width="1.5703125" style="334" customWidth="1"/>
    <col min="10240" max="10240" width="9.85546875" style="334" bestFit="1" customWidth="1"/>
    <col min="10241" max="10241" width="1.5703125" style="334" customWidth="1"/>
    <col min="10242" max="10242" width="13.7109375" style="334" customWidth="1"/>
    <col min="10243" max="10243" width="1.5703125" style="334" customWidth="1"/>
    <col min="10244" max="10244" width="10.7109375" style="334" customWidth="1"/>
    <col min="10245" max="10278" width="12.5703125" style="334" customWidth="1"/>
    <col min="10279" max="10303" width="10" style="334" customWidth="1"/>
    <col min="10304" max="10304" width="9.5703125" style="334" customWidth="1"/>
    <col min="10305" max="10322" width="0" style="334" hidden="1" customWidth="1"/>
    <col min="10323" max="10323" width="1.140625" style="334" customWidth="1"/>
    <col min="10324" max="10331" width="0" style="334" hidden="1" customWidth="1"/>
    <col min="10332" max="10332" width="2.28515625" style="334" customWidth="1"/>
    <col min="10333" max="10356" width="0" style="334" hidden="1" customWidth="1"/>
    <col min="10357" max="10357" width="0.28515625" style="334" customWidth="1"/>
    <col min="10358" max="10364" width="0" style="334" hidden="1" customWidth="1"/>
    <col min="10365" max="10492" width="10" style="334"/>
    <col min="10493" max="10493" width="53.140625" style="334" customWidth="1"/>
    <col min="10494" max="10494" width="10.5703125" style="334" bestFit="1" customWidth="1"/>
    <col min="10495" max="10495" width="1.5703125" style="334" customWidth="1"/>
    <col min="10496" max="10496" width="9.85546875" style="334" bestFit="1" customWidth="1"/>
    <col min="10497" max="10497" width="1.5703125" style="334" customWidth="1"/>
    <col min="10498" max="10498" width="13.7109375" style="334" customWidth="1"/>
    <col min="10499" max="10499" width="1.5703125" style="334" customWidth="1"/>
    <col min="10500" max="10500" width="10.7109375" style="334" customWidth="1"/>
    <col min="10501" max="10534" width="12.5703125" style="334" customWidth="1"/>
    <col min="10535" max="10559" width="10" style="334" customWidth="1"/>
    <col min="10560" max="10560" width="9.5703125" style="334" customWidth="1"/>
    <col min="10561" max="10578" width="0" style="334" hidden="1" customWidth="1"/>
    <col min="10579" max="10579" width="1.140625" style="334" customWidth="1"/>
    <col min="10580" max="10587" width="0" style="334" hidden="1" customWidth="1"/>
    <col min="10588" max="10588" width="2.28515625" style="334" customWidth="1"/>
    <col min="10589" max="10612" width="0" style="334" hidden="1" customWidth="1"/>
    <col min="10613" max="10613" width="0.28515625" style="334" customWidth="1"/>
    <col min="10614" max="10620" width="0" style="334" hidden="1" customWidth="1"/>
    <col min="10621" max="10748" width="10" style="334"/>
    <col min="10749" max="10749" width="53.140625" style="334" customWidth="1"/>
    <col min="10750" max="10750" width="10.5703125" style="334" bestFit="1" customWidth="1"/>
    <col min="10751" max="10751" width="1.5703125" style="334" customWidth="1"/>
    <col min="10752" max="10752" width="9.85546875" style="334" bestFit="1" customWidth="1"/>
    <col min="10753" max="10753" width="1.5703125" style="334" customWidth="1"/>
    <col min="10754" max="10754" width="13.7109375" style="334" customWidth="1"/>
    <col min="10755" max="10755" width="1.5703125" style="334" customWidth="1"/>
    <col min="10756" max="10756" width="10.7109375" style="334" customWidth="1"/>
    <col min="10757" max="10790" width="12.5703125" style="334" customWidth="1"/>
    <col min="10791" max="10815" width="10" style="334" customWidth="1"/>
    <col min="10816" max="10816" width="9.5703125" style="334" customWidth="1"/>
    <col min="10817" max="10834" width="0" style="334" hidden="1" customWidth="1"/>
    <col min="10835" max="10835" width="1.140625" style="334" customWidth="1"/>
    <col min="10836" max="10843" width="0" style="334" hidden="1" customWidth="1"/>
    <col min="10844" max="10844" width="2.28515625" style="334" customWidth="1"/>
    <col min="10845" max="10868" width="0" style="334" hidden="1" customWidth="1"/>
    <col min="10869" max="10869" width="0.28515625" style="334" customWidth="1"/>
    <col min="10870" max="10876" width="0" style="334" hidden="1" customWidth="1"/>
    <col min="10877" max="11004" width="10" style="334"/>
    <col min="11005" max="11005" width="53.140625" style="334" customWidth="1"/>
    <col min="11006" max="11006" width="10.5703125" style="334" bestFit="1" customWidth="1"/>
    <col min="11007" max="11007" width="1.5703125" style="334" customWidth="1"/>
    <col min="11008" max="11008" width="9.85546875" style="334" bestFit="1" customWidth="1"/>
    <col min="11009" max="11009" width="1.5703125" style="334" customWidth="1"/>
    <col min="11010" max="11010" width="13.7109375" style="334" customWidth="1"/>
    <col min="11011" max="11011" width="1.5703125" style="334" customWidth="1"/>
    <col min="11012" max="11012" width="10.7109375" style="334" customWidth="1"/>
    <col min="11013" max="11046" width="12.5703125" style="334" customWidth="1"/>
    <col min="11047" max="11071" width="10" style="334" customWidth="1"/>
    <col min="11072" max="11072" width="9.5703125" style="334" customWidth="1"/>
    <col min="11073" max="11090" width="0" style="334" hidden="1" customWidth="1"/>
    <col min="11091" max="11091" width="1.140625" style="334" customWidth="1"/>
    <col min="11092" max="11099" width="0" style="334" hidden="1" customWidth="1"/>
    <col min="11100" max="11100" width="2.28515625" style="334" customWidth="1"/>
    <col min="11101" max="11124" width="0" style="334" hidden="1" customWidth="1"/>
    <col min="11125" max="11125" width="0.28515625" style="334" customWidth="1"/>
    <col min="11126" max="11132" width="0" style="334" hidden="1" customWidth="1"/>
    <col min="11133" max="11260" width="10" style="334"/>
    <col min="11261" max="11261" width="53.140625" style="334" customWidth="1"/>
    <col min="11262" max="11262" width="10.5703125" style="334" bestFit="1" customWidth="1"/>
    <col min="11263" max="11263" width="1.5703125" style="334" customWidth="1"/>
    <col min="11264" max="11264" width="9.85546875" style="334" bestFit="1" customWidth="1"/>
    <col min="11265" max="11265" width="1.5703125" style="334" customWidth="1"/>
    <col min="11266" max="11266" width="13.7109375" style="334" customWidth="1"/>
    <col min="11267" max="11267" width="1.5703125" style="334" customWidth="1"/>
    <col min="11268" max="11268" width="10.7109375" style="334" customWidth="1"/>
    <col min="11269" max="11302" width="12.5703125" style="334" customWidth="1"/>
    <col min="11303" max="11327" width="10" style="334" customWidth="1"/>
    <col min="11328" max="11328" width="9.5703125" style="334" customWidth="1"/>
    <col min="11329" max="11346" width="0" style="334" hidden="1" customWidth="1"/>
    <col min="11347" max="11347" width="1.140625" style="334" customWidth="1"/>
    <col min="11348" max="11355" width="0" style="334" hidden="1" customWidth="1"/>
    <col min="11356" max="11356" width="2.28515625" style="334" customWidth="1"/>
    <col min="11357" max="11380" width="0" style="334" hidden="1" customWidth="1"/>
    <col min="11381" max="11381" width="0.28515625" style="334" customWidth="1"/>
    <col min="11382" max="11388" width="0" style="334" hidden="1" customWidth="1"/>
    <col min="11389" max="11516" width="10" style="334"/>
    <col min="11517" max="11517" width="53.140625" style="334" customWidth="1"/>
    <col min="11518" max="11518" width="10.5703125" style="334" bestFit="1" customWidth="1"/>
    <col min="11519" max="11519" width="1.5703125" style="334" customWidth="1"/>
    <col min="11520" max="11520" width="9.85546875" style="334" bestFit="1" customWidth="1"/>
    <col min="11521" max="11521" width="1.5703125" style="334" customWidth="1"/>
    <col min="11522" max="11522" width="13.7109375" style="334" customWidth="1"/>
    <col min="11523" max="11523" width="1.5703125" style="334" customWidth="1"/>
    <col min="11524" max="11524" width="10.7109375" style="334" customWidth="1"/>
    <col min="11525" max="11558" width="12.5703125" style="334" customWidth="1"/>
    <col min="11559" max="11583" width="10" style="334" customWidth="1"/>
    <col min="11584" max="11584" width="9.5703125" style="334" customWidth="1"/>
    <col min="11585" max="11602" width="0" style="334" hidden="1" customWidth="1"/>
    <col min="11603" max="11603" width="1.140625" style="334" customWidth="1"/>
    <col min="11604" max="11611" width="0" style="334" hidden="1" customWidth="1"/>
    <col min="11612" max="11612" width="2.28515625" style="334" customWidth="1"/>
    <col min="11613" max="11636" width="0" style="334" hidden="1" customWidth="1"/>
    <col min="11637" max="11637" width="0.28515625" style="334" customWidth="1"/>
    <col min="11638" max="11644" width="0" style="334" hidden="1" customWidth="1"/>
    <col min="11645" max="11772" width="10" style="334"/>
    <col min="11773" max="11773" width="53.140625" style="334" customWidth="1"/>
    <col min="11774" max="11774" width="10.5703125" style="334" bestFit="1" customWidth="1"/>
    <col min="11775" max="11775" width="1.5703125" style="334" customWidth="1"/>
    <col min="11776" max="11776" width="9.85546875" style="334" bestFit="1" customWidth="1"/>
    <col min="11777" max="11777" width="1.5703125" style="334" customWidth="1"/>
    <col min="11778" max="11778" width="13.7109375" style="334" customWidth="1"/>
    <col min="11779" max="11779" width="1.5703125" style="334" customWidth="1"/>
    <col min="11780" max="11780" width="10.7109375" style="334" customWidth="1"/>
    <col min="11781" max="11814" width="12.5703125" style="334" customWidth="1"/>
    <col min="11815" max="11839" width="10" style="334" customWidth="1"/>
    <col min="11840" max="11840" width="9.5703125" style="334" customWidth="1"/>
    <col min="11841" max="11858" width="0" style="334" hidden="1" customWidth="1"/>
    <col min="11859" max="11859" width="1.140625" style="334" customWidth="1"/>
    <col min="11860" max="11867" width="0" style="334" hidden="1" customWidth="1"/>
    <col min="11868" max="11868" width="2.28515625" style="334" customWidth="1"/>
    <col min="11869" max="11892" width="0" style="334" hidden="1" customWidth="1"/>
    <col min="11893" max="11893" width="0.28515625" style="334" customWidth="1"/>
    <col min="11894" max="11900" width="0" style="334" hidden="1" customWidth="1"/>
    <col min="11901" max="12028" width="10" style="334"/>
    <col min="12029" max="12029" width="53.140625" style="334" customWidth="1"/>
    <col min="12030" max="12030" width="10.5703125" style="334" bestFit="1" customWidth="1"/>
    <col min="12031" max="12031" width="1.5703125" style="334" customWidth="1"/>
    <col min="12032" max="12032" width="9.85546875" style="334" bestFit="1" customWidth="1"/>
    <col min="12033" max="12033" width="1.5703125" style="334" customWidth="1"/>
    <col min="12034" max="12034" width="13.7109375" style="334" customWidth="1"/>
    <col min="12035" max="12035" width="1.5703125" style="334" customWidth="1"/>
    <col min="12036" max="12036" width="10.7109375" style="334" customWidth="1"/>
    <col min="12037" max="12070" width="12.5703125" style="334" customWidth="1"/>
    <col min="12071" max="12095" width="10" style="334" customWidth="1"/>
    <col min="12096" max="12096" width="9.5703125" style="334" customWidth="1"/>
    <col min="12097" max="12114" width="0" style="334" hidden="1" customWidth="1"/>
    <col min="12115" max="12115" width="1.140625" style="334" customWidth="1"/>
    <col min="12116" max="12123" width="0" style="334" hidden="1" customWidth="1"/>
    <col min="12124" max="12124" width="2.28515625" style="334" customWidth="1"/>
    <col min="12125" max="12148" width="0" style="334" hidden="1" customWidth="1"/>
    <col min="12149" max="12149" width="0.28515625" style="334" customWidth="1"/>
    <col min="12150" max="12156" width="0" style="334" hidden="1" customWidth="1"/>
    <col min="12157" max="12284" width="10" style="334"/>
    <col min="12285" max="12285" width="53.140625" style="334" customWidth="1"/>
    <col min="12286" max="12286" width="10.5703125" style="334" bestFit="1" customWidth="1"/>
    <col min="12287" max="12287" width="1.5703125" style="334" customWidth="1"/>
    <col min="12288" max="12288" width="9.85546875" style="334" bestFit="1" customWidth="1"/>
    <col min="12289" max="12289" width="1.5703125" style="334" customWidth="1"/>
    <col min="12290" max="12290" width="13.7109375" style="334" customWidth="1"/>
    <col min="12291" max="12291" width="1.5703125" style="334" customWidth="1"/>
    <col min="12292" max="12292" width="10.7109375" style="334" customWidth="1"/>
    <col min="12293" max="12326" width="12.5703125" style="334" customWidth="1"/>
    <col min="12327" max="12351" width="10" style="334" customWidth="1"/>
    <col min="12352" max="12352" width="9.5703125" style="334" customWidth="1"/>
    <col min="12353" max="12370" width="0" style="334" hidden="1" customWidth="1"/>
    <col min="12371" max="12371" width="1.140625" style="334" customWidth="1"/>
    <col min="12372" max="12379" width="0" style="334" hidden="1" customWidth="1"/>
    <col min="12380" max="12380" width="2.28515625" style="334" customWidth="1"/>
    <col min="12381" max="12404" width="0" style="334" hidden="1" customWidth="1"/>
    <col min="12405" max="12405" width="0.28515625" style="334" customWidth="1"/>
    <col min="12406" max="12412" width="0" style="334" hidden="1" customWidth="1"/>
    <col min="12413" max="12540" width="10" style="334"/>
    <col min="12541" max="12541" width="53.140625" style="334" customWidth="1"/>
    <col min="12542" max="12542" width="10.5703125" style="334" bestFit="1" customWidth="1"/>
    <col min="12543" max="12543" width="1.5703125" style="334" customWidth="1"/>
    <col min="12544" max="12544" width="9.85546875" style="334" bestFit="1" customWidth="1"/>
    <col min="12545" max="12545" width="1.5703125" style="334" customWidth="1"/>
    <col min="12546" max="12546" width="13.7109375" style="334" customWidth="1"/>
    <col min="12547" max="12547" width="1.5703125" style="334" customWidth="1"/>
    <col min="12548" max="12548" width="10.7109375" style="334" customWidth="1"/>
    <col min="12549" max="12582" width="12.5703125" style="334" customWidth="1"/>
    <col min="12583" max="12607" width="10" style="334" customWidth="1"/>
    <col min="12608" max="12608" width="9.5703125" style="334" customWidth="1"/>
    <col min="12609" max="12626" width="0" style="334" hidden="1" customWidth="1"/>
    <col min="12627" max="12627" width="1.140625" style="334" customWidth="1"/>
    <col min="12628" max="12635" width="0" style="334" hidden="1" customWidth="1"/>
    <col min="12636" max="12636" width="2.28515625" style="334" customWidth="1"/>
    <col min="12637" max="12660" width="0" style="334" hidden="1" customWidth="1"/>
    <col min="12661" max="12661" width="0.28515625" style="334" customWidth="1"/>
    <col min="12662" max="12668" width="0" style="334" hidden="1" customWidth="1"/>
    <col min="12669" max="12796" width="10" style="334"/>
    <col min="12797" max="12797" width="53.140625" style="334" customWidth="1"/>
    <col min="12798" max="12798" width="10.5703125" style="334" bestFit="1" customWidth="1"/>
    <col min="12799" max="12799" width="1.5703125" style="334" customWidth="1"/>
    <col min="12800" max="12800" width="9.85546875" style="334" bestFit="1" customWidth="1"/>
    <col min="12801" max="12801" width="1.5703125" style="334" customWidth="1"/>
    <col min="12802" max="12802" width="13.7109375" style="334" customWidth="1"/>
    <col min="12803" max="12803" width="1.5703125" style="334" customWidth="1"/>
    <col min="12804" max="12804" width="10.7109375" style="334" customWidth="1"/>
    <col min="12805" max="12838" width="12.5703125" style="334" customWidth="1"/>
    <col min="12839" max="12863" width="10" style="334" customWidth="1"/>
    <col min="12864" max="12864" width="9.5703125" style="334" customWidth="1"/>
    <col min="12865" max="12882" width="0" style="334" hidden="1" customWidth="1"/>
    <col min="12883" max="12883" width="1.140625" style="334" customWidth="1"/>
    <col min="12884" max="12891" width="0" style="334" hidden="1" customWidth="1"/>
    <col min="12892" max="12892" width="2.28515625" style="334" customWidth="1"/>
    <col min="12893" max="12916" width="0" style="334" hidden="1" customWidth="1"/>
    <col min="12917" max="12917" width="0.28515625" style="334" customWidth="1"/>
    <col min="12918" max="12924" width="0" style="334" hidden="1" customWidth="1"/>
    <col min="12925" max="13052" width="10" style="334"/>
    <col min="13053" max="13053" width="53.140625" style="334" customWidth="1"/>
    <col min="13054" max="13054" width="10.5703125" style="334" bestFit="1" customWidth="1"/>
    <col min="13055" max="13055" width="1.5703125" style="334" customWidth="1"/>
    <col min="13056" max="13056" width="9.85546875" style="334" bestFit="1" customWidth="1"/>
    <col min="13057" max="13057" width="1.5703125" style="334" customWidth="1"/>
    <col min="13058" max="13058" width="13.7109375" style="334" customWidth="1"/>
    <col min="13059" max="13059" width="1.5703125" style="334" customWidth="1"/>
    <col min="13060" max="13060" width="10.7109375" style="334" customWidth="1"/>
    <col min="13061" max="13094" width="12.5703125" style="334" customWidth="1"/>
    <col min="13095" max="13119" width="10" style="334" customWidth="1"/>
    <col min="13120" max="13120" width="9.5703125" style="334" customWidth="1"/>
    <col min="13121" max="13138" width="0" style="334" hidden="1" customWidth="1"/>
    <col min="13139" max="13139" width="1.140625" style="334" customWidth="1"/>
    <col min="13140" max="13147" width="0" style="334" hidden="1" customWidth="1"/>
    <col min="13148" max="13148" width="2.28515625" style="334" customWidth="1"/>
    <col min="13149" max="13172" width="0" style="334" hidden="1" customWidth="1"/>
    <col min="13173" max="13173" width="0.28515625" style="334" customWidth="1"/>
    <col min="13174" max="13180" width="0" style="334" hidden="1" customWidth="1"/>
    <col min="13181" max="13308" width="10" style="334"/>
    <col min="13309" max="13309" width="53.140625" style="334" customWidth="1"/>
    <col min="13310" max="13310" width="10.5703125" style="334" bestFit="1" customWidth="1"/>
    <col min="13311" max="13311" width="1.5703125" style="334" customWidth="1"/>
    <col min="13312" max="13312" width="9.85546875" style="334" bestFit="1" customWidth="1"/>
    <col min="13313" max="13313" width="1.5703125" style="334" customWidth="1"/>
    <col min="13314" max="13314" width="13.7109375" style="334" customWidth="1"/>
    <col min="13315" max="13315" width="1.5703125" style="334" customWidth="1"/>
    <col min="13316" max="13316" width="10.7109375" style="334" customWidth="1"/>
    <col min="13317" max="13350" width="12.5703125" style="334" customWidth="1"/>
    <col min="13351" max="13375" width="10" style="334" customWidth="1"/>
    <col min="13376" max="13376" width="9.5703125" style="334" customWidth="1"/>
    <col min="13377" max="13394" width="0" style="334" hidden="1" customWidth="1"/>
    <col min="13395" max="13395" width="1.140625" style="334" customWidth="1"/>
    <col min="13396" max="13403" width="0" style="334" hidden="1" customWidth="1"/>
    <col min="13404" max="13404" width="2.28515625" style="334" customWidth="1"/>
    <col min="13405" max="13428" width="0" style="334" hidden="1" customWidth="1"/>
    <col min="13429" max="13429" width="0.28515625" style="334" customWidth="1"/>
    <col min="13430" max="13436" width="0" style="334" hidden="1" customWidth="1"/>
    <col min="13437" max="13564" width="10" style="334"/>
    <col min="13565" max="13565" width="53.140625" style="334" customWidth="1"/>
    <col min="13566" max="13566" width="10.5703125" style="334" bestFit="1" customWidth="1"/>
    <col min="13567" max="13567" width="1.5703125" style="334" customWidth="1"/>
    <col min="13568" max="13568" width="9.85546875" style="334" bestFit="1" customWidth="1"/>
    <col min="13569" max="13569" width="1.5703125" style="334" customWidth="1"/>
    <col min="13570" max="13570" width="13.7109375" style="334" customWidth="1"/>
    <col min="13571" max="13571" width="1.5703125" style="334" customWidth="1"/>
    <col min="13572" max="13572" width="10.7109375" style="334" customWidth="1"/>
    <col min="13573" max="13606" width="12.5703125" style="334" customWidth="1"/>
    <col min="13607" max="13631" width="10" style="334" customWidth="1"/>
    <col min="13632" max="13632" width="9.5703125" style="334" customWidth="1"/>
    <col min="13633" max="13650" width="0" style="334" hidden="1" customWidth="1"/>
    <col min="13651" max="13651" width="1.140625" style="334" customWidth="1"/>
    <col min="13652" max="13659" width="0" style="334" hidden="1" customWidth="1"/>
    <col min="13660" max="13660" width="2.28515625" style="334" customWidth="1"/>
    <col min="13661" max="13684" width="0" style="334" hidden="1" customWidth="1"/>
    <col min="13685" max="13685" width="0.28515625" style="334" customWidth="1"/>
    <col min="13686" max="13692" width="0" style="334" hidden="1" customWidth="1"/>
    <col min="13693" max="13820" width="10" style="334"/>
    <col min="13821" max="13821" width="53.140625" style="334" customWidth="1"/>
    <col min="13822" max="13822" width="10.5703125" style="334" bestFit="1" customWidth="1"/>
    <col min="13823" max="13823" width="1.5703125" style="334" customWidth="1"/>
    <col min="13824" max="13824" width="9.85546875" style="334" bestFit="1" customWidth="1"/>
    <col min="13825" max="13825" width="1.5703125" style="334" customWidth="1"/>
    <col min="13826" max="13826" width="13.7109375" style="334" customWidth="1"/>
    <col min="13827" max="13827" width="1.5703125" style="334" customWidth="1"/>
    <col min="13828" max="13828" width="10.7109375" style="334" customWidth="1"/>
    <col min="13829" max="13862" width="12.5703125" style="334" customWidth="1"/>
    <col min="13863" max="13887" width="10" style="334" customWidth="1"/>
    <col min="13888" max="13888" width="9.5703125" style="334" customWidth="1"/>
    <col min="13889" max="13906" width="0" style="334" hidden="1" customWidth="1"/>
    <col min="13907" max="13907" width="1.140625" style="334" customWidth="1"/>
    <col min="13908" max="13915" width="0" style="334" hidden="1" customWidth="1"/>
    <col min="13916" max="13916" width="2.28515625" style="334" customWidth="1"/>
    <col min="13917" max="13940" width="0" style="334" hidden="1" customWidth="1"/>
    <col min="13941" max="13941" width="0.28515625" style="334" customWidth="1"/>
    <col min="13942" max="13948" width="0" style="334" hidden="1" customWidth="1"/>
    <col min="13949" max="14076" width="10" style="334"/>
    <col min="14077" max="14077" width="53.140625" style="334" customWidth="1"/>
    <col min="14078" max="14078" width="10.5703125" style="334" bestFit="1" customWidth="1"/>
    <col min="14079" max="14079" width="1.5703125" style="334" customWidth="1"/>
    <col min="14080" max="14080" width="9.85546875" style="334" bestFit="1" customWidth="1"/>
    <col min="14081" max="14081" width="1.5703125" style="334" customWidth="1"/>
    <col min="14082" max="14082" width="13.7109375" style="334" customWidth="1"/>
    <col min="14083" max="14083" width="1.5703125" style="334" customWidth="1"/>
    <col min="14084" max="14084" width="10.7109375" style="334" customWidth="1"/>
    <col min="14085" max="14118" width="12.5703125" style="334" customWidth="1"/>
    <col min="14119" max="14143" width="10" style="334" customWidth="1"/>
    <col min="14144" max="14144" width="9.5703125" style="334" customWidth="1"/>
    <col min="14145" max="14162" width="0" style="334" hidden="1" customWidth="1"/>
    <col min="14163" max="14163" width="1.140625" style="334" customWidth="1"/>
    <col min="14164" max="14171" width="0" style="334" hidden="1" customWidth="1"/>
    <col min="14172" max="14172" width="2.28515625" style="334" customWidth="1"/>
    <col min="14173" max="14196" width="0" style="334" hidden="1" customWidth="1"/>
    <col min="14197" max="14197" width="0.28515625" style="334" customWidth="1"/>
    <col min="14198" max="14204" width="0" style="334" hidden="1" customWidth="1"/>
    <col min="14205" max="14332" width="10" style="334"/>
    <col min="14333" max="14333" width="53.140625" style="334" customWidth="1"/>
    <col min="14334" max="14334" width="10.5703125" style="334" bestFit="1" customWidth="1"/>
    <col min="14335" max="14335" width="1.5703125" style="334" customWidth="1"/>
    <col min="14336" max="14336" width="9.85546875" style="334" bestFit="1" customWidth="1"/>
    <col min="14337" max="14337" width="1.5703125" style="334" customWidth="1"/>
    <col min="14338" max="14338" width="13.7109375" style="334" customWidth="1"/>
    <col min="14339" max="14339" width="1.5703125" style="334" customWidth="1"/>
    <col min="14340" max="14340" width="10.7109375" style="334" customWidth="1"/>
    <col min="14341" max="14374" width="12.5703125" style="334" customWidth="1"/>
    <col min="14375" max="14399" width="10" style="334" customWidth="1"/>
    <col min="14400" max="14400" width="9.5703125" style="334" customWidth="1"/>
    <col min="14401" max="14418" width="0" style="334" hidden="1" customWidth="1"/>
    <col min="14419" max="14419" width="1.140625" style="334" customWidth="1"/>
    <col min="14420" max="14427" width="0" style="334" hidden="1" customWidth="1"/>
    <col min="14428" max="14428" width="2.28515625" style="334" customWidth="1"/>
    <col min="14429" max="14452" width="0" style="334" hidden="1" customWidth="1"/>
    <col min="14453" max="14453" width="0.28515625" style="334" customWidth="1"/>
    <col min="14454" max="14460" width="0" style="334" hidden="1" customWidth="1"/>
    <col min="14461" max="14588" width="10" style="334"/>
    <col min="14589" max="14589" width="53.140625" style="334" customWidth="1"/>
    <col min="14590" max="14590" width="10.5703125" style="334" bestFit="1" customWidth="1"/>
    <col min="14591" max="14591" width="1.5703125" style="334" customWidth="1"/>
    <col min="14592" max="14592" width="9.85546875" style="334" bestFit="1" customWidth="1"/>
    <col min="14593" max="14593" width="1.5703125" style="334" customWidth="1"/>
    <col min="14594" max="14594" width="13.7109375" style="334" customWidth="1"/>
    <col min="14595" max="14595" width="1.5703125" style="334" customWidth="1"/>
    <col min="14596" max="14596" width="10.7109375" style="334" customWidth="1"/>
    <col min="14597" max="14630" width="12.5703125" style="334" customWidth="1"/>
    <col min="14631" max="14655" width="10" style="334" customWidth="1"/>
    <col min="14656" max="14656" width="9.5703125" style="334" customWidth="1"/>
    <col min="14657" max="14674" width="0" style="334" hidden="1" customWidth="1"/>
    <col min="14675" max="14675" width="1.140625" style="334" customWidth="1"/>
    <col min="14676" max="14683" width="0" style="334" hidden="1" customWidth="1"/>
    <col min="14684" max="14684" width="2.28515625" style="334" customWidth="1"/>
    <col min="14685" max="14708" width="0" style="334" hidden="1" customWidth="1"/>
    <col min="14709" max="14709" width="0.28515625" style="334" customWidth="1"/>
    <col min="14710" max="14716" width="0" style="334" hidden="1" customWidth="1"/>
    <col min="14717" max="14844" width="10" style="334"/>
    <col min="14845" max="14845" width="53.140625" style="334" customWidth="1"/>
    <col min="14846" max="14846" width="10.5703125" style="334" bestFit="1" customWidth="1"/>
    <col min="14847" max="14847" width="1.5703125" style="334" customWidth="1"/>
    <col min="14848" max="14848" width="9.85546875" style="334" bestFit="1" customWidth="1"/>
    <col min="14849" max="14849" width="1.5703125" style="334" customWidth="1"/>
    <col min="14850" max="14850" width="13.7109375" style="334" customWidth="1"/>
    <col min="14851" max="14851" width="1.5703125" style="334" customWidth="1"/>
    <col min="14852" max="14852" width="10.7109375" style="334" customWidth="1"/>
    <col min="14853" max="14886" width="12.5703125" style="334" customWidth="1"/>
    <col min="14887" max="14911" width="10" style="334" customWidth="1"/>
    <col min="14912" max="14912" width="9.5703125" style="334" customWidth="1"/>
    <col min="14913" max="14930" width="0" style="334" hidden="1" customWidth="1"/>
    <col min="14931" max="14931" width="1.140625" style="334" customWidth="1"/>
    <col min="14932" max="14939" width="0" style="334" hidden="1" customWidth="1"/>
    <col min="14940" max="14940" width="2.28515625" style="334" customWidth="1"/>
    <col min="14941" max="14964" width="0" style="334" hidden="1" customWidth="1"/>
    <col min="14965" max="14965" width="0.28515625" style="334" customWidth="1"/>
    <col min="14966" max="14972" width="0" style="334" hidden="1" customWidth="1"/>
    <col min="14973" max="15100" width="10" style="334"/>
    <col min="15101" max="15101" width="53.140625" style="334" customWidth="1"/>
    <col min="15102" max="15102" width="10.5703125" style="334" bestFit="1" customWidth="1"/>
    <col min="15103" max="15103" width="1.5703125" style="334" customWidth="1"/>
    <col min="15104" max="15104" width="9.85546875" style="334" bestFit="1" customWidth="1"/>
    <col min="15105" max="15105" width="1.5703125" style="334" customWidth="1"/>
    <col min="15106" max="15106" width="13.7109375" style="334" customWidth="1"/>
    <col min="15107" max="15107" width="1.5703125" style="334" customWidth="1"/>
    <col min="15108" max="15108" width="10.7109375" style="334" customWidth="1"/>
    <col min="15109" max="15142" width="12.5703125" style="334" customWidth="1"/>
    <col min="15143" max="15167" width="10" style="334" customWidth="1"/>
    <col min="15168" max="15168" width="9.5703125" style="334" customWidth="1"/>
    <col min="15169" max="15186" width="0" style="334" hidden="1" customWidth="1"/>
    <col min="15187" max="15187" width="1.140625" style="334" customWidth="1"/>
    <col min="15188" max="15195" width="0" style="334" hidden="1" customWidth="1"/>
    <col min="15196" max="15196" width="2.28515625" style="334" customWidth="1"/>
    <col min="15197" max="15220" width="0" style="334" hidden="1" customWidth="1"/>
    <col min="15221" max="15221" width="0.28515625" style="334" customWidth="1"/>
    <col min="15222" max="15228" width="0" style="334" hidden="1" customWidth="1"/>
    <col min="15229" max="15356" width="10" style="334"/>
    <col min="15357" max="15357" width="53.140625" style="334" customWidth="1"/>
    <col min="15358" max="15358" width="10.5703125" style="334" bestFit="1" customWidth="1"/>
    <col min="15359" max="15359" width="1.5703125" style="334" customWidth="1"/>
    <col min="15360" max="15360" width="9.85546875" style="334" bestFit="1" customWidth="1"/>
    <col min="15361" max="15361" width="1.5703125" style="334" customWidth="1"/>
    <col min="15362" max="15362" width="13.7109375" style="334" customWidth="1"/>
    <col min="15363" max="15363" width="1.5703125" style="334" customWidth="1"/>
    <col min="15364" max="15364" width="10.7109375" style="334" customWidth="1"/>
    <col min="15365" max="15398" width="12.5703125" style="334" customWidth="1"/>
    <col min="15399" max="15423" width="10" style="334" customWidth="1"/>
    <col min="15424" max="15424" width="9.5703125" style="334" customWidth="1"/>
    <col min="15425" max="15442" width="0" style="334" hidden="1" customWidth="1"/>
    <col min="15443" max="15443" width="1.140625" style="334" customWidth="1"/>
    <col min="15444" max="15451" width="0" style="334" hidden="1" customWidth="1"/>
    <col min="15452" max="15452" width="2.28515625" style="334" customWidth="1"/>
    <col min="15453" max="15476" width="0" style="334" hidden="1" customWidth="1"/>
    <col min="15477" max="15477" width="0.28515625" style="334" customWidth="1"/>
    <col min="15478" max="15484" width="0" style="334" hidden="1" customWidth="1"/>
    <col min="15485" max="15612" width="10" style="334"/>
    <col min="15613" max="15613" width="53.140625" style="334" customWidth="1"/>
    <col min="15614" max="15614" width="10.5703125" style="334" bestFit="1" customWidth="1"/>
    <col min="15615" max="15615" width="1.5703125" style="334" customWidth="1"/>
    <col min="15616" max="15616" width="9.85546875" style="334" bestFit="1" customWidth="1"/>
    <col min="15617" max="15617" width="1.5703125" style="334" customWidth="1"/>
    <col min="15618" max="15618" width="13.7109375" style="334" customWidth="1"/>
    <col min="15619" max="15619" width="1.5703125" style="334" customWidth="1"/>
    <col min="15620" max="15620" width="10.7109375" style="334" customWidth="1"/>
    <col min="15621" max="15654" width="12.5703125" style="334" customWidth="1"/>
    <col min="15655" max="15679" width="10" style="334" customWidth="1"/>
    <col min="15680" max="15680" width="9.5703125" style="334" customWidth="1"/>
    <col min="15681" max="15698" width="0" style="334" hidden="1" customWidth="1"/>
    <col min="15699" max="15699" width="1.140625" style="334" customWidth="1"/>
    <col min="15700" max="15707" width="0" style="334" hidden="1" customWidth="1"/>
    <col min="15708" max="15708" width="2.28515625" style="334" customWidth="1"/>
    <col min="15709" max="15732" width="0" style="334" hidden="1" customWidth="1"/>
    <col min="15733" max="15733" width="0.28515625" style="334" customWidth="1"/>
    <col min="15734" max="15740" width="0" style="334" hidden="1" customWidth="1"/>
    <col min="15741" max="15868" width="10" style="334"/>
    <col min="15869" max="15869" width="53.140625" style="334" customWidth="1"/>
    <col min="15870" max="15870" width="10.5703125" style="334" bestFit="1" customWidth="1"/>
    <col min="15871" max="15871" width="1.5703125" style="334" customWidth="1"/>
    <col min="15872" max="15872" width="9.85546875" style="334" bestFit="1" customWidth="1"/>
    <col min="15873" max="15873" width="1.5703125" style="334" customWidth="1"/>
    <col min="15874" max="15874" width="13.7109375" style="334" customWidth="1"/>
    <col min="15875" max="15875" width="1.5703125" style="334" customWidth="1"/>
    <col min="15876" max="15876" width="10.7109375" style="334" customWidth="1"/>
    <col min="15877" max="15910" width="12.5703125" style="334" customWidth="1"/>
    <col min="15911" max="15935" width="10" style="334" customWidth="1"/>
    <col min="15936" max="15936" width="9.5703125" style="334" customWidth="1"/>
    <col min="15937" max="15954" width="0" style="334" hidden="1" customWidth="1"/>
    <col min="15955" max="15955" width="1.140625" style="334" customWidth="1"/>
    <col min="15956" max="15963" width="0" style="334" hidden="1" customWidth="1"/>
    <col min="15964" max="15964" width="2.28515625" style="334" customWidth="1"/>
    <col min="15965" max="15988" width="0" style="334" hidden="1" customWidth="1"/>
    <col min="15989" max="15989" width="0.28515625" style="334" customWidth="1"/>
    <col min="15990" max="15996" width="0" style="334" hidden="1" customWidth="1"/>
    <col min="15997" max="16124" width="10" style="334"/>
    <col min="16125" max="16125" width="53.140625" style="334" customWidth="1"/>
    <col min="16126" max="16126" width="10.5703125" style="334" bestFit="1" customWidth="1"/>
    <col min="16127" max="16127" width="1.5703125" style="334" customWidth="1"/>
    <col min="16128" max="16128" width="9.85546875" style="334" bestFit="1" customWidth="1"/>
    <col min="16129" max="16129" width="1.5703125" style="334" customWidth="1"/>
    <col min="16130" max="16130" width="13.7109375" style="334" customWidth="1"/>
    <col min="16131" max="16131" width="1.5703125" style="334" customWidth="1"/>
    <col min="16132" max="16132" width="10.7109375" style="334" customWidth="1"/>
    <col min="16133" max="16166" width="12.5703125" style="334" customWidth="1"/>
    <col min="16167" max="16191" width="10" style="334" customWidth="1"/>
    <col min="16192" max="16192" width="9.5703125" style="334" customWidth="1"/>
    <col min="16193" max="16210" width="0" style="334" hidden="1" customWidth="1"/>
    <col min="16211" max="16211" width="1.140625" style="334" customWidth="1"/>
    <col min="16212" max="16219" width="0" style="334" hidden="1" customWidth="1"/>
    <col min="16220" max="16220" width="2.28515625" style="334" customWidth="1"/>
    <col min="16221" max="16244" width="0" style="334" hidden="1" customWidth="1"/>
    <col min="16245" max="16245" width="0.28515625" style="334" customWidth="1"/>
    <col min="16246" max="16252" width="0" style="334" hidden="1" customWidth="1"/>
    <col min="16253" max="16384" width="10" style="334"/>
  </cols>
  <sheetData>
    <row r="1" spans="1:9" ht="19.149999999999999" customHeight="1" x14ac:dyDescent="0.2">
      <c r="B1" s="397" t="s">
        <v>148</v>
      </c>
      <c r="C1" s="398"/>
      <c r="D1" s="398"/>
      <c r="E1" s="398"/>
      <c r="F1" s="398"/>
      <c r="G1" s="398"/>
      <c r="H1" s="398"/>
      <c r="I1" s="399"/>
    </row>
    <row r="2" spans="1:9" x14ac:dyDescent="0.2">
      <c r="B2" s="400" t="s">
        <v>146</v>
      </c>
      <c r="C2" s="401"/>
      <c r="D2" s="401"/>
      <c r="E2" s="401"/>
      <c r="F2" s="401"/>
      <c r="G2" s="401"/>
      <c r="H2" s="401"/>
      <c r="I2" s="402"/>
    </row>
    <row r="3" spans="1:9" x14ac:dyDescent="0.2">
      <c r="B3" s="400" t="s">
        <v>161</v>
      </c>
      <c r="C3" s="401"/>
      <c r="D3" s="401"/>
      <c r="E3" s="401"/>
      <c r="F3" s="401"/>
      <c r="G3" s="401"/>
      <c r="H3" s="401"/>
      <c r="I3" s="402"/>
    </row>
    <row r="4" spans="1:9" ht="14.45" customHeight="1" thickBot="1" x14ac:dyDescent="0.25">
      <c r="B4" s="403" t="s">
        <v>1</v>
      </c>
      <c r="C4" s="404"/>
      <c r="D4" s="404"/>
      <c r="E4" s="404"/>
      <c r="F4" s="404"/>
      <c r="G4" s="404"/>
      <c r="H4" s="404"/>
      <c r="I4" s="405"/>
    </row>
    <row r="5" spans="1:9" ht="13.5" hidden="1" thickTop="1" x14ac:dyDescent="0.2">
      <c r="B5" s="406"/>
      <c r="C5" s="407"/>
      <c r="D5" s="407"/>
      <c r="E5" s="407"/>
      <c r="F5" s="407"/>
      <c r="G5" s="407"/>
      <c r="H5" s="407"/>
      <c r="I5" s="408"/>
    </row>
    <row r="6" spans="1:9" ht="13.5" thickTop="1" x14ac:dyDescent="0.2">
      <c r="B6" s="172"/>
      <c r="C6" s="335"/>
      <c r="D6" s="335"/>
      <c r="E6" s="335"/>
      <c r="F6" s="336"/>
      <c r="G6" s="337" t="s">
        <v>46</v>
      </c>
      <c r="H6" s="338"/>
      <c r="I6" s="224"/>
    </row>
    <row r="7" spans="1:9" x14ac:dyDescent="0.2">
      <c r="B7" s="237" t="s">
        <v>47</v>
      </c>
      <c r="C7" s="225" t="s">
        <v>158</v>
      </c>
      <c r="D7" s="339"/>
      <c r="E7" s="225" t="s">
        <v>152</v>
      </c>
      <c r="F7" s="339"/>
      <c r="G7" s="229" t="s">
        <v>5</v>
      </c>
      <c r="H7" s="340"/>
      <c r="I7" s="228" t="s">
        <v>48</v>
      </c>
    </row>
    <row r="8" spans="1:9" ht="6" customHeight="1" x14ac:dyDescent="0.2">
      <c r="B8" s="174"/>
      <c r="C8" s="341"/>
      <c r="D8" s="341"/>
      <c r="E8" s="341"/>
      <c r="F8" s="341"/>
      <c r="I8" s="173"/>
    </row>
    <row r="9" spans="1:9" x14ac:dyDescent="0.2">
      <c r="A9" s="35">
        <v>611001</v>
      </c>
      <c r="B9" s="175" t="s">
        <v>49</v>
      </c>
      <c r="C9" s="219">
        <v>15320.8</v>
      </c>
      <c r="D9" s="219"/>
      <c r="E9" s="219">
        <v>15419.6</v>
      </c>
      <c r="F9" s="342"/>
      <c r="G9" s="343">
        <f>C9-E9</f>
        <v>-98.800000000001091</v>
      </c>
      <c r="H9" s="343"/>
      <c r="I9" s="344">
        <f>G9/E9*100</f>
        <v>-0.64074295053050068</v>
      </c>
    </row>
    <row r="10" spans="1:9" ht="1.5" customHeight="1" x14ac:dyDescent="0.2">
      <c r="B10" s="175" t="s">
        <v>50</v>
      </c>
      <c r="C10" s="219"/>
      <c r="D10" s="342"/>
      <c r="E10" s="219"/>
      <c r="F10" s="342"/>
      <c r="G10" s="343"/>
      <c r="H10" s="343"/>
      <c r="I10" s="344"/>
    </row>
    <row r="11" spans="1:9" x14ac:dyDescent="0.2">
      <c r="A11" s="35">
        <v>611002</v>
      </c>
      <c r="B11" s="175" t="s">
        <v>51</v>
      </c>
      <c r="C11" s="219">
        <v>8783.7999999999993</v>
      </c>
      <c r="D11" s="342"/>
      <c r="E11" s="219">
        <v>7380</v>
      </c>
      <c r="F11" s="342"/>
      <c r="G11" s="343">
        <f>C11-E11</f>
        <v>1403.7999999999993</v>
      </c>
      <c r="H11" s="343"/>
      <c r="I11" s="344">
        <f>G11/E11*100</f>
        <v>19.02168021680216</v>
      </c>
    </row>
    <row r="12" spans="1:9" hidden="1" x14ac:dyDescent="0.2">
      <c r="A12" s="35">
        <v>611003</v>
      </c>
      <c r="B12" s="175" t="s">
        <v>52</v>
      </c>
      <c r="C12" s="219">
        <v>0</v>
      </c>
      <c r="D12" s="342"/>
      <c r="E12" s="219">
        <v>0</v>
      </c>
      <c r="F12" s="342"/>
      <c r="G12" s="343">
        <f>C12-E12</f>
        <v>0</v>
      </c>
      <c r="H12" s="343"/>
      <c r="I12" s="344">
        <v>100</v>
      </c>
    </row>
    <row r="13" spans="1:9" x14ac:dyDescent="0.2">
      <c r="A13" s="35">
        <v>611004</v>
      </c>
      <c r="B13" s="175" t="s">
        <v>53</v>
      </c>
      <c r="C13" s="219">
        <v>547.1</v>
      </c>
      <c r="D13" s="342"/>
      <c r="E13" s="219">
        <v>931.9</v>
      </c>
      <c r="F13" s="342"/>
      <c r="G13" s="343">
        <f>C13-E13</f>
        <v>-384.79999999999995</v>
      </c>
      <c r="H13" s="343"/>
      <c r="I13" s="344">
        <f>G13/E13*100</f>
        <v>-41.291984118467646</v>
      </c>
    </row>
    <row r="14" spans="1:9" ht="6.75" customHeight="1" x14ac:dyDescent="0.2">
      <c r="B14" s="172"/>
      <c r="I14" s="173"/>
    </row>
    <row r="15" spans="1:9" ht="12.6" customHeight="1" x14ac:dyDescent="0.2">
      <c r="B15" s="172"/>
      <c r="C15" s="167">
        <f>SUM(C9:C13)</f>
        <v>24651.699999999997</v>
      </c>
      <c r="D15" s="345"/>
      <c r="E15" s="167">
        <f>SUM(E9:E13)</f>
        <v>23731.5</v>
      </c>
      <c r="F15" s="345"/>
      <c r="G15" s="168">
        <f>C15-E15</f>
        <v>920.19999999999709</v>
      </c>
      <c r="H15" s="346"/>
      <c r="I15" s="347">
        <f>G15/E15*100</f>
        <v>3.8775467206034051</v>
      </c>
    </row>
    <row r="16" spans="1:9" ht="6.6" customHeight="1" x14ac:dyDescent="0.2">
      <c r="B16" s="172"/>
      <c r="I16" s="173"/>
    </row>
    <row r="17" spans="1:9" ht="8.25" customHeight="1" x14ac:dyDescent="0.2">
      <c r="B17" s="172"/>
      <c r="I17" s="173"/>
    </row>
    <row r="18" spans="1:9" ht="12.6" customHeight="1" x14ac:dyDescent="0.2">
      <c r="B18" s="237" t="s">
        <v>54</v>
      </c>
      <c r="C18" s="341"/>
      <c r="D18" s="341"/>
      <c r="E18" s="341"/>
      <c r="F18" s="341"/>
      <c r="I18" s="173"/>
    </row>
    <row r="19" spans="1:9" hidden="1" x14ac:dyDescent="0.2">
      <c r="B19" s="172"/>
      <c r="I19" s="173"/>
    </row>
    <row r="20" spans="1:9" x14ac:dyDescent="0.2">
      <c r="A20" s="35">
        <v>711001</v>
      </c>
      <c r="B20" s="172" t="s">
        <v>24</v>
      </c>
      <c r="C20" s="219">
        <v>139.19999999999999</v>
      </c>
      <c r="E20" s="219">
        <v>104.4</v>
      </c>
      <c r="G20" s="343">
        <f t="shared" ref="G20:G25" si="0">C20-E20</f>
        <v>34.799999999999983</v>
      </c>
      <c r="I20" s="344">
        <f t="shared" ref="I20:I25" si="1">G20/E20*100</f>
        <v>33.333333333333314</v>
      </c>
    </row>
    <row r="21" spans="1:9" x14ac:dyDescent="0.2">
      <c r="A21" s="35">
        <v>7110020100</v>
      </c>
      <c r="B21" s="175" t="s">
        <v>49</v>
      </c>
      <c r="C21" s="219">
        <v>6091.9</v>
      </c>
      <c r="D21" s="342"/>
      <c r="E21" s="219">
        <v>6272.2</v>
      </c>
      <c r="F21" s="342"/>
      <c r="G21" s="343">
        <f t="shared" si="0"/>
        <v>-180.30000000000018</v>
      </c>
      <c r="H21" s="343"/>
      <c r="I21" s="344">
        <f t="shared" si="1"/>
        <v>-2.8745894582443192</v>
      </c>
    </row>
    <row r="22" spans="1:9" x14ac:dyDescent="0.2">
      <c r="A22" s="35">
        <v>7110020200</v>
      </c>
      <c r="B22" s="175" t="s">
        <v>55</v>
      </c>
      <c r="C22" s="219">
        <v>665.4</v>
      </c>
      <c r="D22" s="342"/>
      <c r="E22" s="219">
        <v>650.6</v>
      </c>
      <c r="F22" s="342"/>
      <c r="G22" s="343">
        <f t="shared" si="0"/>
        <v>14.799999999999955</v>
      </c>
      <c r="H22" s="343"/>
      <c r="I22" s="344">
        <f t="shared" si="1"/>
        <v>2.2748232400860675</v>
      </c>
    </row>
    <row r="23" spans="1:9" hidden="1" x14ac:dyDescent="0.2">
      <c r="B23" s="175" t="s">
        <v>26</v>
      </c>
      <c r="C23" s="219">
        <v>0</v>
      </c>
      <c r="D23" s="342"/>
      <c r="E23" s="219">
        <v>0</v>
      </c>
      <c r="F23" s="342"/>
      <c r="G23" s="343">
        <f t="shared" si="0"/>
        <v>0</v>
      </c>
      <c r="H23" s="343"/>
      <c r="I23" s="344" t="e">
        <f t="shared" si="1"/>
        <v>#DIV/0!</v>
      </c>
    </row>
    <row r="24" spans="1:9" x14ac:dyDescent="0.2">
      <c r="A24" s="35">
        <v>711007</v>
      </c>
      <c r="B24" s="175" t="s">
        <v>56</v>
      </c>
      <c r="C24" s="219">
        <v>175.4</v>
      </c>
      <c r="D24" s="342"/>
      <c r="E24" s="219">
        <v>278</v>
      </c>
      <c r="F24" s="342"/>
      <c r="G24" s="343">
        <f t="shared" si="0"/>
        <v>-102.6</v>
      </c>
      <c r="H24" s="343"/>
      <c r="I24" s="344">
        <f t="shared" si="1"/>
        <v>-36.906474820143877</v>
      </c>
    </row>
    <row r="25" spans="1:9" x14ac:dyDescent="0.2">
      <c r="B25" s="175"/>
      <c r="C25" s="170">
        <f>SUM(C20:C24)</f>
        <v>7071.8999999999987</v>
      </c>
      <c r="D25" s="345"/>
      <c r="E25" s="170">
        <f>SUM(E20:E24)</f>
        <v>7305.2</v>
      </c>
      <c r="F25" s="345"/>
      <c r="G25" s="59">
        <f t="shared" si="0"/>
        <v>-233.30000000000109</v>
      </c>
      <c r="H25" s="346"/>
      <c r="I25" s="348">
        <f t="shared" si="1"/>
        <v>-3.1936155067623213</v>
      </c>
    </row>
    <row r="26" spans="1:9" ht="8.25" hidden="1" customHeight="1" x14ac:dyDescent="0.2">
      <c r="B26" s="175"/>
      <c r="C26" s="342"/>
      <c r="D26" s="342"/>
      <c r="E26" s="342"/>
      <c r="F26" s="342"/>
      <c r="G26" s="343"/>
      <c r="H26" s="343"/>
      <c r="I26" s="344"/>
    </row>
    <row r="27" spans="1:9" ht="13.5" customHeight="1" x14ac:dyDescent="0.2">
      <c r="A27" s="35">
        <v>712</v>
      </c>
      <c r="B27" s="175" t="s">
        <v>57</v>
      </c>
      <c r="C27" s="219">
        <v>0</v>
      </c>
      <c r="E27" s="219">
        <v>5</v>
      </c>
      <c r="G27" s="343">
        <f>C27-E27</f>
        <v>-5</v>
      </c>
      <c r="I27" s="353">
        <f>G27/E27*100</f>
        <v>-100</v>
      </c>
    </row>
    <row r="28" spans="1:9" x14ac:dyDescent="0.2">
      <c r="B28" s="172"/>
      <c r="C28" s="167">
        <f>SUM(C25:C27)</f>
        <v>7071.8999999999987</v>
      </c>
      <c r="D28" s="345"/>
      <c r="E28" s="167">
        <f>SUM(E25:E27)</f>
        <v>7310.2</v>
      </c>
      <c r="F28" s="345"/>
      <c r="G28" s="168">
        <f>C28-E28</f>
        <v>-238.30000000000109</v>
      </c>
      <c r="H28" s="346"/>
      <c r="I28" s="347">
        <f>G28/E28*100</f>
        <v>-3.2598287324560355</v>
      </c>
    </row>
    <row r="29" spans="1:9" ht="8.25" hidden="1" customHeight="1" x14ac:dyDescent="0.2">
      <c r="B29" s="172"/>
      <c r="I29" s="173"/>
    </row>
    <row r="30" spans="1:9" ht="15.6" customHeight="1" x14ac:dyDescent="0.2">
      <c r="B30" s="238" t="s">
        <v>58</v>
      </c>
      <c r="C30" s="349">
        <f>+C15-C28</f>
        <v>17579.8</v>
      </c>
      <c r="D30" s="349"/>
      <c r="E30" s="349">
        <f>+E15-E28</f>
        <v>16421.3</v>
      </c>
      <c r="F30" s="349"/>
      <c r="G30" s="346">
        <f>C30-E30</f>
        <v>1158.5</v>
      </c>
      <c r="H30" s="346"/>
      <c r="I30" s="350">
        <f>G30/E30*100</f>
        <v>7.0548616735581229</v>
      </c>
    </row>
    <row r="31" spans="1:9" ht="12" hidden="1" customHeight="1" x14ac:dyDescent="0.2">
      <c r="B31" s="176"/>
      <c r="C31" s="351"/>
      <c r="D31" s="351"/>
      <c r="E31" s="351"/>
      <c r="F31" s="351"/>
      <c r="I31" s="173"/>
    </row>
    <row r="32" spans="1:9" ht="12" customHeight="1" x14ac:dyDescent="0.2">
      <c r="B32" s="176"/>
      <c r="C32" s="351"/>
      <c r="D32" s="351"/>
      <c r="E32" s="351"/>
      <c r="F32" s="351"/>
      <c r="I32" s="173"/>
    </row>
    <row r="33" spans="1:10" ht="15" customHeight="1" x14ac:dyDescent="0.2">
      <c r="A33" s="35">
        <v>62</v>
      </c>
      <c r="B33" s="177" t="s">
        <v>149</v>
      </c>
      <c r="C33" s="219">
        <v>10771.8</v>
      </c>
      <c r="D33" s="343"/>
      <c r="E33" s="219">
        <v>9538.1</v>
      </c>
      <c r="F33" s="343"/>
      <c r="G33" s="343">
        <f>C33-E33</f>
        <v>1233.6999999999989</v>
      </c>
      <c r="H33" s="343"/>
      <c r="I33" s="344">
        <f>G33/E33*100</f>
        <v>12.934441869974092</v>
      </c>
    </row>
    <row r="34" spans="1:10" ht="12" hidden="1" customHeight="1" x14ac:dyDescent="0.2">
      <c r="B34" s="178"/>
      <c r="C34" s="343"/>
      <c r="D34" s="343"/>
      <c r="E34" s="343"/>
      <c r="F34" s="343"/>
      <c r="I34" s="173"/>
    </row>
    <row r="35" spans="1:10" ht="14.25" customHeight="1" x14ac:dyDescent="0.2">
      <c r="A35" s="35">
        <v>72</v>
      </c>
      <c r="B35" s="177" t="s">
        <v>150</v>
      </c>
      <c r="C35" s="352">
        <v>6206.8</v>
      </c>
      <c r="D35" s="343"/>
      <c r="E35" s="352">
        <v>5568.7</v>
      </c>
      <c r="F35" s="343"/>
      <c r="G35" s="40">
        <f>C35-E35</f>
        <v>638.10000000000036</v>
      </c>
      <c r="H35" s="343"/>
      <c r="I35" s="353">
        <f>G35/E35*100</f>
        <v>11.458688742435404</v>
      </c>
    </row>
    <row r="36" spans="1:10" ht="14.25" hidden="1" customHeight="1" x14ac:dyDescent="0.2">
      <c r="B36" s="177"/>
      <c r="C36" s="219"/>
      <c r="D36" s="343"/>
      <c r="E36" s="219"/>
      <c r="F36" s="343"/>
      <c r="G36" s="343"/>
      <c r="H36" s="343"/>
      <c r="I36" s="354"/>
    </row>
    <row r="37" spans="1:10" ht="14.25" customHeight="1" x14ac:dyDescent="0.2">
      <c r="B37" s="239" t="s">
        <v>151</v>
      </c>
      <c r="C37" s="355">
        <f>SUM(C33-C35)</f>
        <v>4564.9999999999991</v>
      </c>
      <c r="D37" s="346"/>
      <c r="E37" s="355">
        <f>SUM(E33-E35)</f>
        <v>3969.4000000000005</v>
      </c>
      <c r="F37" s="346"/>
      <c r="G37" s="355">
        <f>SUM(G33-G35)</f>
        <v>595.59999999999854</v>
      </c>
      <c r="H37" s="346"/>
      <c r="I37" s="350">
        <f>G37/E37*100</f>
        <v>15.004786617624791</v>
      </c>
    </row>
    <row r="38" spans="1:10" ht="13.15" hidden="1" customHeight="1" x14ac:dyDescent="0.2">
      <c r="B38" s="178"/>
      <c r="C38" s="343"/>
      <c r="D38" s="343"/>
      <c r="E38" s="343"/>
      <c r="F38" s="343"/>
      <c r="I38" s="173"/>
    </row>
    <row r="39" spans="1:10" ht="13.15" customHeight="1" x14ac:dyDescent="0.2">
      <c r="B39" s="178"/>
      <c r="C39" s="343"/>
      <c r="D39" s="343"/>
      <c r="E39" s="343"/>
      <c r="F39" s="343"/>
      <c r="I39" s="173"/>
    </row>
    <row r="40" spans="1:10" ht="15" customHeight="1" x14ac:dyDescent="0.2">
      <c r="A40" s="35">
        <v>81</v>
      </c>
      <c r="B40" s="179" t="s">
        <v>59</v>
      </c>
      <c r="C40" s="356">
        <f>SUM(C41:C42)</f>
        <v>6559.8</v>
      </c>
      <c r="D40" s="345"/>
      <c r="E40" s="356">
        <f>SUM(E41:E42)</f>
        <v>6266.0999999999995</v>
      </c>
      <c r="F40" s="345"/>
      <c r="G40" s="55">
        <f>C40-E40</f>
        <v>293.70000000000073</v>
      </c>
      <c r="H40" s="346"/>
      <c r="I40" s="357">
        <f>G40/E40*100</f>
        <v>4.6871259635179898</v>
      </c>
      <c r="J40" s="334">
        <v>10473.63385</v>
      </c>
    </row>
    <row r="41" spans="1:10" ht="15" customHeight="1" x14ac:dyDescent="0.2">
      <c r="B41" s="175" t="s">
        <v>60</v>
      </c>
      <c r="C41" s="342">
        <v>6373.8</v>
      </c>
      <c r="D41" s="342"/>
      <c r="E41" s="342">
        <v>6092.2</v>
      </c>
      <c r="F41" s="342"/>
      <c r="G41" s="343">
        <f>C41-E41</f>
        <v>281.60000000000036</v>
      </c>
      <c r="I41" s="344">
        <f>G41/E41*100</f>
        <v>4.6223039296149242</v>
      </c>
      <c r="J41" s="334">
        <f>+J40-C40</f>
        <v>3913.83385</v>
      </c>
    </row>
    <row r="42" spans="1:10" ht="15" customHeight="1" x14ac:dyDescent="0.2">
      <c r="B42" s="175" t="s">
        <v>61</v>
      </c>
      <c r="C42" s="342">
        <v>186</v>
      </c>
      <c r="D42" s="342"/>
      <c r="E42" s="342">
        <v>173.9</v>
      </c>
      <c r="F42" s="342"/>
      <c r="G42" s="343">
        <f>C42-E42</f>
        <v>12.099999999999994</v>
      </c>
      <c r="I42" s="353">
        <f>G42/E42*100</f>
        <v>6.9580218516388692</v>
      </c>
    </row>
    <row r="43" spans="1:10" ht="15" customHeight="1" x14ac:dyDescent="0.2">
      <c r="B43" s="239" t="s">
        <v>62</v>
      </c>
      <c r="C43" s="58">
        <f>(C30+C33-C35-C40)</f>
        <v>15585</v>
      </c>
      <c r="D43" s="349"/>
      <c r="E43" s="58">
        <f>(E30+E33-E35-E40)</f>
        <v>14124.600000000002</v>
      </c>
      <c r="F43" s="349"/>
      <c r="G43" s="59">
        <f>C43-E43</f>
        <v>1460.3999999999978</v>
      </c>
      <c r="H43" s="346"/>
      <c r="I43" s="348">
        <f>G43/E43*100</f>
        <v>10.339407841637977</v>
      </c>
    </row>
    <row r="44" spans="1:10" ht="6" customHeight="1" x14ac:dyDescent="0.2">
      <c r="B44" s="172"/>
      <c r="C44" s="70"/>
      <c r="D44" s="70"/>
      <c r="E44" s="70"/>
      <c r="F44" s="70"/>
      <c r="I44" s="173"/>
    </row>
    <row r="45" spans="1:10" ht="15" customHeight="1" x14ac:dyDescent="0.2">
      <c r="B45" s="237" t="s">
        <v>63</v>
      </c>
      <c r="C45" s="358"/>
      <c r="D45" s="358"/>
      <c r="E45" s="358"/>
      <c r="F45" s="358"/>
      <c r="I45" s="173"/>
    </row>
    <row r="46" spans="1:10" ht="6" customHeight="1" x14ac:dyDescent="0.2">
      <c r="B46" s="174"/>
      <c r="C46" s="358"/>
      <c r="D46" s="358"/>
      <c r="E46" s="358"/>
      <c r="F46" s="358"/>
      <c r="I46" s="173"/>
    </row>
    <row r="47" spans="1:10" ht="15" customHeight="1" x14ac:dyDescent="0.2">
      <c r="A47" s="35">
        <v>63</v>
      </c>
      <c r="B47" s="180" t="s">
        <v>64</v>
      </c>
      <c r="C47" s="219">
        <v>376</v>
      </c>
      <c r="D47" s="343"/>
      <c r="E47" s="219">
        <v>758.6</v>
      </c>
      <c r="F47" s="343"/>
      <c r="G47" s="343">
        <f>C47-E47</f>
        <v>-382.6</v>
      </c>
      <c r="H47" s="343"/>
      <c r="I47" s="344">
        <f>G47/E47*100</f>
        <v>-50.435011863959936</v>
      </c>
    </row>
    <row r="48" spans="1:10" ht="15" customHeight="1" x14ac:dyDescent="0.2">
      <c r="A48" s="35">
        <v>82</v>
      </c>
      <c r="B48" s="180" t="s">
        <v>65</v>
      </c>
      <c r="C48" s="219">
        <v>128.30000000000001</v>
      </c>
      <c r="D48" s="343"/>
      <c r="E48" s="219">
        <v>396.1</v>
      </c>
      <c r="F48" s="343"/>
      <c r="G48" s="343">
        <f>C48-E48</f>
        <v>-267.8</v>
      </c>
      <c r="H48" s="343"/>
      <c r="I48" s="344">
        <f>G48/E48*100</f>
        <v>-67.609189598586212</v>
      </c>
    </row>
    <row r="49" spans="1:9" ht="3.75" customHeight="1" x14ac:dyDescent="0.2">
      <c r="B49" s="172"/>
      <c r="C49" s="342"/>
      <c r="D49" s="342"/>
      <c r="E49" s="342"/>
      <c r="F49" s="342"/>
      <c r="I49" s="359"/>
    </row>
    <row r="50" spans="1:9" x14ac:dyDescent="0.2">
      <c r="B50" s="172"/>
      <c r="C50" s="167">
        <f>SUM(C47-C48)</f>
        <v>247.7</v>
      </c>
      <c r="D50" s="345"/>
      <c r="E50" s="167">
        <f>SUM(E47-E48)</f>
        <v>362.5</v>
      </c>
      <c r="F50" s="345"/>
      <c r="G50" s="168">
        <f>C50-E50</f>
        <v>-114.80000000000001</v>
      </c>
      <c r="H50" s="346"/>
      <c r="I50" s="347">
        <f>G50/E50*100</f>
        <v>-31.668965517241382</v>
      </c>
    </row>
    <row r="51" spans="1:9" x14ac:dyDescent="0.2">
      <c r="B51" s="172"/>
      <c r="C51" s="342"/>
      <c r="D51" s="342"/>
      <c r="E51" s="342"/>
      <c r="F51" s="342"/>
      <c r="I51" s="173"/>
    </row>
    <row r="52" spans="1:9" x14ac:dyDescent="0.2">
      <c r="B52" s="238" t="s">
        <v>66</v>
      </c>
      <c r="C52" s="349">
        <f>C43+C50</f>
        <v>15832.7</v>
      </c>
      <c r="D52" s="349"/>
      <c r="E52" s="349">
        <f>E43+E50</f>
        <v>14487.100000000002</v>
      </c>
      <c r="F52" s="349"/>
      <c r="G52" s="346">
        <f>C52-E52</f>
        <v>1345.5999999999985</v>
      </c>
      <c r="H52" s="346"/>
      <c r="I52" s="350">
        <f>G52/E52*100</f>
        <v>9.2882633515334216</v>
      </c>
    </row>
    <row r="53" spans="1:9" x14ac:dyDescent="0.2">
      <c r="A53" s="35">
        <v>83</v>
      </c>
      <c r="B53" s="178" t="s">
        <v>67</v>
      </c>
      <c r="C53" s="219">
        <v>-1458.1</v>
      </c>
      <c r="D53" s="343"/>
      <c r="E53" s="219">
        <v>-1465.3</v>
      </c>
      <c r="F53" s="343"/>
      <c r="G53" s="343">
        <f>C53-E53</f>
        <v>7.2000000000000455</v>
      </c>
      <c r="H53" s="343"/>
      <c r="I53" s="344">
        <f>G53/E53*100</f>
        <v>-0.49136695557224092</v>
      </c>
    </row>
    <row r="54" spans="1:9" x14ac:dyDescent="0.2">
      <c r="B54" s="181" t="s">
        <v>125</v>
      </c>
      <c r="C54" s="349">
        <f>SUM(C52+C53)</f>
        <v>14374.6</v>
      </c>
      <c r="D54" s="349"/>
      <c r="E54" s="349">
        <f>SUM(E52+E53)</f>
        <v>13021.800000000003</v>
      </c>
      <c r="F54" s="349"/>
      <c r="G54" s="349">
        <f>SUM(G52+G53)</f>
        <v>1352.7999999999986</v>
      </c>
      <c r="H54" s="349"/>
      <c r="I54" s="364">
        <f>SUM(I52+I53)</f>
        <v>8.7968963959611806</v>
      </c>
    </row>
    <row r="55" spans="1:9" x14ac:dyDescent="0.2">
      <c r="B55" s="178" t="s">
        <v>126</v>
      </c>
      <c r="C55" s="219">
        <v>0</v>
      </c>
      <c r="D55" s="343"/>
      <c r="E55" s="219">
        <v>0</v>
      </c>
      <c r="F55" s="343"/>
      <c r="G55" s="343">
        <f>C55-E55</f>
        <v>0</v>
      </c>
      <c r="H55" s="343"/>
      <c r="I55" s="353">
        <v>0</v>
      </c>
    </row>
    <row r="56" spans="1:9" ht="13.5" thickBot="1" x14ac:dyDescent="0.25">
      <c r="B56" s="221" t="s">
        <v>77</v>
      </c>
      <c r="C56" s="63">
        <f>SUM(C54+C55)</f>
        <v>14374.6</v>
      </c>
      <c r="D56" s="346"/>
      <c r="E56" s="63">
        <f>SUM(E54+E55)</f>
        <v>13021.800000000003</v>
      </c>
      <c r="F56" s="346"/>
      <c r="G56" s="63">
        <f>SUM(G52+G53+G55)</f>
        <v>1352.7999999999986</v>
      </c>
      <c r="H56" s="346"/>
      <c r="I56" s="360">
        <f>G56/E56*100</f>
        <v>10.388732740481334</v>
      </c>
    </row>
    <row r="57" spans="1:9" ht="13.5" hidden="1" customHeight="1" thickTop="1" x14ac:dyDescent="0.2">
      <c r="B57" s="178" t="s">
        <v>68</v>
      </c>
      <c r="C57" s="110">
        <v>1402.4</v>
      </c>
      <c r="D57" s="343"/>
      <c r="E57" s="110">
        <v>1402.4</v>
      </c>
      <c r="F57" s="343"/>
      <c r="G57" s="110">
        <f>C57-E57</f>
        <v>0</v>
      </c>
      <c r="H57" s="343"/>
      <c r="I57" s="361">
        <f t="shared" ref="I57:I62" si="2">G57/E57*100</f>
        <v>0</v>
      </c>
    </row>
    <row r="58" spans="1:9" ht="14.25" hidden="1" customHeight="1" thickTop="1" thickBot="1" x14ac:dyDescent="0.25">
      <c r="B58" s="181" t="s">
        <v>79</v>
      </c>
      <c r="C58" s="111">
        <f>SUM(C56-C57)</f>
        <v>12972.2</v>
      </c>
      <c r="D58" s="349"/>
      <c r="E58" s="111">
        <f>SUM(E56-E57)</f>
        <v>11619.400000000003</v>
      </c>
      <c r="F58" s="345"/>
      <c r="G58" s="111">
        <f>SUM(G56-G57)</f>
        <v>1352.7999999999986</v>
      </c>
      <c r="H58" s="346"/>
      <c r="I58" s="350">
        <f t="shared" si="2"/>
        <v>11.642597724495225</v>
      </c>
    </row>
    <row r="59" spans="1:9" ht="13.5" hidden="1" customHeight="1" thickTop="1" x14ac:dyDescent="0.2">
      <c r="B59" s="178" t="s">
        <v>80</v>
      </c>
      <c r="C59" s="109">
        <v>857.5</v>
      </c>
      <c r="D59" s="362"/>
      <c r="E59" s="109">
        <v>857.5</v>
      </c>
      <c r="F59" s="342"/>
      <c r="G59" s="110">
        <f>C59-E59</f>
        <v>0</v>
      </c>
      <c r="H59" s="343"/>
      <c r="I59" s="361">
        <f t="shared" si="2"/>
        <v>0</v>
      </c>
    </row>
    <row r="60" spans="1:9" ht="14.25" hidden="1" customHeight="1" thickTop="1" thickBot="1" x14ac:dyDescent="0.25">
      <c r="B60" s="181" t="s">
        <v>81</v>
      </c>
      <c r="C60" s="111">
        <f>SUM(C58-C59)</f>
        <v>12114.7</v>
      </c>
      <c r="D60" s="349"/>
      <c r="E60" s="111">
        <f>SUM(E58-E59)</f>
        <v>10761.900000000003</v>
      </c>
      <c r="F60" s="349">
        <f>SUM(F58-F59)</f>
        <v>0</v>
      </c>
      <c r="G60" s="111">
        <f>SUM(G58-G59)</f>
        <v>1352.7999999999986</v>
      </c>
      <c r="H60" s="349">
        <f>SUM(H58-H59)</f>
        <v>0</v>
      </c>
      <c r="I60" s="350">
        <f t="shared" si="2"/>
        <v>12.570271048792483</v>
      </c>
    </row>
    <row r="61" spans="1:9" ht="13.5" hidden="1" customHeight="1" thickTop="1" x14ac:dyDescent="0.2">
      <c r="B61" s="178" t="s">
        <v>82</v>
      </c>
      <c r="C61" s="109">
        <v>701.7</v>
      </c>
      <c r="D61" s="362"/>
      <c r="E61" s="109">
        <v>701.7</v>
      </c>
      <c r="F61" s="342"/>
      <c r="G61" s="110">
        <f>C61-E61</f>
        <v>0</v>
      </c>
      <c r="H61" s="343"/>
      <c r="I61" s="361">
        <f t="shared" si="2"/>
        <v>0</v>
      </c>
    </row>
    <row r="62" spans="1:9" ht="14.25" hidden="1" customHeight="1" thickTop="1" thickBot="1" x14ac:dyDescent="0.25">
      <c r="B62" s="181" t="s">
        <v>39</v>
      </c>
      <c r="C62" s="111">
        <f>SUM(C58-C59+C61)</f>
        <v>12816.400000000001</v>
      </c>
      <c r="D62" s="349"/>
      <c r="E62" s="111">
        <f>SUM(E58-E59+E61)</f>
        <v>11463.600000000004</v>
      </c>
      <c r="F62" s="345"/>
      <c r="G62" s="111">
        <f>SUM(G58-G59+G61)</f>
        <v>1352.7999999999986</v>
      </c>
      <c r="H62" s="346"/>
      <c r="I62" s="363">
        <f t="shared" si="2"/>
        <v>11.800830454656461</v>
      </c>
    </row>
    <row r="63" spans="1:9" ht="14.25" thickTop="1" thickBot="1" x14ac:dyDescent="0.25">
      <c r="B63" s="182"/>
      <c r="C63" s="183"/>
      <c r="D63" s="183"/>
      <c r="E63" s="183"/>
      <c r="F63" s="183"/>
      <c r="G63" s="184"/>
      <c r="H63" s="184"/>
      <c r="I63" s="185"/>
    </row>
    <row r="64" spans="1:9" x14ac:dyDescent="0.2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16" zoomScale="73" zoomScaleNormal="73" zoomScaleSheetLayoutView="90" workbookViewId="0">
      <selection activeCell="D56" sqref="D56"/>
    </sheetView>
  </sheetViews>
  <sheetFormatPr baseColWidth="10" defaultRowHeight="12.75" x14ac:dyDescent="0.2"/>
  <cols>
    <col min="1" max="1" width="48.140625" style="100" customWidth="1"/>
    <col min="2" max="2" width="1" style="100" hidden="1" customWidth="1"/>
    <col min="3" max="3" width="1" style="100" customWidth="1"/>
    <col min="4" max="4" width="16.28515625" style="100" bestFit="1" customWidth="1"/>
    <col min="5" max="5" width="1.28515625" style="100" customWidth="1"/>
    <col min="6" max="6" width="13.7109375" style="100" customWidth="1"/>
    <col min="7" max="7" width="1" style="100" customWidth="1"/>
    <col min="8" max="8" width="14.140625" style="100" customWidth="1"/>
    <col min="9" max="9" width="1" style="100" customWidth="1"/>
    <col min="10" max="10" width="11" style="100" customWidth="1"/>
    <col min="11" max="251" width="11.42578125" style="34"/>
    <col min="252" max="252" width="48.140625" style="34" customWidth="1"/>
    <col min="253" max="253" width="0" style="34" hidden="1" customWidth="1"/>
    <col min="254" max="254" width="1" style="34" customWidth="1"/>
    <col min="255" max="255" width="12.7109375" style="34" customWidth="1"/>
    <col min="256" max="256" width="1.28515625" style="34" customWidth="1"/>
    <col min="257" max="257" width="12.5703125" style="34" customWidth="1"/>
    <col min="258" max="258" width="1" style="34" customWidth="1"/>
    <col min="259" max="259" width="14.140625" style="34" customWidth="1"/>
    <col min="260" max="260" width="1" style="34" customWidth="1"/>
    <col min="261" max="261" width="11" style="34" customWidth="1"/>
    <col min="262" max="507" width="11.42578125" style="34"/>
    <col min="508" max="508" width="48.140625" style="34" customWidth="1"/>
    <col min="509" max="509" width="0" style="34" hidden="1" customWidth="1"/>
    <col min="510" max="510" width="1" style="34" customWidth="1"/>
    <col min="511" max="511" width="12.7109375" style="34" customWidth="1"/>
    <col min="512" max="512" width="1.28515625" style="34" customWidth="1"/>
    <col min="513" max="513" width="12.5703125" style="34" customWidth="1"/>
    <col min="514" max="514" width="1" style="34" customWidth="1"/>
    <col min="515" max="515" width="14.140625" style="34" customWidth="1"/>
    <col min="516" max="516" width="1" style="34" customWidth="1"/>
    <col min="517" max="517" width="11" style="34" customWidth="1"/>
    <col min="518" max="763" width="11.42578125" style="34"/>
    <col min="764" max="764" width="48.140625" style="34" customWidth="1"/>
    <col min="765" max="765" width="0" style="34" hidden="1" customWidth="1"/>
    <col min="766" max="766" width="1" style="34" customWidth="1"/>
    <col min="767" max="767" width="12.7109375" style="34" customWidth="1"/>
    <col min="768" max="768" width="1.28515625" style="34" customWidth="1"/>
    <col min="769" max="769" width="12.5703125" style="34" customWidth="1"/>
    <col min="770" max="770" width="1" style="34" customWidth="1"/>
    <col min="771" max="771" width="14.140625" style="34" customWidth="1"/>
    <col min="772" max="772" width="1" style="34" customWidth="1"/>
    <col min="773" max="773" width="11" style="34" customWidth="1"/>
    <col min="774" max="1019" width="11.42578125" style="34"/>
    <col min="1020" max="1020" width="48.140625" style="34" customWidth="1"/>
    <col min="1021" max="1021" width="0" style="34" hidden="1" customWidth="1"/>
    <col min="1022" max="1022" width="1" style="34" customWidth="1"/>
    <col min="1023" max="1023" width="12.7109375" style="34" customWidth="1"/>
    <col min="1024" max="1024" width="1.28515625" style="34" customWidth="1"/>
    <col min="1025" max="1025" width="12.5703125" style="34" customWidth="1"/>
    <col min="1026" max="1026" width="1" style="34" customWidth="1"/>
    <col min="1027" max="1027" width="14.140625" style="34" customWidth="1"/>
    <col min="1028" max="1028" width="1" style="34" customWidth="1"/>
    <col min="1029" max="1029" width="11" style="34" customWidth="1"/>
    <col min="1030" max="1275" width="11.42578125" style="34"/>
    <col min="1276" max="1276" width="48.140625" style="34" customWidth="1"/>
    <col min="1277" max="1277" width="0" style="34" hidden="1" customWidth="1"/>
    <col min="1278" max="1278" width="1" style="34" customWidth="1"/>
    <col min="1279" max="1279" width="12.7109375" style="34" customWidth="1"/>
    <col min="1280" max="1280" width="1.28515625" style="34" customWidth="1"/>
    <col min="1281" max="1281" width="12.5703125" style="34" customWidth="1"/>
    <col min="1282" max="1282" width="1" style="34" customWidth="1"/>
    <col min="1283" max="1283" width="14.140625" style="34" customWidth="1"/>
    <col min="1284" max="1284" width="1" style="34" customWidth="1"/>
    <col min="1285" max="1285" width="11" style="34" customWidth="1"/>
    <col min="1286" max="1531" width="11.42578125" style="34"/>
    <col min="1532" max="1532" width="48.140625" style="34" customWidth="1"/>
    <col min="1533" max="1533" width="0" style="34" hidden="1" customWidth="1"/>
    <col min="1534" max="1534" width="1" style="34" customWidth="1"/>
    <col min="1535" max="1535" width="12.7109375" style="34" customWidth="1"/>
    <col min="1536" max="1536" width="1.28515625" style="34" customWidth="1"/>
    <col min="1537" max="1537" width="12.5703125" style="34" customWidth="1"/>
    <col min="1538" max="1538" width="1" style="34" customWidth="1"/>
    <col min="1539" max="1539" width="14.140625" style="34" customWidth="1"/>
    <col min="1540" max="1540" width="1" style="34" customWidth="1"/>
    <col min="1541" max="1541" width="11" style="34" customWidth="1"/>
    <col min="1542" max="1787" width="11.42578125" style="34"/>
    <col min="1788" max="1788" width="48.140625" style="34" customWidth="1"/>
    <col min="1789" max="1789" width="0" style="34" hidden="1" customWidth="1"/>
    <col min="1790" max="1790" width="1" style="34" customWidth="1"/>
    <col min="1791" max="1791" width="12.7109375" style="34" customWidth="1"/>
    <col min="1792" max="1792" width="1.28515625" style="34" customWidth="1"/>
    <col min="1793" max="1793" width="12.5703125" style="34" customWidth="1"/>
    <col min="1794" max="1794" width="1" style="34" customWidth="1"/>
    <col min="1795" max="1795" width="14.140625" style="34" customWidth="1"/>
    <col min="1796" max="1796" width="1" style="34" customWidth="1"/>
    <col min="1797" max="1797" width="11" style="34" customWidth="1"/>
    <col min="1798" max="2043" width="11.42578125" style="34"/>
    <col min="2044" max="2044" width="48.140625" style="34" customWidth="1"/>
    <col min="2045" max="2045" width="0" style="34" hidden="1" customWidth="1"/>
    <col min="2046" max="2046" width="1" style="34" customWidth="1"/>
    <col min="2047" max="2047" width="12.7109375" style="34" customWidth="1"/>
    <col min="2048" max="2048" width="1.28515625" style="34" customWidth="1"/>
    <col min="2049" max="2049" width="12.5703125" style="34" customWidth="1"/>
    <col min="2050" max="2050" width="1" style="34" customWidth="1"/>
    <col min="2051" max="2051" width="14.140625" style="34" customWidth="1"/>
    <col min="2052" max="2052" width="1" style="34" customWidth="1"/>
    <col min="2053" max="2053" width="11" style="34" customWidth="1"/>
    <col min="2054" max="2299" width="11.42578125" style="34"/>
    <col min="2300" max="2300" width="48.140625" style="34" customWidth="1"/>
    <col min="2301" max="2301" width="0" style="34" hidden="1" customWidth="1"/>
    <col min="2302" max="2302" width="1" style="34" customWidth="1"/>
    <col min="2303" max="2303" width="12.7109375" style="34" customWidth="1"/>
    <col min="2304" max="2304" width="1.28515625" style="34" customWidth="1"/>
    <col min="2305" max="2305" width="12.5703125" style="34" customWidth="1"/>
    <col min="2306" max="2306" width="1" style="34" customWidth="1"/>
    <col min="2307" max="2307" width="14.140625" style="34" customWidth="1"/>
    <col min="2308" max="2308" width="1" style="34" customWidth="1"/>
    <col min="2309" max="2309" width="11" style="34" customWidth="1"/>
    <col min="2310" max="2555" width="11.42578125" style="34"/>
    <col min="2556" max="2556" width="48.140625" style="34" customWidth="1"/>
    <col min="2557" max="2557" width="0" style="34" hidden="1" customWidth="1"/>
    <col min="2558" max="2558" width="1" style="34" customWidth="1"/>
    <col min="2559" max="2559" width="12.7109375" style="34" customWidth="1"/>
    <col min="2560" max="2560" width="1.28515625" style="34" customWidth="1"/>
    <col min="2561" max="2561" width="12.5703125" style="34" customWidth="1"/>
    <col min="2562" max="2562" width="1" style="34" customWidth="1"/>
    <col min="2563" max="2563" width="14.140625" style="34" customWidth="1"/>
    <col min="2564" max="2564" width="1" style="34" customWidth="1"/>
    <col min="2565" max="2565" width="11" style="34" customWidth="1"/>
    <col min="2566" max="2811" width="11.42578125" style="34"/>
    <col min="2812" max="2812" width="48.140625" style="34" customWidth="1"/>
    <col min="2813" max="2813" width="0" style="34" hidden="1" customWidth="1"/>
    <col min="2814" max="2814" width="1" style="34" customWidth="1"/>
    <col min="2815" max="2815" width="12.7109375" style="34" customWidth="1"/>
    <col min="2816" max="2816" width="1.28515625" style="34" customWidth="1"/>
    <col min="2817" max="2817" width="12.5703125" style="34" customWidth="1"/>
    <col min="2818" max="2818" width="1" style="34" customWidth="1"/>
    <col min="2819" max="2819" width="14.140625" style="34" customWidth="1"/>
    <col min="2820" max="2820" width="1" style="34" customWidth="1"/>
    <col min="2821" max="2821" width="11" style="34" customWidth="1"/>
    <col min="2822" max="3067" width="11.42578125" style="34"/>
    <col min="3068" max="3068" width="48.140625" style="34" customWidth="1"/>
    <col min="3069" max="3069" width="0" style="34" hidden="1" customWidth="1"/>
    <col min="3070" max="3070" width="1" style="34" customWidth="1"/>
    <col min="3071" max="3071" width="12.7109375" style="34" customWidth="1"/>
    <col min="3072" max="3072" width="1.28515625" style="34" customWidth="1"/>
    <col min="3073" max="3073" width="12.5703125" style="34" customWidth="1"/>
    <col min="3074" max="3074" width="1" style="34" customWidth="1"/>
    <col min="3075" max="3075" width="14.140625" style="34" customWidth="1"/>
    <col min="3076" max="3076" width="1" style="34" customWidth="1"/>
    <col min="3077" max="3077" width="11" style="34" customWidth="1"/>
    <col min="3078" max="3323" width="11.42578125" style="34"/>
    <col min="3324" max="3324" width="48.140625" style="34" customWidth="1"/>
    <col min="3325" max="3325" width="0" style="34" hidden="1" customWidth="1"/>
    <col min="3326" max="3326" width="1" style="34" customWidth="1"/>
    <col min="3327" max="3327" width="12.7109375" style="34" customWidth="1"/>
    <col min="3328" max="3328" width="1.28515625" style="34" customWidth="1"/>
    <col min="3329" max="3329" width="12.5703125" style="34" customWidth="1"/>
    <col min="3330" max="3330" width="1" style="34" customWidth="1"/>
    <col min="3331" max="3331" width="14.140625" style="34" customWidth="1"/>
    <col min="3332" max="3332" width="1" style="34" customWidth="1"/>
    <col min="3333" max="3333" width="11" style="34" customWidth="1"/>
    <col min="3334" max="3579" width="11.42578125" style="34"/>
    <col min="3580" max="3580" width="48.140625" style="34" customWidth="1"/>
    <col min="3581" max="3581" width="0" style="34" hidden="1" customWidth="1"/>
    <col min="3582" max="3582" width="1" style="34" customWidth="1"/>
    <col min="3583" max="3583" width="12.7109375" style="34" customWidth="1"/>
    <col min="3584" max="3584" width="1.28515625" style="34" customWidth="1"/>
    <col min="3585" max="3585" width="12.5703125" style="34" customWidth="1"/>
    <col min="3586" max="3586" width="1" style="34" customWidth="1"/>
    <col min="3587" max="3587" width="14.140625" style="34" customWidth="1"/>
    <col min="3588" max="3588" width="1" style="34" customWidth="1"/>
    <col min="3589" max="3589" width="11" style="34" customWidth="1"/>
    <col min="3590" max="3835" width="11.42578125" style="34"/>
    <col min="3836" max="3836" width="48.140625" style="34" customWidth="1"/>
    <col min="3837" max="3837" width="0" style="34" hidden="1" customWidth="1"/>
    <col min="3838" max="3838" width="1" style="34" customWidth="1"/>
    <col min="3839" max="3839" width="12.7109375" style="34" customWidth="1"/>
    <col min="3840" max="3840" width="1.28515625" style="34" customWidth="1"/>
    <col min="3841" max="3841" width="12.5703125" style="34" customWidth="1"/>
    <col min="3842" max="3842" width="1" style="34" customWidth="1"/>
    <col min="3843" max="3843" width="14.140625" style="34" customWidth="1"/>
    <col min="3844" max="3844" width="1" style="34" customWidth="1"/>
    <col min="3845" max="3845" width="11" style="34" customWidth="1"/>
    <col min="3846" max="4091" width="11.42578125" style="34"/>
    <col min="4092" max="4092" width="48.140625" style="34" customWidth="1"/>
    <col min="4093" max="4093" width="0" style="34" hidden="1" customWidth="1"/>
    <col min="4094" max="4094" width="1" style="34" customWidth="1"/>
    <col min="4095" max="4095" width="12.7109375" style="34" customWidth="1"/>
    <col min="4096" max="4096" width="1.28515625" style="34" customWidth="1"/>
    <col min="4097" max="4097" width="12.5703125" style="34" customWidth="1"/>
    <col min="4098" max="4098" width="1" style="34" customWidth="1"/>
    <col min="4099" max="4099" width="14.140625" style="34" customWidth="1"/>
    <col min="4100" max="4100" width="1" style="34" customWidth="1"/>
    <col min="4101" max="4101" width="11" style="34" customWidth="1"/>
    <col min="4102" max="4347" width="11.42578125" style="34"/>
    <col min="4348" max="4348" width="48.140625" style="34" customWidth="1"/>
    <col min="4349" max="4349" width="0" style="34" hidden="1" customWidth="1"/>
    <col min="4350" max="4350" width="1" style="34" customWidth="1"/>
    <col min="4351" max="4351" width="12.7109375" style="34" customWidth="1"/>
    <col min="4352" max="4352" width="1.28515625" style="34" customWidth="1"/>
    <col min="4353" max="4353" width="12.5703125" style="34" customWidth="1"/>
    <col min="4354" max="4354" width="1" style="34" customWidth="1"/>
    <col min="4355" max="4355" width="14.140625" style="34" customWidth="1"/>
    <col min="4356" max="4356" width="1" style="34" customWidth="1"/>
    <col min="4357" max="4357" width="11" style="34" customWidth="1"/>
    <col min="4358" max="4603" width="11.42578125" style="34"/>
    <col min="4604" max="4604" width="48.140625" style="34" customWidth="1"/>
    <col min="4605" max="4605" width="0" style="34" hidden="1" customWidth="1"/>
    <col min="4606" max="4606" width="1" style="34" customWidth="1"/>
    <col min="4607" max="4607" width="12.7109375" style="34" customWidth="1"/>
    <col min="4608" max="4608" width="1.28515625" style="34" customWidth="1"/>
    <col min="4609" max="4609" width="12.5703125" style="34" customWidth="1"/>
    <col min="4610" max="4610" width="1" style="34" customWidth="1"/>
    <col min="4611" max="4611" width="14.140625" style="34" customWidth="1"/>
    <col min="4612" max="4612" width="1" style="34" customWidth="1"/>
    <col min="4613" max="4613" width="11" style="34" customWidth="1"/>
    <col min="4614" max="4859" width="11.42578125" style="34"/>
    <col min="4860" max="4860" width="48.140625" style="34" customWidth="1"/>
    <col min="4861" max="4861" width="0" style="34" hidden="1" customWidth="1"/>
    <col min="4862" max="4862" width="1" style="34" customWidth="1"/>
    <col min="4863" max="4863" width="12.7109375" style="34" customWidth="1"/>
    <col min="4864" max="4864" width="1.28515625" style="34" customWidth="1"/>
    <col min="4865" max="4865" width="12.5703125" style="34" customWidth="1"/>
    <col min="4866" max="4866" width="1" style="34" customWidth="1"/>
    <col min="4867" max="4867" width="14.140625" style="34" customWidth="1"/>
    <col min="4868" max="4868" width="1" style="34" customWidth="1"/>
    <col min="4869" max="4869" width="11" style="34" customWidth="1"/>
    <col min="4870" max="5115" width="11.42578125" style="34"/>
    <col min="5116" max="5116" width="48.140625" style="34" customWidth="1"/>
    <col min="5117" max="5117" width="0" style="34" hidden="1" customWidth="1"/>
    <col min="5118" max="5118" width="1" style="34" customWidth="1"/>
    <col min="5119" max="5119" width="12.7109375" style="34" customWidth="1"/>
    <col min="5120" max="5120" width="1.28515625" style="34" customWidth="1"/>
    <col min="5121" max="5121" width="12.5703125" style="34" customWidth="1"/>
    <col min="5122" max="5122" width="1" style="34" customWidth="1"/>
    <col min="5123" max="5123" width="14.140625" style="34" customWidth="1"/>
    <col min="5124" max="5124" width="1" style="34" customWidth="1"/>
    <col min="5125" max="5125" width="11" style="34" customWidth="1"/>
    <col min="5126" max="5371" width="11.42578125" style="34"/>
    <col min="5372" max="5372" width="48.140625" style="34" customWidth="1"/>
    <col min="5373" max="5373" width="0" style="34" hidden="1" customWidth="1"/>
    <col min="5374" max="5374" width="1" style="34" customWidth="1"/>
    <col min="5375" max="5375" width="12.7109375" style="34" customWidth="1"/>
    <col min="5376" max="5376" width="1.28515625" style="34" customWidth="1"/>
    <col min="5377" max="5377" width="12.5703125" style="34" customWidth="1"/>
    <col min="5378" max="5378" width="1" style="34" customWidth="1"/>
    <col min="5379" max="5379" width="14.140625" style="34" customWidth="1"/>
    <col min="5380" max="5380" width="1" style="34" customWidth="1"/>
    <col min="5381" max="5381" width="11" style="34" customWidth="1"/>
    <col min="5382" max="5627" width="11.42578125" style="34"/>
    <col min="5628" max="5628" width="48.140625" style="34" customWidth="1"/>
    <col min="5629" max="5629" width="0" style="34" hidden="1" customWidth="1"/>
    <col min="5630" max="5630" width="1" style="34" customWidth="1"/>
    <col min="5631" max="5631" width="12.7109375" style="34" customWidth="1"/>
    <col min="5632" max="5632" width="1.28515625" style="34" customWidth="1"/>
    <col min="5633" max="5633" width="12.5703125" style="34" customWidth="1"/>
    <col min="5634" max="5634" width="1" style="34" customWidth="1"/>
    <col min="5635" max="5635" width="14.140625" style="34" customWidth="1"/>
    <col min="5636" max="5636" width="1" style="34" customWidth="1"/>
    <col min="5637" max="5637" width="11" style="34" customWidth="1"/>
    <col min="5638" max="5883" width="11.42578125" style="34"/>
    <col min="5884" max="5884" width="48.140625" style="34" customWidth="1"/>
    <col min="5885" max="5885" width="0" style="34" hidden="1" customWidth="1"/>
    <col min="5886" max="5886" width="1" style="34" customWidth="1"/>
    <col min="5887" max="5887" width="12.7109375" style="34" customWidth="1"/>
    <col min="5888" max="5888" width="1.28515625" style="34" customWidth="1"/>
    <col min="5889" max="5889" width="12.5703125" style="34" customWidth="1"/>
    <col min="5890" max="5890" width="1" style="34" customWidth="1"/>
    <col min="5891" max="5891" width="14.140625" style="34" customWidth="1"/>
    <col min="5892" max="5892" width="1" style="34" customWidth="1"/>
    <col min="5893" max="5893" width="11" style="34" customWidth="1"/>
    <col min="5894" max="6139" width="11.42578125" style="34"/>
    <col min="6140" max="6140" width="48.140625" style="34" customWidth="1"/>
    <col min="6141" max="6141" width="0" style="34" hidden="1" customWidth="1"/>
    <col min="6142" max="6142" width="1" style="34" customWidth="1"/>
    <col min="6143" max="6143" width="12.7109375" style="34" customWidth="1"/>
    <col min="6144" max="6144" width="1.28515625" style="34" customWidth="1"/>
    <col min="6145" max="6145" width="12.5703125" style="34" customWidth="1"/>
    <col min="6146" max="6146" width="1" style="34" customWidth="1"/>
    <col min="6147" max="6147" width="14.140625" style="34" customWidth="1"/>
    <col min="6148" max="6148" width="1" style="34" customWidth="1"/>
    <col min="6149" max="6149" width="11" style="34" customWidth="1"/>
    <col min="6150" max="6395" width="11.42578125" style="34"/>
    <col min="6396" max="6396" width="48.140625" style="34" customWidth="1"/>
    <col min="6397" max="6397" width="0" style="34" hidden="1" customWidth="1"/>
    <col min="6398" max="6398" width="1" style="34" customWidth="1"/>
    <col min="6399" max="6399" width="12.7109375" style="34" customWidth="1"/>
    <col min="6400" max="6400" width="1.28515625" style="34" customWidth="1"/>
    <col min="6401" max="6401" width="12.5703125" style="34" customWidth="1"/>
    <col min="6402" max="6402" width="1" style="34" customWidth="1"/>
    <col min="6403" max="6403" width="14.140625" style="34" customWidth="1"/>
    <col min="6404" max="6404" width="1" style="34" customWidth="1"/>
    <col min="6405" max="6405" width="11" style="34" customWidth="1"/>
    <col min="6406" max="6651" width="11.42578125" style="34"/>
    <col min="6652" max="6652" width="48.140625" style="34" customWidth="1"/>
    <col min="6653" max="6653" width="0" style="34" hidden="1" customWidth="1"/>
    <col min="6654" max="6654" width="1" style="34" customWidth="1"/>
    <col min="6655" max="6655" width="12.7109375" style="34" customWidth="1"/>
    <col min="6656" max="6656" width="1.28515625" style="34" customWidth="1"/>
    <col min="6657" max="6657" width="12.5703125" style="34" customWidth="1"/>
    <col min="6658" max="6658" width="1" style="34" customWidth="1"/>
    <col min="6659" max="6659" width="14.140625" style="34" customWidth="1"/>
    <col min="6660" max="6660" width="1" style="34" customWidth="1"/>
    <col min="6661" max="6661" width="11" style="34" customWidth="1"/>
    <col min="6662" max="6907" width="11.42578125" style="34"/>
    <col min="6908" max="6908" width="48.140625" style="34" customWidth="1"/>
    <col min="6909" max="6909" width="0" style="34" hidden="1" customWidth="1"/>
    <col min="6910" max="6910" width="1" style="34" customWidth="1"/>
    <col min="6911" max="6911" width="12.7109375" style="34" customWidth="1"/>
    <col min="6912" max="6912" width="1.28515625" style="34" customWidth="1"/>
    <col min="6913" max="6913" width="12.5703125" style="34" customWidth="1"/>
    <col min="6914" max="6914" width="1" style="34" customWidth="1"/>
    <col min="6915" max="6915" width="14.140625" style="34" customWidth="1"/>
    <col min="6916" max="6916" width="1" style="34" customWidth="1"/>
    <col min="6917" max="6917" width="11" style="34" customWidth="1"/>
    <col min="6918" max="7163" width="11.42578125" style="34"/>
    <col min="7164" max="7164" width="48.140625" style="34" customWidth="1"/>
    <col min="7165" max="7165" width="0" style="34" hidden="1" customWidth="1"/>
    <col min="7166" max="7166" width="1" style="34" customWidth="1"/>
    <col min="7167" max="7167" width="12.7109375" style="34" customWidth="1"/>
    <col min="7168" max="7168" width="1.28515625" style="34" customWidth="1"/>
    <col min="7169" max="7169" width="12.5703125" style="34" customWidth="1"/>
    <col min="7170" max="7170" width="1" style="34" customWidth="1"/>
    <col min="7171" max="7171" width="14.140625" style="34" customWidth="1"/>
    <col min="7172" max="7172" width="1" style="34" customWidth="1"/>
    <col min="7173" max="7173" width="11" style="34" customWidth="1"/>
    <col min="7174" max="7419" width="11.42578125" style="34"/>
    <col min="7420" max="7420" width="48.140625" style="34" customWidth="1"/>
    <col min="7421" max="7421" width="0" style="34" hidden="1" customWidth="1"/>
    <col min="7422" max="7422" width="1" style="34" customWidth="1"/>
    <col min="7423" max="7423" width="12.7109375" style="34" customWidth="1"/>
    <col min="7424" max="7424" width="1.28515625" style="34" customWidth="1"/>
    <col min="7425" max="7425" width="12.5703125" style="34" customWidth="1"/>
    <col min="7426" max="7426" width="1" style="34" customWidth="1"/>
    <col min="7427" max="7427" width="14.140625" style="34" customWidth="1"/>
    <col min="7428" max="7428" width="1" style="34" customWidth="1"/>
    <col min="7429" max="7429" width="11" style="34" customWidth="1"/>
    <col min="7430" max="7675" width="11.42578125" style="34"/>
    <col min="7676" max="7676" width="48.140625" style="34" customWidth="1"/>
    <col min="7677" max="7677" width="0" style="34" hidden="1" customWidth="1"/>
    <col min="7678" max="7678" width="1" style="34" customWidth="1"/>
    <col min="7679" max="7679" width="12.7109375" style="34" customWidth="1"/>
    <col min="7680" max="7680" width="1.28515625" style="34" customWidth="1"/>
    <col min="7681" max="7681" width="12.5703125" style="34" customWidth="1"/>
    <col min="7682" max="7682" width="1" style="34" customWidth="1"/>
    <col min="7683" max="7683" width="14.140625" style="34" customWidth="1"/>
    <col min="7684" max="7684" width="1" style="34" customWidth="1"/>
    <col min="7685" max="7685" width="11" style="34" customWidth="1"/>
    <col min="7686" max="7931" width="11.42578125" style="34"/>
    <col min="7932" max="7932" width="48.140625" style="34" customWidth="1"/>
    <col min="7933" max="7933" width="0" style="34" hidden="1" customWidth="1"/>
    <col min="7934" max="7934" width="1" style="34" customWidth="1"/>
    <col min="7935" max="7935" width="12.7109375" style="34" customWidth="1"/>
    <col min="7936" max="7936" width="1.28515625" style="34" customWidth="1"/>
    <col min="7937" max="7937" width="12.5703125" style="34" customWidth="1"/>
    <col min="7938" max="7938" width="1" style="34" customWidth="1"/>
    <col min="7939" max="7939" width="14.140625" style="34" customWidth="1"/>
    <col min="7940" max="7940" width="1" style="34" customWidth="1"/>
    <col min="7941" max="7941" width="11" style="34" customWidth="1"/>
    <col min="7942" max="8187" width="11.42578125" style="34"/>
    <col min="8188" max="8188" width="48.140625" style="34" customWidth="1"/>
    <col min="8189" max="8189" width="0" style="34" hidden="1" customWidth="1"/>
    <col min="8190" max="8190" width="1" style="34" customWidth="1"/>
    <col min="8191" max="8191" width="12.7109375" style="34" customWidth="1"/>
    <col min="8192" max="8192" width="1.28515625" style="34" customWidth="1"/>
    <col min="8193" max="8193" width="12.5703125" style="34" customWidth="1"/>
    <col min="8194" max="8194" width="1" style="34" customWidth="1"/>
    <col min="8195" max="8195" width="14.140625" style="34" customWidth="1"/>
    <col min="8196" max="8196" width="1" style="34" customWidth="1"/>
    <col min="8197" max="8197" width="11" style="34" customWidth="1"/>
    <col min="8198" max="8443" width="11.42578125" style="34"/>
    <col min="8444" max="8444" width="48.140625" style="34" customWidth="1"/>
    <col min="8445" max="8445" width="0" style="34" hidden="1" customWidth="1"/>
    <col min="8446" max="8446" width="1" style="34" customWidth="1"/>
    <col min="8447" max="8447" width="12.7109375" style="34" customWidth="1"/>
    <col min="8448" max="8448" width="1.28515625" style="34" customWidth="1"/>
    <col min="8449" max="8449" width="12.5703125" style="34" customWidth="1"/>
    <col min="8450" max="8450" width="1" style="34" customWidth="1"/>
    <col min="8451" max="8451" width="14.140625" style="34" customWidth="1"/>
    <col min="8452" max="8452" width="1" style="34" customWidth="1"/>
    <col min="8453" max="8453" width="11" style="34" customWidth="1"/>
    <col min="8454" max="8699" width="11.42578125" style="34"/>
    <col min="8700" max="8700" width="48.140625" style="34" customWidth="1"/>
    <col min="8701" max="8701" width="0" style="34" hidden="1" customWidth="1"/>
    <col min="8702" max="8702" width="1" style="34" customWidth="1"/>
    <col min="8703" max="8703" width="12.7109375" style="34" customWidth="1"/>
    <col min="8704" max="8704" width="1.28515625" style="34" customWidth="1"/>
    <col min="8705" max="8705" width="12.5703125" style="34" customWidth="1"/>
    <col min="8706" max="8706" width="1" style="34" customWidth="1"/>
    <col min="8707" max="8707" width="14.140625" style="34" customWidth="1"/>
    <col min="8708" max="8708" width="1" style="34" customWidth="1"/>
    <col min="8709" max="8709" width="11" style="34" customWidth="1"/>
    <col min="8710" max="8955" width="11.42578125" style="34"/>
    <col min="8956" max="8956" width="48.140625" style="34" customWidth="1"/>
    <col min="8957" max="8957" width="0" style="34" hidden="1" customWidth="1"/>
    <col min="8958" max="8958" width="1" style="34" customWidth="1"/>
    <col min="8959" max="8959" width="12.7109375" style="34" customWidth="1"/>
    <col min="8960" max="8960" width="1.28515625" style="34" customWidth="1"/>
    <col min="8961" max="8961" width="12.5703125" style="34" customWidth="1"/>
    <col min="8962" max="8962" width="1" style="34" customWidth="1"/>
    <col min="8963" max="8963" width="14.140625" style="34" customWidth="1"/>
    <col min="8964" max="8964" width="1" style="34" customWidth="1"/>
    <col min="8965" max="8965" width="11" style="34" customWidth="1"/>
    <col min="8966" max="9211" width="11.42578125" style="34"/>
    <col min="9212" max="9212" width="48.140625" style="34" customWidth="1"/>
    <col min="9213" max="9213" width="0" style="34" hidden="1" customWidth="1"/>
    <col min="9214" max="9214" width="1" style="34" customWidth="1"/>
    <col min="9215" max="9215" width="12.7109375" style="34" customWidth="1"/>
    <col min="9216" max="9216" width="1.28515625" style="34" customWidth="1"/>
    <col min="9217" max="9217" width="12.5703125" style="34" customWidth="1"/>
    <col min="9218" max="9218" width="1" style="34" customWidth="1"/>
    <col min="9219" max="9219" width="14.140625" style="34" customWidth="1"/>
    <col min="9220" max="9220" width="1" style="34" customWidth="1"/>
    <col min="9221" max="9221" width="11" style="34" customWidth="1"/>
    <col min="9222" max="9467" width="11.42578125" style="34"/>
    <col min="9468" max="9468" width="48.140625" style="34" customWidth="1"/>
    <col min="9469" max="9469" width="0" style="34" hidden="1" customWidth="1"/>
    <col min="9470" max="9470" width="1" style="34" customWidth="1"/>
    <col min="9471" max="9471" width="12.7109375" style="34" customWidth="1"/>
    <col min="9472" max="9472" width="1.28515625" style="34" customWidth="1"/>
    <col min="9473" max="9473" width="12.5703125" style="34" customWidth="1"/>
    <col min="9474" max="9474" width="1" style="34" customWidth="1"/>
    <col min="9475" max="9475" width="14.140625" style="34" customWidth="1"/>
    <col min="9476" max="9476" width="1" style="34" customWidth="1"/>
    <col min="9477" max="9477" width="11" style="34" customWidth="1"/>
    <col min="9478" max="9723" width="11.42578125" style="34"/>
    <col min="9724" max="9724" width="48.140625" style="34" customWidth="1"/>
    <col min="9725" max="9725" width="0" style="34" hidden="1" customWidth="1"/>
    <col min="9726" max="9726" width="1" style="34" customWidth="1"/>
    <col min="9727" max="9727" width="12.7109375" style="34" customWidth="1"/>
    <col min="9728" max="9728" width="1.28515625" style="34" customWidth="1"/>
    <col min="9729" max="9729" width="12.5703125" style="34" customWidth="1"/>
    <col min="9730" max="9730" width="1" style="34" customWidth="1"/>
    <col min="9731" max="9731" width="14.140625" style="34" customWidth="1"/>
    <col min="9732" max="9732" width="1" style="34" customWidth="1"/>
    <col min="9733" max="9733" width="11" style="34" customWidth="1"/>
    <col min="9734" max="9979" width="11.42578125" style="34"/>
    <col min="9980" max="9980" width="48.140625" style="34" customWidth="1"/>
    <col min="9981" max="9981" width="0" style="34" hidden="1" customWidth="1"/>
    <col min="9982" max="9982" width="1" style="34" customWidth="1"/>
    <col min="9983" max="9983" width="12.7109375" style="34" customWidth="1"/>
    <col min="9984" max="9984" width="1.28515625" style="34" customWidth="1"/>
    <col min="9985" max="9985" width="12.5703125" style="34" customWidth="1"/>
    <col min="9986" max="9986" width="1" style="34" customWidth="1"/>
    <col min="9987" max="9987" width="14.140625" style="34" customWidth="1"/>
    <col min="9988" max="9988" width="1" style="34" customWidth="1"/>
    <col min="9989" max="9989" width="11" style="34" customWidth="1"/>
    <col min="9990" max="10235" width="11.42578125" style="34"/>
    <col min="10236" max="10236" width="48.140625" style="34" customWidth="1"/>
    <col min="10237" max="10237" width="0" style="34" hidden="1" customWidth="1"/>
    <col min="10238" max="10238" width="1" style="34" customWidth="1"/>
    <col min="10239" max="10239" width="12.7109375" style="34" customWidth="1"/>
    <col min="10240" max="10240" width="1.28515625" style="34" customWidth="1"/>
    <col min="10241" max="10241" width="12.5703125" style="34" customWidth="1"/>
    <col min="10242" max="10242" width="1" style="34" customWidth="1"/>
    <col min="10243" max="10243" width="14.140625" style="34" customWidth="1"/>
    <col min="10244" max="10244" width="1" style="34" customWidth="1"/>
    <col min="10245" max="10245" width="11" style="34" customWidth="1"/>
    <col min="10246" max="10491" width="11.42578125" style="34"/>
    <col min="10492" max="10492" width="48.140625" style="34" customWidth="1"/>
    <col min="10493" max="10493" width="0" style="34" hidden="1" customWidth="1"/>
    <col min="10494" max="10494" width="1" style="34" customWidth="1"/>
    <col min="10495" max="10495" width="12.7109375" style="34" customWidth="1"/>
    <col min="10496" max="10496" width="1.28515625" style="34" customWidth="1"/>
    <col min="10497" max="10497" width="12.5703125" style="34" customWidth="1"/>
    <col min="10498" max="10498" width="1" style="34" customWidth="1"/>
    <col min="10499" max="10499" width="14.140625" style="34" customWidth="1"/>
    <col min="10500" max="10500" width="1" style="34" customWidth="1"/>
    <col min="10501" max="10501" width="11" style="34" customWidth="1"/>
    <col min="10502" max="10747" width="11.42578125" style="34"/>
    <col min="10748" max="10748" width="48.140625" style="34" customWidth="1"/>
    <col min="10749" max="10749" width="0" style="34" hidden="1" customWidth="1"/>
    <col min="10750" max="10750" width="1" style="34" customWidth="1"/>
    <col min="10751" max="10751" width="12.7109375" style="34" customWidth="1"/>
    <col min="10752" max="10752" width="1.28515625" style="34" customWidth="1"/>
    <col min="10753" max="10753" width="12.5703125" style="34" customWidth="1"/>
    <col min="10754" max="10754" width="1" style="34" customWidth="1"/>
    <col min="10755" max="10755" width="14.140625" style="34" customWidth="1"/>
    <col min="10756" max="10756" width="1" style="34" customWidth="1"/>
    <col min="10757" max="10757" width="11" style="34" customWidth="1"/>
    <col min="10758" max="11003" width="11.42578125" style="34"/>
    <col min="11004" max="11004" width="48.140625" style="34" customWidth="1"/>
    <col min="11005" max="11005" width="0" style="34" hidden="1" customWidth="1"/>
    <col min="11006" max="11006" width="1" style="34" customWidth="1"/>
    <col min="11007" max="11007" width="12.7109375" style="34" customWidth="1"/>
    <col min="11008" max="11008" width="1.28515625" style="34" customWidth="1"/>
    <col min="11009" max="11009" width="12.5703125" style="34" customWidth="1"/>
    <col min="11010" max="11010" width="1" style="34" customWidth="1"/>
    <col min="11011" max="11011" width="14.140625" style="34" customWidth="1"/>
    <col min="11012" max="11012" width="1" style="34" customWidth="1"/>
    <col min="11013" max="11013" width="11" style="34" customWidth="1"/>
    <col min="11014" max="11259" width="11.42578125" style="34"/>
    <col min="11260" max="11260" width="48.140625" style="34" customWidth="1"/>
    <col min="11261" max="11261" width="0" style="34" hidden="1" customWidth="1"/>
    <col min="11262" max="11262" width="1" style="34" customWidth="1"/>
    <col min="11263" max="11263" width="12.7109375" style="34" customWidth="1"/>
    <col min="11264" max="11264" width="1.28515625" style="34" customWidth="1"/>
    <col min="11265" max="11265" width="12.5703125" style="34" customWidth="1"/>
    <col min="11266" max="11266" width="1" style="34" customWidth="1"/>
    <col min="11267" max="11267" width="14.140625" style="34" customWidth="1"/>
    <col min="11268" max="11268" width="1" style="34" customWidth="1"/>
    <col min="11269" max="11269" width="11" style="34" customWidth="1"/>
    <col min="11270" max="11515" width="11.42578125" style="34"/>
    <col min="11516" max="11516" width="48.140625" style="34" customWidth="1"/>
    <col min="11517" max="11517" width="0" style="34" hidden="1" customWidth="1"/>
    <col min="11518" max="11518" width="1" style="34" customWidth="1"/>
    <col min="11519" max="11519" width="12.7109375" style="34" customWidth="1"/>
    <col min="11520" max="11520" width="1.28515625" style="34" customWidth="1"/>
    <col min="11521" max="11521" width="12.5703125" style="34" customWidth="1"/>
    <col min="11522" max="11522" width="1" style="34" customWidth="1"/>
    <col min="11523" max="11523" width="14.140625" style="34" customWidth="1"/>
    <col min="11524" max="11524" width="1" style="34" customWidth="1"/>
    <col min="11525" max="11525" width="11" style="34" customWidth="1"/>
    <col min="11526" max="11771" width="11.42578125" style="34"/>
    <col min="11772" max="11772" width="48.140625" style="34" customWidth="1"/>
    <col min="11773" max="11773" width="0" style="34" hidden="1" customWidth="1"/>
    <col min="11774" max="11774" width="1" style="34" customWidth="1"/>
    <col min="11775" max="11775" width="12.7109375" style="34" customWidth="1"/>
    <col min="11776" max="11776" width="1.28515625" style="34" customWidth="1"/>
    <col min="11777" max="11777" width="12.5703125" style="34" customWidth="1"/>
    <col min="11778" max="11778" width="1" style="34" customWidth="1"/>
    <col min="11779" max="11779" width="14.140625" style="34" customWidth="1"/>
    <col min="11780" max="11780" width="1" style="34" customWidth="1"/>
    <col min="11781" max="11781" width="11" style="34" customWidth="1"/>
    <col min="11782" max="12027" width="11.42578125" style="34"/>
    <col min="12028" max="12028" width="48.140625" style="34" customWidth="1"/>
    <col min="12029" max="12029" width="0" style="34" hidden="1" customWidth="1"/>
    <col min="12030" max="12030" width="1" style="34" customWidth="1"/>
    <col min="12031" max="12031" width="12.7109375" style="34" customWidth="1"/>
    <col min="12032" max="12032" width="1.28515625" style="34" customWidth="1"/>
    <col min="12033" max="12033" width="12.5703125" style="34" customWidth="1"/>
    <col min="12034" max="12034" width="1" style="34" customWidth="1"/>
    <col min="12035" max="12035" width="14.140625" style="34" customWidth="1"/>
    <col min="12036" max="12036" width="1" style="34" customWidth="1"/>
    <col min="12037" max="12037" width="11" style="34" customWidth="1"/>
    <col min="12038" max="12283" width="11.42578125" style="34"/>
    <col min="12284" max="12284" width="48.140625" style="34" customWidth="1"/>
    <col min="12285" max="12285" width="0" style="34" hidden="1" customWidth="1"/>
    <col min="12286" max="12286" width="1" style="34" customWidth="1"/>
    <col min="12287" max="12287" width="12.7109375" style="34" customWidth="1"/>
    <col min="12288" max="12288" width="1.28515625" style="34" customWidth="1"/>
    <col min="12289" max="12289" width="12.5703125" style="34" customWidth="1"/>
    <col min="12290" max="12290" width="1" style="34" customWidth="1"/>
    <col min="12291" max="12291" width="14.140625" style="34" customWidth="1"/>
    <col min="12292" max="12292" width="1" style="34" customWidth="1"/>
    <col min="12293" max="12293" width="11" style="34" customWidth="1"/>
    <col min="12294" max="12539" width="11.42578125" style="34"/>
    <col min="12540" max="12540" width="48.140625" style="34" customWidth="1"/>
    <col min="12541" max="12541" width="0" style="34" hidden="1" customWidth="1"/>
    <col min="12542" max="12542" width="1" style="34" customWidth="1"/>
    <col min="12543" max="12543" width="12.7109375" style="34" customWidth="1"/>
    <col min="12544" max="12544" width="1.28515625" style="34" customWidth="1"/>
    <col min="12545" max="12545" width="12.5703125" style="34" customWidth="1"/>
    <col min="12546" max="12546" width="1" style="34" customWidth="1"/>
    <col min="12547" max="12547" width="14.140625" style="34" customWidth="1"/>
    <col min="12548" max="12548" width="1" style="34" customWidth="1"/>
    <col min="12549" max="12549" width="11" style="34" customWidth="1"/>
    <col min="12550" max="12795" width="11.42578125" style="34"/>
    <col min="12796" max="12796" width="48.140625" style="34" customWidth="1"/>
    <col min="12797" max="12797" width="0" style="34" hidden="1" customWidth="1"/>
    <col min="12798" max="12798" width="1" style="34" customWidth="1"/>
    <col min="12799" max="12799" width="12.7109375" style="34" customWidth="1"/>
    <col min="12800" max="12800" width="1.28515625" style="34" customWidth="1"/>
    <col min="12801" max="12801" width="12.5703125" style="34" customWidth="1"/>
    <col min="12802" max="12802" width="1" style="34" customWidth="1"/>
    <col min="12803" max="12803" width="14.140625" style="34" customWidth="1"/>
    <col min="12804" max="12804" width="1" style="34" customWidth="1"/>
    <col min="12805" max="12805" width="11" style="34" customWidth="1"/>
    <col min="12806" max="13051" width="11.42578125" style="34"/>
    <col min="13052" max="13052" width="48.140625" style="34" customWidth="1"/>
    <col min="13053" max="13053" width="0" style="34" hidden="1" customWidth="1"/>
    <col min="13054" max="13054" width="1" style="34" customWidth="1"/>
    <col min="13055" max="13055" width="12.7109375" style="34" customWidth="1"/>
    <col min="13056" max="13056" width="1.28515625" style="34" customWidth="1"/>
    <col min="13057" max="13057" width="12.5703125" style="34" customWidth="1"/>
    <col min="13058" max="13058" width="1" style="34" customWidth="1"/>
    <col min="13059" max="13059" width="14.140625" style="34" customWidth="1"/>
    <col min="13060" max="13060" width="1" style="34" customWidth="1"/>
    <col min="13061" max="13061" width="11" style="34" customWidth="1"/>
    <col min="13062" max="13307" width="11.42578125" style="34"/>
    <col min="13308" max="13308" width="48.140625" style="34" customWidth="1"/>
    <col min="13309" max="13309" width="0" style="34" hidden="1" customWidth="1"/>
    <col min="13310" max="13310" width="1" style="34" customWidth="1"/>
    <col min="13311" max="13311" width="12.7109375" style="34" customWidth="1"/>
    <col min="13312" max="13312" width="1.28515625" style="34" customWidth="1"/>
    <col min="13313" max="13313" width="12.5703125" style="34" customWidth="1"/>
    <col min="13314" max="13314" width="1" style="34" customWidth="1"/>
    <col min="13315" max="13315" width="14.140625" style="34" customWidth="1"/>
    <col min="13316" max="13316" width="1" style="34" customWidth="1"/>
    <col min="13317" max="13317" width="11" style="34" customWidth="1"/>
    <col min="13318" max="13563" width="11.42578125" style="34"/>
    <col min="13564" max="13564" width="48.140625" style="34" customWidth="1"/>
    <col min="13565" max="13565" width="0" style="34" hidden="1" customWidth="1"/>
    <col min="13566" max="13566" width="1" style="34" customWidth="1"/>
    <col min="13567" max="13567" width="12.7109375" style="34" customWidth="1"/>
    <col min="13568" max="13568" width="1.28515625" style="34" customWidth="1"/>
    <col min="13569" max="13569" width="12.5703125" style="34" customWidth="1"/>
    <col min="13570" max="13570" width="1" style="34" customWidth="1"/>
    <col min="13571" max="13571" width="14.140625" style="34" customWidth="1"/>
    <col min="13572" max="13572" width="1" style="34" customWidth="1"/>
    <col min="13573" max="13573" width="11" style="34" customWidth="1"/>
    <col min="13574" max="13819" width="11.42578125" style="34"/>
    <col min="13820" max="13820" width="48.140625" style="34" customWidth="1"/>
    <col min="13821" max="13821" width="0" style="34" hidden="1" customWidth="1"/>
    <col min="13822" max="13822" width="1" style="34" customWidth="1"/>
    <col min="13823" max="13823" width="12.7109375" style="34" customWidth="1"/>
    <col min="13824" max="13824" width="1.28515625" style="34" customWidth="1"/>
    <col min="13825" max="13825" width="12.5703125" style="34" customWidth="1"/>
    <col min="13826" max="13826" width="1" style="34" customWidth="1"/>
    <col min="13827" max="13827" width="14.140625" style="34" customWidth="1"/>
    <col min="13828" max="13828" width="1" style="34" customWidth="1"/>
    <col min="13829" max="13829" width="11" style="34" customWidth="1"/>
    <col min="13830" max="14075" width="11.42578125" style="34"/>
    <col min="14076" max="14076" width="48.140625" style="34" customWidth="1"/>
    <col min="14077" max="14077" width="0" style="34" hidden="1" customWidth="1"/>
    <col min="14078" max="14078" width="1" style="34" customWidth="1"/>
    <col min="14079" max="14079" width="12.7109375" style="34" customWidth="1"/>
    <col min="14080" max="14080" width="1.28515625" style="34" customWidth="1"/>
    <col min="14081" max="14081" width="12.5703125" style="34" customWidth="1"/>
    <col min="14082" max="14082" width="1" style="34" customWidth="1"/>
    <col min="14083" max="14083" width="14.140625" style="34" customWidth="1"/>
    <col min="14084" max="14084" width="1" style="34" customWidth="1"/>
    <col min="14085" max="14085" width="11" style="34" customWidth="1"/>
    <col min="14086" max="14331" width="11.42578125" style="34"/>
    <col min="14332" max="14332" width="48.140625" style="34" customWidth="1"/>
    <col min="14333" max="14333" width="0" style="34" hidden="1" customWidth="1"/>
    <col min="14334" max="14334" width="1" style="34" customWidth="1"/>
    <col min="14335" max="14335" width="12.7109375" style="34" customWidth="1"/>
    <col min="14336" max="14336" width="1.28515625" style="34" customWidth="1"/>
    <col min="14337" max="14337" width="12.5703125" style="34" customWidth="1"/>
    <col min="14338" max="14338" width="1" style="34" customWidth="1"/>
    <col min="14339" max="14339" width="14.140625" style="34" customWidth="1"/>
    <col min="14340" max="14340" width="1" style="34" customWidth="1"/>
    <col min="14341" max="14341" width="11" style="34" customWidth="1"/>
    <col min="14342" max="14587" width="11.42578125" style="34"/>
    <col min="14588" max="14588" width="48.140625" style="34" customWidth="1"/>
    <col min="14589" max="14589" width="0" style="34" hidden="1" customWidth="1"/>
    <col min="14590" max="14590" width="1" style="34" customWidth="1"/>
    <col min="14591" max="14591" width="12.7109375" style="34" customWidth="1"/>
    <col min="14592" max="14592" width="1.28515625" style="34" customWidth="1"/>
    <col min="14593" max="14593" width="12.5703125" style="34" customWidth="1"/>
    <col min="14594" max="14594" width="1" style="34" customWidth="1"/>
    <col min="14595" max="14595" width="14.140625" style="34" customWidth="1"/>
    <col min="14596" max="14596" width="1" style="34" customWidth="1"/>
    <col min="14597" max="14597" width="11" style="34" customWidth="1"/>
    <col min="14598" max="14843" width="11.42578125" style="34"/>
    <col min="14844" max="14844" width="48.140625" style="34" customWidth="1"/>
    <col min="14845" max="14845" width="0" style="34" hidden="1" customWidth="1"/>
    <col min="14846" max="14846" width="1" style="34" customWidth="1"/>
    <col min="14847" max="14847" width="12.7109375" style="34" customWidth="1"/>
    <col min="14848" max="14848" width="1.28515625" style="34" customWidth="1"/>
    <col min="14849" max="14849" width="12.5703125" style="34" customWidth="1"/>
    <col min="14850" max="14850" width="1" style="34" customWidth="1"/>
    <col min="14851" max="14851" width="14.140625" style="34" customWidth="1"/>
    <col min="14852" max="14852" width="1" style="34" customWidth="1"/>
    <col min="14853" max="14853" width="11" style="34" customWidth="1"/>
    <col min="14854" max="15099" width="11.42578125" style="34"/>
    <col min="15100" max="15100" width="48.140625" style="34" customWidth="1"/>
    <col min="15101" max="15101" width="0" style="34" hidden="1" customWidth="1"/>
    <col min="15102" max="15102" width="1" style="34" customWidth="1"/>
    <col min="15103" max="15103" width="12.7109375" style="34" customWidth="1"/>
    <col min="15104" max="15104" width="1.28515625" style="34" customWidth="1"/>
    <col min="15105" max="15105" width="12.5703125" style="34" customWidth="1"/>
    <col min="15106" max="15106" width="1" style="34" customWidth="1"/>
    <col min="15107" max="15107" width="14.140625" style="34" customWidth="1"/>
    <col min="15108" max="15108" width="1" style="34" customWidth="1"/>
    <col min="15109" max="15109" width="11" style="34" customWidth="1"/>
    <col min="15110" max="15355" width="11.42578125" style="34"/>
    <col min="15356" max="15356" width="48.140625" style="34" customWidth="1"/>
    <col min="15357" max="15357" width="0" style="34" hidden="1" customWidth="1"/>
    <col min="15358" max="15358" width="1" style="34" customWidth="1"/>
    <col min="15359" max="15359" width="12.7109375" style="34" customWidth="1"/>
    <col min="15360" max="15360" width="1.28515625" style="34" customWidth="1"/>
    <col min="15361" max="15361" width="12.5703125" style="34" customWidth="1"/>
    <col min="15362" max="15362" width="1" style="34" customWidth="1"/>
    <col min="15363" max="15363" width="14.140625" style="34" customWidth="1"/>
    <col min="15364" max="15364" width="1" style="34" customWidth="1"/>
    <col min="15365" max="15365" width="11" style="34" customWidth="1"/>
    <col min="15366" max="15611" width="11.42578125" style="34"/>
    <col min="15612" max="15612" width="48.140625" style="34" customWidth="1"/>
    <col min="15613" max="15613" width="0" style="34" hidden="1" customWidth="1"/>
    <col min="15614" max="15614" width="1" style="34" customWidth="1"/>
    <col min="15615" max="15615" width="12.7109375" style="34" customWidth="1"/>
    <col min="15616" max="15616" width="1.28515625" style="34" customWidth="1"/>
    <col min="15617" max="15617" width="12.5703125" style="34" customWidth="1"/>
    <col min="15618" max="15618" width="1" style="34" customWidth="1"/>
    <col min="15619" max="15619" width="14.140625" style="34" customWidth="1"/>
    <col min="15620" max="15620" width="1" style="34" customWidth="1"/>
    <col min="15621" max="15621" width="11" style="34" customWidth="1"/>
    <col min="15622" max="15867" width="11.42578125" style="34"/>
    <col min="15868" max="15868" width="48.140625" style="34" customWidth="1"/>
    <col min="15869" max="15869" width="0" style="34" hidden="1" customWidth="1"/>
    <col min="15870" max="15870" width="1" style="34" customWidth="1"/>
    <col min="15871" max="15871" width="12.7109375" style="34" customWidth="1"/>
    <col min="15872" max="15872" width="1.28515625" style="34" customWidth="1"/>
    <col min="15873" max="15873" width="12.5703125" style="34" customWidth="1"/>
    <col min="15874" max="15874" width="1" style="34" customWidth="1"/>
    <col min="15875" max="15875" width="14.140625" style="34" customWidth="1"/>
    <col min="15876" max="15876" width="1" style="34" customWidth="1"/>
    <col min="15877" max="15877" width="11" style="34" customWidth="1"/>
    <col min="15878" max="16123" width="11.42578125" style="34"/>
    <col min="16124" max="16124" width="48.140625" style="34" customWidth="1"/>
    <col min="16125" max="16125" width="0" style="34" hidden="1" customWidth="1"/>
    <col min="16126" max="16126" width="1" style="34" customWidth="1"/>
    <col min="16127" max="16127" width="12.7109375" style="34" customWidth="1"/>
    <col min="16128" max="16128" width="1.28515625" style="34" customWidth="1"/>
    <col min="16129" max="16129" width="12.5703125" style="34" customWidth="1"/>
    <col min="16130" max="16130" width="1" style="34" customWidth="1"/>
    <col min="16131" max="16131" width="14.140625" style="34" customWidth="1"/>
    <col min="16132" max="16132" width="1" style="34" customWidth="1"/>
    <col min="16133" max="16133" width="11" style="34" customWidth="1"/>
    <col min="16134" max="16384" width="11.42578125" style="34"/>
  </cols>
  <sheetData>
    <row r="1" spans="1:10" ht="22.15" customHeight="1" thickTop="1" x14ac:dyDescent="0.2">
      <c r="A1" s="409" t="s">
        <v>0</v>
      </c>
      <c r="B1" s="410"/>
      <c r="C1" s="410"/>
      <c r="D1" s="410"/>
      <c r="E1" s="410"/>
      <c r="F1" s="410"/>
      <c r="G1" s="410"/>
      <c r="H1" s="410"/>
      <c r="I1" s="410"/>
      <c r="J1" s="411"/>
    </row>
    <row r="2" spans="1:10" x14ac:dyDescent="0.2">
      <c r="A2" s="412" t="s">
        <v>147</v>
      </c>
      <c r="B2" s="413"/>
      <c r="C2" s="413"/>
      <c r="D2" s="413"/>
      <c r="E2" s="413"/>
      <c r="F2" s="413"/>
      <c r="G2" s="413"/>
      <c r="H2" s="413"/>
      <c r="I2" s="413"/>
      <c r="J2" s="414"/>
    </row>
    <row r="3" spans="1:10" x14ac:dyDescent="0.2">
      <c r="A3" s="412" t="s">
        <v>162</v>
      </c>
      <c r="B3" s="413"/>
      <c r="C3" s="413"/>
      <c r="D3" s="413"/>
      <c r="E3" s="413"/>
      <c r="F3" s="413"/>
      <c r="G3" s="413"/>
      <c r="H3" s="413"/>
      <c r="I3" s="413"/>
      <c r="J3" s="414"/>
    </row>
    <row r="4" spans="1:10" ht="13.5" thickBot="1" x14ac:dyDescent="0.25">
      <c r="A4" s="415" t="s">
        <v>69</v>
      </c>
      <c r="B4" s="416"/>
      <c r="C4" s="416"/>
      <c r="D4" s="416"/>
      <c r="E4" s="416"/>
      <c r="F4" s="416"/>
      <c r="G4" s="416"/>
      <c r="H4" s="416"/>
      <c r="I4" s="416"/>
      <c r="J4" s="417"/>
    </row>
    <row r="5" spans="1:10" ht="13.5" thickTop="1" x14ac:dyDescent="0.2">
      <c r="A5" s="418"/>
      <c r="B5" s="419"/>
      <c r="C5" s="419"/>
      <c r="D5" s="419"/>
      <c r="E5" s="419"/>
      <c r="F5" s="419"/>
      <c r="G5" s="419"/>
      <c r="H5" s="419"/>
      <c r="I5" s="419"/>
      <c r="J5" s="420"/>
    </row>
    <row r="6" spans="1:10" x14ac:dyDescent="0.2">
      <c r="A6" s="248"/>
      <c r="B6" s="164"/>
      <c r="C6" s="164"/>
      <c r="D6" s="249" t="s">
        <v>2</v>
      </c>
      <c r="E6" s="249"/>
      <c r="F6" s="249" t="s">
        <v>2</v>
      </c>
      <c r="G6" s="250"/>
      <c r="H6" s="250" t="s">
        <v>3</v>
      </c>
      <c r="I6" s="250"/>
      <c r="J6" s="251"/>
    </row>
    <row r="7" spans="1:10" x14ac:dyDescent="0.2">
      <c r="A7" s="252" t="s">
        <v>4</v>
      </c>
      <c r="B7" s="253"/>
      <c r="C7" s="253"/>
      <c r="D7" s="254" t="s">
        <v>163</v>
      </c>
      <c r="E7" s="255"/>
      <c r="F7" s="254" t="s">
        <v>128</v>
      </c>
      <c r="G7" s="255"/>
      <c r="H7" s="256" t="s">
        <v>70</v>
      </c>
      <c r="I7" s="253"/>
      <c r="J7" s="257" t="s">
        <v>6</v>
      </c>
    </row>
    <row r="8" spans="1:10" ht="9" customHeight="1" x14ac:dyDescent="0.2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">
      <c r="A9" s="258" t="s">
        <v>7</v>
      </c>
      <c r="B9" s="259"/>
      <c r="C9" s="259"/>
      <c r="D9" s="113">
        <f>D10+D11+D12+D13+D17</f>
        <v>567013.99999999988</v>
      </c>
      <c r="E9" s="260"/>
      <c r="F9" s="113">
        <f>F10+F11+F12+F13+F17</f>
        <v>556339.69999999995</v>
      </c>
      <c r="G9" s="260"/>
      <c r="H9" s="113">
        <f t="shared" ref="H9:H15" si="0">D9-F9</f>
        <v>10674.29999999993</v>
      </c>
      <c r="I9" s="260"/>
      <c r="J9" s="261">
        <f>H9/F9*100</f>
        <v>1.9186658798572045</v>
      </c>
    </row>
    <row r="10" spans="1:10" x14ac:dyDescent="0.2">
      <c r="A10" s="82" t="s">
        <v>8</v>
      </c>
      <c r="B10" s="74"/>
      <c r="C10" s="74"/>
      <c r="D10" s="83">
        <v>69890.600000000006</v>
      </c>
      <c r="E10" s="83"/>
      <c r="F10" s="83">
        <v>46977.4</v>
      </c>
      <c r="G10" s="83"/>
      <c r="H10" s="83">
        <f t="shared" si="0"/>
        <v>22913.200000000004</v>
      </c>
      <c r="I10" s="83"/>
      <c r="J10" s="62">
        <f>H10/F10*100</f>
        <v>48.774942844857321</v>
      </c>
    </row>
    <row r="11" spans="1:10" hidden="1" x14ac:dyDescent="0.2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">
      <c r="A12" s="82" t="s">
        <v>10</v>
      </c>
      <c r="B12" s="74"/>
      <c r="C12" s="74"/>
      <c r="D12" s="83">
        <v>187763</v>
      </c>
      <c r="E12" s="83"/>
      <c r="F12" s="83">
        <v>197917.5</v>
      </c>
      <c r="G12" s="83"/>
      <c r="H12" s="83">
        <f t="shared" si="0"/>
        <v>-10154.5</v>
      </c>
      <c r="I12" s="83"/>
      <c r="J12" s="62">
        <f>H12/F12*100</f>
        <v>-5.1306731340078571</v>
      </c>
    </row>
    <row r="13" spans="1:10" x14ac:dyDescent="0.2">
      <c r="A13" s="252" t="s">
        <v>11</v>
      </c>
      <c r="B13" s="253"/>
      <c r="C13" s="253"/>
      <c r="D13" s="113">
        <f>D14+D15</f>
        <v>312562.19999999995</v>
      </c>
      <c r="E13" s="260"/>
      <c r="F13" s="113">
        <f>F14+F15</f>
        <v>314647.89999999997</v>
      </c>
      <c r="G13" s="260"/>
      <c r="H13" s="113">
        <f t="shared" si="0"/>
        <v>-2085.7000000000116</v>
      </c>
      <c r="I13" s="260"/>
      <c r="J13" s="261">
        <f>H13/F13*100</f>
        <v>-0.6628679231610991</v>
      </c>
    </row>
    <row r="14" spans="1:10" x14ac:dyDescent="0.2">
      <c r="A14" s="82" t="s">
        <v>71</v>
      </c>
      <c r="B14" s="74"/>
      <c r="C14" s="74"/>
      <c r="D14" s="83">
        <v>311736.09999999998</v>
      </c>
      <c r="E14" s="83"/>
      <c r="F14" s="83">
        <v>313827.3</v>
      </c>
      <c r="G14" s="83"/>
      <c r="H14" s="83">
        <f>D14-F14</f>
        <v>-2091.2000000000116</v>
      </c>
      <c r="I14" s="83"/>
      <c r="J14" s="62">
        <f>H14/F14*100</f>
        <v>-0.66635375571214228</v>
      </c>
    </row>
    <row r="15" spans="1:10" x14ac:dyDescent="0.2">
      <c r="A15" s="82" t="s">
        <v>13</v>
      </c>
      <c r="B15" s="74"/>
      <c r="C15" s="74"/>
      <c r="D15" s="83">
        <v>826.1</v>
      </c>
      <c r="E15" s="83"/>
      <c r="F15" s="83">
        <v>820.6</v>
      </c>
      <c r="G15" s="83"/>
      <c r="H15" s="83">
        <f t="shared" si="0"/>
        <v>5.5</v>
      </c>
      <c r="I15" s="83"/>
      <c r="J15" s="62">
        <f>H15/F15*100</f>
        <v>0.67024128686327078</v>
      </c>
    </row>
    <row r="16" spans="1:10" ht="19.5" x14ac:dyDescent="0.2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">
      <c r="A17" s="112" t="s">
        <v>14</v>
      </c>
      <c r="B17" s="250"/>
      <c r="C17" s="250"/>
      <c r="D17" s="86">
        <v>-3201.8</v>
      </c>
      <c r="E17" s="86"/>
      <c r="F17" s="86">
        <v>-3203.1</v>
      </c>
      <c r="G17" s="86"/>
      <c r="H17" s="86">
        <f>D17-F17</f>
        <v>1.2999999999997272</v>
      </c>
      <c r="I17" s="86"/>
      <c r="J17" s="267">
        <f>H17/F17*100</f>
        <v>-4.0585682619953392E-2</v>
      </c>
    </row>
    <row r="18" spans="1:10" ht="9.75" customHeight="1" x14ac:dyDescent="0.2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">
      <c r="A19" s="82" t="s">
        <v>15</v>
      </c>
      <c r="B19" s="74"/>
      <c r="C19" s="74"/>
      <c r="D19" s="84">
        <v>24757.7</v>
      </c>
      <c r="E19" s="84"/>
      <c r="F19" s="84">
        <v>24604.3</v>
      </c>
      <c r="G19" s="84"/>
      <c r="H19" s="83">
        <f>D19-F19</f>
        <v>153.40000000000146</v>
      </c>
      <c r="I19" s="83"/>
      <c r="J19" s="62">
        <f>H19/F19*100</f>
        <v>0.62346825554883267</v>
      </c>
    </row>
    <row r="20" spans="1:10" x14ac:dyDescent="0.2">
      <c r="A20" s="82" t="s">
        <v>16</v>
      </c>
      <c r="B20" s="74"/>
      <c r="C20" s="74"/>
      <c r="D20" s="84">
        <v>3525.6</v>
      </c>
      <c r="E20" s="84"/>
      <c r="F20" s="84">
        <v>3525.6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">
      <c r="A21" s="82" t="s">
        <v>17</v>
      </c>
      <c r="B21" s="74"/>
      <c r="C21" s="74"/>
      <c r="D21" s="83">
        <v>15558.6</v>
      </c>
      <c r="E21" s="83"/>
      <c r="F21" s="83">
        <v>15494.8</v>
      </c>
      <c r="G21" s="83"/>
      <c r="H21" s="83">
        <f>D21-F21</f>
        <v>63.800000000001091</v>
      </c>
      <c r="I21" s="83"/>
      <c r="J21" s="62">
        <f>H21/F21*100</f>
        <v>0.41175103905827176</v>
      </c>
    </row>
    <row r="22" spans="1:10" ht="6.75" customHeight="1" x14ac:dyDescent="0.2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5" thickBot="1" x14ac:dyDescent="0.25">
      <c r="A23" s="112" t="s">
        <v>18</v>
      </c>
      <c r="B23" s="74"/>
      <c r="C23" s="74"/>
      <c r="D23" s="85">
        <f>D9+D19+D20+D21</f>
        <v>610855.89999999979</v>
      </c>
      <c r="E23" s="86"/>
      <c r="F23" s="85">
        <f>F9+F19+F20+F21</f>
        <v>599964.4</v>
      </c>
      <c r="G23" s="86"/>
      <c r="H23" s="85">
        <f>D23-F23</f>
        <v>10891.499999999767</v>
      </c>
      <c r="I23" s="86"/>
      <c r="J23" s="87">
        <f>H23/F23*100</f>
        <v>1.8153577112241606</v>
      </c>
    </row>
    <row r="24" spans="1:10" ht="7.5" customHeight="1" thickTop="1" x14ac:dyDescent="0.2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2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2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19.5" x14ac:dyDescent="0.25">
      <c r="A27" s="252" t="s">
        <v>22</v>
      </c>
      <c r="B27" s="253"/>
      <c r="C27" s="253"/>
      <c r="D27" s="262"/>
      <c r="E27" s="164"/>
      <c r="F27" s="262"/>
      <c r="G27" s="164"/>
      <c r="H27" s="164"/>
      <c r="I27" s="164"/>
      <c r="J27" s="263" t="s">
        <v>2</v>
      </c>
    </row>
    <row r="28" spans="1:10" ht="6" customHeight="1" x14ac:dyDescent="0.25">
      <c r="A28" s="252"/>
      <c r="B28" s="253"/>
      <c r="C28" s="253"/>
      <c r="D28" s="262"/>
      <c r="E28" s="164"/>
      <c r="F28" s="262"/>
      <c r="G28" s="164"/>
      <c r="H28" s="164"/>
      <c r="I28" s="164"/>
      <c r="J28" s="263"/>
    </row>
    <row r="29" spans="1:10" x14ac:dyDescent="0.2">
      <c r="A29" s="252" t="s">
        <v>23</v>
      </c>
      <c r="B29" s="253"/>
      <c r="C29" s="253"/>
      <c r="D29" s="113">
        <f>SUM(D30:D34)</f>
        <v>220726.19999999998</v>
      </c>
      <c r="E29" s="260"/>
      <c r="F29" s="113">
        <f>SUM(F30:F34)</f>
        <v>214497.5</v>
      </c>
      <c r="G29" s="260"/>
      <c r="H29" s="113">
        <f t="shared" ref="H29:H36" si="1">D29-F29</f>
        <v>6228.6999999999825</v>
      </c>
      <c r="I29" s="260"/>
      <c r="J29" s="261">
        <f t="shared" ref="J29:J36" si="2">H29/F29*100</f>
        <v>2.9038566883063823</v>
      </c>
    </row>
    <row r="30" spans="1:10" x14ac:dyDescent="0.2">
      <c r="A30" s="82" t="s">
        <v>24</v>
      </c>
      <c r="B30" s="77"/>
      <c r="C30" s="77"/>
      <c r="D30" s="83">
        <v>43031.9</v>
      </c>
      <c r="E30" s="80"/>
      <c r="F30" s="83">
        <v>36632.5</v>
      </c>
      <c r="G30" s="80"/>
      <c r="H30" s="83">
        <f t="shared" si="1"/>
        <v>6399.4000000000015</v>
      </c>
      <c r="I30" s="83"/>
      <c r="J30" s="62">
        <f t="shared" si="2"/>
        <v>17.469187197160995</v>
      </c>
    </row>
    <row r="31" spans="1:10" x14ac:dyDescent="0.2">
      <c r="A31" s="82" t="s">
        <v>72</v>
      </c>
      <c r="B31" s="74"/>
      <c r="C31" s="74"/>
      <c r="D31" s="83">
        <v>177690.4</v>
      </c>
      <c r="E31" s="83"/>
      <c r="F31" s="83">
        <v>177856.7</v>
      </c>
      <c r="G31" s="83"/>
      <c r="H31" s="83">
        <f t="shared" si="1"/>
        <v>-166.30000000001746</v>
      </c>
      <c r="I31" s="83"/>
      <c r="J31" s="62">
        <f t="shared" si="2"/>
        <v>-9.3502240848962928E-2</v>
      </c>
    </row>
    <row r="32" spans="1:10" x14ac:dyDescent="0.2">
      <c r="A32" s="82" t="s">
        <v>25</v>
      </c>
      <c r="B32" s="74"/>
      <c r="C32" s="74"/>
      <c r="D32" s="83">
        <v>3.9</v>
      </c>
      <c r="E32" s="83"/>
      <c r="F32" s="83">
        <v>8.3000000000000007</v>
      </c>
      <c r="G32" s="83"/>
      <c r="H32" s="83">
        <f t="shared" si="1"/>
        <v>-4.4000000000000004</v>
      </c>
      <c r="I32" s="83"/>
      <c r="J32" s="62">
        <f t="shared" si="2"/>
        <v>-53.01204819277109</v>
      </c>
    </row>
    <row r="33" spans="1:10" hidden="1" x14ac:dyDescent="0.2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hidden="1" x14ac:dyDescent="0.2">
      <c r="A34" s="82" t="s">
        <v>78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">
      <c r="A35" s="82" t="s">
        <v>27</v>
      </c>
      <c r="B35" s="74"/>
      <c r="C35" s="74"/>
      <c r="D35" s="83">
        <v>252645.2</v>
      </c>
      <c r="E35" s="83"/>
      <c r="F35" s="83">
        <v>249835.7</v>
      </c>
      <c r="G35" s="83"/>
      <c r="H35" s="83">
        <f t="shared" si="1"/>
        <v>2809.5</v>
      </c>
      <c r="I35" s="83"/>
      <c r="J35" s="62">
        <f t="shared" si="2"/>
        <v>1.1245390470617289</v>
      </c>
    </row>
    <row r="36" spans="1:10" hidden="1" x14ac:dyDescent="0.2">
      <c r="A36" s="82" t="s">
        <v>28</v>
      </c>
      <c r="B36" s="74"/>
      <c r="C36" s="74"/>
      <c r="D36" s="83">
        <v>0</v>
      </c>
      <c r="E36" s="83"/>
      <c r="F36" s="83">
        <v>0</v>
      </c>
      <c r="G36" s="83"/>
      <c r="H36" s="83">
        <f t="shared" si="1"/>
        <v>0</v>
      </c>
      <c r="I36" s="83"/>
      <c r="J36" s="62" t="e">
        <f t="shared" si="2"/>
        <v>#DIV/0!</v>
      </c>
    </row>
    <row r="37" spans="1:10" ht="6" customHeight="1" x14ac:dyDescent="0.2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25">
      <c r="A38" s="112" t="s">
        <v>29</v>
      </c>
      <c r="B38" s="74"/>
      <c r="C38" s="74"/>
      <c r="D38" s="85">
        <f>SUM(D29,D35,D36)</f>
        <v>473371.4</v>
      </c>
      <c r="E38" s="86"/>
      <c r="F38" s="85">
        <f>SUM(F29,F35,F36)</f>
        <v>464333.2</v>
      </c>
      <c r="G38" s="86"/>
      <c r="H38" s="85">
        <f>D38-F38</f>
        <v>9038.2000000000116</v>
      </c>
      <c r="I38" s="86"/>
      <c r="J38" s="87">
        <f>H38/F38*100</f>
        <v>1.9464901497459177</v>
      </c>
    </row>
    <row r="39" spans="1:10" ht="8.25" customHeight="1" thickTop="1" x14ac:dyDescent="0.2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2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1.75" x14ac:dyDescent="0.4">
      <c r="A41" s="252" t="s">
        <v>30</v>
      </c>
      <c r="B41" s="253"/>
      <c r="C41" s="253"/>
      <c r="D41" s="264"/>
      <c r="E41" s="164"/>
      <c r="F41" s="264"/>
      <c r="G41" s="164"/>
      <c r="H41" s="164"/>
      <c r="I41" s="164"/>
      <c r="J41" s="251"/>
    </row>
    <row r="42" spans="1:10" ht="7.15" customHeight="1" x14ac:dyDescent="0.25">
      <c r="A42" s="112" t="s">
        <v>2</v>
      </c>
      <c r="B42" s="250"/>
      <c r="C42" s="250"/>
      <c r="D42" s="265" t="s">
        <v>2</v>
      </c>
      <c r="E42" s="266"/>
      <c r="F42" s="265" t="s">
        <v>2</v>
      </c>
      <c r="G42" s="266"/>
      <c r="H42" s="250" t="s">
        <v>2</v>
      </c>
      <c r="I42" s="250"/>
      <c r="J42" s="263" t="s">
        <v>2</v>
      </c>
    </row>
    <row r="43" spans="1:10" ht="13.5" customHeight="1" x14ac:dyDescent="0.2">
      <c r="A43" s="252" t="s">
        <v>31</v>
      </c>
      <c r="B43" s="253"/>
      <c r="C43" s="253"/>
      <c r="D43" s="113">
        <f>SUM(D44:D45)</f>
        <v>89555.299999999988</v>
      </c>
      <c r="E43" s="260"/>
      <c r="F43" s="113">
        <f>SUM(F44:F45)</f>
        <v>89371.1</v>
      </c>
      <c r="G43" s="260"/>
      <c r="H43" s="113">
        <f>D43-F43</f>
        <v>184.19999999998254</v>
      </c>
      <c r="I43" s="260"/>
      <c r="J43" s="261">
        <f>H43/F43*100</f>
        <v>0.20610689585333794</v>
      </c>
    </row>
    <row r="44" spans="1:10" x14ac:dyDescent="0.2">
      <c r="A44" s="82" t="s">
        <v>32</v>
      </c>
      <c r="B44" s="74"/>
      <c r="C44" s="74"/>
      <c r="D44" s="83">
        <v>90167.9</v>
      </c>
      <c r="E44" s="83"/>
      <c r="F44" s="83">
        <v>90122.5</v>
      </c>
      <c r="G44" s="83"/>
      <c r="H44" s="83">
        <f t="shared" ref="H44:H49" si="3">D44-F44</f>
        <v>45.399999999994179</v>
      </c>
      <c r="I44" s="83"/>
      <c r="J44" s="62">
        <f t="shared" ref="J44:J49" si="4">H44/F44*100</f>
        <v>5.0375877278142724E-2</v>
      </c>
    </row>
    <row r="45" spans="1:10" x14ac:dyDescent="0.2">
      <c r="A45" s="82" t="s">
        <v>33</v>
      </c>
      <c r="B45" s="74"/>
      <c r="C45" s="74"/>
      <c r="D45" s="83">
        <v>-612.6</v>
      </c>
      <c r="E45" s="83"/>
      <c r="F45" s="83">
        <v>-751.4</v>
      </c>
      <c r="G45" s="83"/>
      <c r="H45" s="83">
        <f>D45-F45</f>
        <v>138.79999999999995</v>
      </c>
      <c r="I45" s="83"/>
      <c r="J45" s="62">
        <f t="shared" si="4"/>
        <v>-18.472185254192169</v>
      </c>
    </row>
    <row r="46" spans="1:10" x14ac:dyDescent="0.2">
      <c r="A46" s="82" t="s">
        <v>34</v>
      </c>
      <c r="B46" s="74"/>
      <c r="C46" s="74"/>
      <c r="D46" s="83">
        <v>29124.1</v>
      </c>
      <c r="E46" s="83"/>
      <c r="F46" s="83">
        <v>29124.1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">
      <c r="A47" s="82" t="s">
        <v>35</v>
      </c>
      <c r="B47" s="74"/>
      <c r="C47" s="74"/>
      <c r="D47" s="83">
        <v>1146.0999999999999</v>
      </c>
      <c r="E47" s="83"/>
      <c r="F47" s="83">
        <v>1146.0999999999999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">
      <c r="A51" s="82" t="s">
        <v>41</v>
      </c>
      <c r="B51" s="74"/>
      <c r="C51" s="74"/>
      <c r="D51" s="113">
        <f>SUM(C52:D53)</f>
        <v>14374.6</v>
      </c>
      <c r="E51" s="86">
        <v>0</v>
      </c>
      <c r="F51" s="113">
        <f>SUM(E52:F53)</f>
        <v>12705.5</v>
      </c>
      <c r="G51" s="86"/>
      <c r="H51" s="113">
        <f>D51-F51</f>
        <v>1669.1000000000004</v>
      </c>
      <c r="I51" s="86"/>
      <c r="J51" s="261">
        <f>H51/F51*100</f>
        <v>13.136830506473576</v>
      </c>
    </row>
    <row r="52" spans="1:10" hidden="1" x14ac:dyDescent="0.2">
      <c r="A52" s="82" t="s">
        <v>73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">
      <c r="A53" s="112" t="s">
        <v>39</v>
      </c>
      <c r="B53" s="73"/>
      <c r="C53" s="73"/>
      <c r="D53" s="113">
        <f>SUM(D54:D55)</f>
        <v>14374.6</v>
      </c>
      <c r="E53" s="86"/>
      <c r="F53" s="113">
        <f>SUM(F54:F55)</f>
        <v>12705.5</v>
      </c>
      <c r="G53" s="86">
        <f>SUM(G54:G55)</f>
        <v>0</v>
      </c>
      <c r="H53" s="113">
        <f>SUM(D53-F53)</f>
        <v>1669.1000000000004</v>
      </c>
      <c r="I53" s="86">
        <f>SUM(I54:I55)</f>
        <v>7488</v>
      </c>
      <c r="J53" s="81">
        <f>H53/F53*100</f>
        <v>13.136830506473576</v>
      </c>
    </row>
    <row r="54" spans="1:10" hidden="1" x14ac:dyDescent="0.2">
      <c r="A54" s="82" t="s">
        <v>73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5" customFormat="1" x14ac:dyDescent="0.2">
      <c r="A55" s="112" t="s">
        <v>41</v>
      </c>
      <c r="B55" s="164"/>
      <c r="C55" s="164"/>
      <c r="D55" s="86">
        <v>14374.6</v>
      </c>
      <c r="E55" s="86"/>
      <c r="F55" s="86">
        <v>12705.5</v>
      </c>
      <c r="G55" s="86"/>
      <c r="H55" s="113">
        <f>SUM(D55-F55)</f>
        <v>1669.1000000000004</v>
      </c>
      <c r="I55" s="86">
        <v>3744</v>
      </c>
      <c r="J55" s="62">
        <f t="shared" ref="J55" si="5">H55/F55*100</f>
        <v>13.136830506473576</v>
      </c>
    </row>
    <row r="56" spans="1:10" ht="13.5" thickBot="1" x14ac:dyDescent="0.25">
      <c r="A56" s="82" t="s">
        <v>42</v>
      </c>
      <c r="B56" s="74"/>
      <c r="C56" s="74"/>
      <c r="D56" s="85">
        <f>D43+D46+D47+D48+D49+D50+D51</f>
        <v>137484.5</v>
      </c>
      <c r="E56" s="85"/>
      <c r="F56" s="85">
        <f>F43+F46+F47+F48+F49+F50+F51</f>
        <v>135631.20000000001</v>
      </c>
      <c r="G56" s="86"/>
      <c r="H56" s="85">
        <f>H43+H46+H47+H48+H49+H50+H51+H53</f>
        <v>3522.3999999999833</v>
      </c>
      <c r="I56" s="90"/>
      <c r="J56" s="87">
        <f>H56/F56*100</f>
        <v>2.597042568376585</v>
      </c>
    </row>
    <row r="57" spans="1:10" ht="20.25" thickTop="1" x14ac:dyDescent="0.2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5" thickBot="1" x14ac:dyDescent="0.25">
      <c r="A58" s="112" t="s">
        <v>43</v>
      </c>
      <c r="B58" s="74"/>
      <c r="C58" s="74"/>
      <c r="D58" s="91">
        <f>D38+D56</f>
        <v>610855.9</v>
      </c>
      <c r="E58" s="86"/>
      <c r="F58" s="91">
        <f>F38+F56</f>
        <v>599964.4</v>
      </c>
      <c r="G58" s="86"/>
      <c r="H58" s="92">
        <f>D58-F58</f>
        <v>10891.5</v>
      </c>
      <c r="I58" s="90"/>
      <c r="J58" s="93">
        <f>H58/F58*100</f>
        <v>1.815357711224199</v>
      </c>
    </row>
    <row r="59" spans="1:10" ht="8.4499999999999993" customHeight="1" thickTop="1" x14ac:dyDescent="0.2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15" customHeight="1" x14ac:dyDescent="0.2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3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1500000000000004" customHeight="1" thickTop="1" x14ac:dyDescent="0.2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2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I45 H52:I52 I54:J54 I53 G60:J60 I51 I50 G56 E51 I44:J44 I43 I56 I59:J59 I58 G59:H59 G58 I34:J42 I33" formulaRange="1"/>
    <ignoredError sqref="H53:H54" formula="1"/>
    <ignoredError sqref="J5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25" zoomScale="70" zoomScaleNormal="70" zoomScaleSheetLayoutView="90" workbookViewId="0">
      <selection activeCell="B41" sqref="B41"/>
    </sheetView>
  </sheetViews>
  <sheetFormatPr baseColWidth="10" defaultRowHeight="12.75" x14ac:dyDescent="0.2"/>
  <cols>
    <col min="1" max="1" width="57.28515625" style="100" customWidth="1"/>
    <col min="2" max="2" width="14.85546875" style="100" bestFit="1" customWidth="1"/>
    <col min="3" max="3" width="2" style="100" customWidth="1"/>
    <col min="4" max="4" width="14.85546875" style="100" bestFit="1" customWidth="1"/>
    <col min="5" max="5" width="0.5703125" style="100" customWidth="1"/>
    <col min="6" max="6" width="14.42578125" style="100" customWidth="1"/>
    <col min="7" max="7" width="0.5703125" style="100" customWidth="1"/>
    <col min="8" max="8" width="10.7109375" style="100" bestFit="1" customWidth="1"/>
    <col min="9" max="252" width="11.42578125" style="34"/>
    <col min="253" max="253" width="57.28515625" style="34" customWidth="1"/>
    <col min="254" max="254" width="12.42578125" style="34" customWidth="1"/>
    <col min="255" max="255" width="2" style="34" customWidth="1"/>
    <col min="256" max="256" width="12.42578125" style="34" customWidth="1"/>
    <col min="257" max="257" width="0.5703125" style="34" customWidth="1"/>
    <col min="258" max="258" width="14.42578125" style="34" customWidth="1"/>
    <col min="259" max="259" width="0.5703125" style="34" customWidth="1"/>
    <col min="260" max="260" width="9.42578125" style="34" customWidth="1"/>
    <col min="261" max="508" width="11.42578125" style="34"/>
    <col min="509" max="509" width="57.28515625" style="34" customWidth="1"/>
    <col min="510" max="510" width="12.42578125" style="34" customWidth="1"/>
    <col min="511" max="511" width="2" style="34" customWidth="1"/>
    <col min="512" max="512" width="12.42578125" style="34" customWidth="1"/>
    <col min="513" max="513" width="0.5703125" style="34" customWidth="1"/>
    <col min="514" max="514" width="14.42578125" style="34" customWidth="1"/>
    <col min="515" max="515" width="0.5703125" style="34" customWidth="1"/>
    <col min="516" max="516" width="9.42578125" style="34" customWidth="1"/>
    <col min="517" max="764" width="11.42578125" style="34"/>
    <col min="765" max="765" width="57.28515625" style="34" customWidth="1"/>
    <col min="766" max="766" width="12.42578125" style="34" customWidth="1"/>
    <col min="767" max="767" width="2" style="34" customWidth="1"/>
    <col min="768" max="768" width="12.42578125" style="34" customWidth="1"/>
    <col min="769" max="769" width="0.5703125" style="34" customWidth="1"/>
    <col min="770" max="770" width="14.42578125" style="34" customWidth="1"/>
    <col min="771" max="771" width="0.5703125" style="34" customWidth="1"/>
    <col min="772" max="772" width="9.42578125" style="34" customWidth="1"/>
    <col min="773" max="1020" width="11.42578125" style="34"/>
    <col min="1021" max="1021" width="57.28515625" style="34" customWidth="1"/>
    <col min="1022" max="1022" width="12.42578125" style="34" customWidth="1"/>
    <col min="1023" max="1023" width="2" style="34" customWidth="1"/>
    <col min="1024" max="1024" width="12.42578125" style="34" customWidth="1"/>
    <col min="1025" max="1025" width="0.5703125" style="34" customWidth="1"/>
    <col min="1026" max="1026" width="14.42578125" style="34" customWidth="1"/>
    <col min="1027" max="1027" width="0.5703125" style="34" customWidth="1"/>
    <col min="1028" max="1028" width="9.42578125" style="34" customWidth="1"/>
    <col min="1029" max="1276" width="11.42578125" style="34"/>
    <col min="1277" max="1277" width="57.28515625" style="34" customWidth="1"/>
    <col min="1278" max="1278" width="12.42578125" style="34" customWidth="1"/>
    <col min="1279" max="1279" width="2" style="34" customWidth="1"/>
    <col min="1280" max="1280" width="12.42578125" style="34" customWidth="1"/>
    <col min="1281" max="1281" width="0.5703125" style="34" customWidth="1"/>
    <col min="1282" max="1282" width="14.42578125" style="34" customWidth="1"/>
    <col min="1283" max="1283" width="0.5703125" style="34" customWidth="1"/>
    <col min="1284" max="1284" width="9.42578125" style="34" customWidth="1"/>
    <col min="1285" max="1532" width="11.42578125" style="34"/>
    <col min="1533" max="1533" width="57.28515625" style="34" customWidth="1"/>
    <col min="1534" max="1534" width="12.42578125" style="34" customWidth="1"/>
    <col min="1535" max="1535" width="2" style="34" customWidth="1"/>
    <col min="1536" max="1536" width="12.42578125" style="34" customWidth="1"/>
    <col min="1537" max="1537" width="0.5703125" style="34" customWidth="1"/>
    <col min="1538" max="1538" width="14.42578125" style="34" customWidth="1"/>
    <col min="1539" max="1539" width="0.5703125" style="34" customWidth="1"/>
    <col min="1540" max="1540" width="9.42578125" style="34" customWidth="1"/>
    <col min="1541" max="1788" width="11.42578125" style="34"/>
    <col min="1789" max="1789" width="57.28515625" style="34" customWidth="1"/>
    <col min="1790" max="1790" width="12.42578125" style="34" customWidth="1"/>
    <col min="1791" max="1791" width="2" style="34" customWidth="1"/>
    <col min="1792" max="1792" width="12.42578125" style="34" customWidth="1"/>
    <col min="1793" max="1793" width="0.5703125" style="34" customWidth="1"/>
    <col min="1794" max="1794" width="14.42578125" style="34" customWidth="1"/>
    <col min="1795" max="1795" width="0.5703125" style="34" customWidth="1"/>
    <col min="1796" max="1796" width="9.42578125" style="34" customWidth="1"/>
    <col min="1797" max="2044" width="11.42578125" style="34"/>
    <col min="2045" max="2045" width="57.28515625" style="34" customWidth="1"/>
    <col min="2046" max="2046" width="12.42578125" style="34" customWidth="1"/>
    <col min="2047" max="2047" width="2" style="34" customWidth="1"/>
    <col min="2048" max="2048" width="12.42578125" style="34" customWidth="1"/>
    <col min="2049" max="2049" width="0.5703125" style="34" customWidth="1"/>
    <col min="2050" max="2050" width="14.42578125" style="34" customWidth="1"/>
    <col min="2051" max="2051" width="0.5703125" style="34" customWidth="1"/>
    <col min="2052" max="2052" width="9.42578125" style="34" customWidth="1"/>
    <col min="2053" max="2300" width="11.42578125" style="34"/>
    <col min="2301" max="2301" width="57.28515625" style="34" customWidth="1"/>
    <col min="2302" max="2302" width="12.42578125" style="34" customWidth="1"/>
    <col min="2303" max="2303" width="2" style="34" customWidth="1"/>
    <col min="2304" max="2304" width="12.42578125" style="34" customWidth="1"/>
    <col min="2305" max="2305" width="0.5703125" style="34" customWidth="1"/>
    <col min="2306" max="2306" width="14.42578125" style="34" customWidth="1"/>
    <col min="2307" max="2307" width="0.5703125" style="34" customWidth="1"/>
    <col min="2308" max="2308" width="9.42578125" style="34" customWidth="1"/>
    <col min="2309" max="2556" width="11.42578125" style="34"/>
    <col min="2557" max="2557" width="57.28515625" style="34" customWidth="1"/>
    <col min="2558" max="2558" width="12.42578125" style="34" customWidth="1"/>
    <col min="2559" max="2559" width="2" style="34" customWidth="1"/>
    <col min="2560" max="2560" width="12.42578125" style="34" customWidth="1"/>
    <col min="2561" max="2561" width="0.5703125" style="34" customWidth="1"/>
    <col min="2562" max="2562" width="14.42578125" style="34" customWidth="1"/>
    <col min="2563" max="2563" width="0.5703125" style="34" customWidth="1"/>
    <col min="2564" max="2564" width="9.42578125" style="34" customWidth="1"/>
    <col min="2565" max="2812" width="11.42578125" style="34"/>
    <col min="2813" max="2813" width="57.28515625" style="34" customWidth="1"/>
    <col min="2814" max="2814" width="12.42578125" style="34" customWidth="1"/>
    <col min="2815" max="2815" width="2" style="34" customWidth="1"/>
    <col min="2816" max="2816" width="12.42578125" style="34" customWidth="1"/>
    <col min="2817" max="2817" width="0.5703125" style="34" customWidth="1"/>
    <col min="2818" max="2818" width="14.42578125" style="34" customWidth="1"/>
    <col min="2819" max="2819" width="0.5703125" style="34" customWidth="1"/>
    <col min="2820" max="2820" width="9.42578125" style="34" customWidth="1"/>
    <col min="2821" max="3068" width="11.42578125" style="34"/>
    <col min="3069" max="3069" width="57.28515625" style="34" customWidth="1"/>
    <col min="3070" max="3070" width="12.42578125" style="34" customWidth="1"/>
    <col min="3071" max="3071" width="2" style="34" customWidth="1"/>
    <col min="3072" max="3072" width="12.42578125" style="34" customWidth="1"/>
    <col min="3073" max="3073" width="0.5703125" style="34" customWidth="1"/>
    <col min="3074" max="3074" width="14.42578125" style="34" customWidth="1"/>
    <col min="3075" max="3075" width="0.5703125" style="34" customWidth="1"/>
    <col min="3076" max="3076" width="9.42578125" style="34" customWidth="1"/>
    <col min="3077" max="3324" width="11.42578125" style="34"/>
    <col min="3325" max="3325" width="57.28515625" style="34" customWidth="1"/>
    <col min="3326" max="3326" width="12.42578125" style="34" customWidth="1"/>
    <col min="3327" max="3327" width="2" style="34" customWidth="1"/>
    <col min="3328" max="3328" width="12.42578125" style="34" customWidth="1"/>
    <col min="3329" max="3329" width="0.5703125" style="34" customWidth="1"/>
    <col min="3330" max="3330" width="14.42578125" style="34" customWidth="1"/>
    <col min="3331" max="3331" width="0.5703125" style="34" customWidth="1"/>
    <col min="3332" max="3332" width="9.42578125" style="34" customWidth="1"/>
    <col min="3333" max="3580" width="11.42578125" style="34"/>
    <col min="3581" max="3581" width="57.28515625" style="34" customWidth="1"/>
    <col min="3582" max="3582" width="12.42578125" style="34" customWidth="1"/>
    <col min="3583" max="3583" width="2" style="34" customWidth="1"/>
    <col min="3584" max="3584" width="12.42578125" style="34" customWidth="1"/>
    <col min="3585" max="3585" width="0.5703125" style="34" customWidth="1"/>
    <col min="3586" max="3586" width="14.42578125" style="34" customWidth="1"/>
    <col min="3587" max="3587" width="0.5703125" style="34" customWidth="1"/>
    <col min="3588" max="3588" width="9.42578125" style="34" customWidth="1"/>
    <col min="3589" max="3836" width="11.42578125" style="34"/>
    <col min="3837" max="3837" width="57.28515625" style="34" customWidth="1"/>
    <col min="3838" max="3838" width="12.42578125" style="34" customWidth="1"/>
    <col min="3839" max="3839" width="2" style="34" customWidth="1"/>
    <col min="3840" max="3840" width="12.42578125" style="34" customWidth="1"/>
    <col min="3841" max="3841" width="0.5703125" style="34" customWidth="1"/>
    <col min="3842" max="3842" width="14.42578125" style="34" customWidth="1"/>
    <col min="3843" max="3843" width="0.5703125" style="34" customWidth="1"/>
    <col min="3844" max="3844" width="9.42578125" style="34" customWidth="1"/>
    <col min="3845" max="4092" width="11.42578125" style="34"/>
    <col min="4093" max="4093" width="57.28515625" style="34" customWidth="1"/>
    <col min="4094" max="4094" width="12.42578125" style="34" customWidth="1"/>
    <col min="4095" max="4095" width="2" style="34" customWidth="1"/>
    <col min="4096" max="4096" width="12.42578125" style="34" customWidth="1"/>
    <col min="4097" max="4097" width="0.5703125" style="34" customWidth="1"/>
    <col min="4098" max="4098" width="14.42578125" style="34" customWidth="1"/>
    <col min="4099" max="4099" width="0.5703125" style="34" customWidth="1"/>
    <col min="4100" max="4100" width="9.42578125" style="34" customWidth="1"/>
    <col min="4101" max="4348" width="11.42578125" style="34"/>
    <col min="4349" max="4349" width="57.28515625" style="34" customWidth="1"/>
    <col min="4350" max="4350" width="12.42578125" style="34" customWidth="1"/>
    <col min="4351" max="4351" width="2" style="34" customWidth="1"/>
    <col min="4352" max="4352" width="12.42578125" style="34" customWidth="1"/>
    <col min="4353" max="4353" width="0.5703125" style="34" customWidth="1"/>
    <col min="4354" max="4354" width="14.42578125" style="34" customWidth="1"/>
    <col min="4355" max="4355" width="0.5703125" style="34" customWidth="1"/>
    <col min="4356" max="4356" width="9.42578125" style="34" customWidth="1"/>
    <col min="4357" max="4604" width="11.42578125" style="34"/>
    <col min="4605" max="4605" width="57.28515625" style="34" customWidth="1"/>
    <col min="4606" max="4606" width="12.42578125" style="34" customWidth="1"/>
    <col min="4607" max="4607" width="2" style="34" customWidth="1"/>
    <col min="4608" max="4608" width="12.42578125" style="34" customWidth="1"/>
    <col min="4609" max="4609" width="0.5703125" style="34" customWidth="1"/>
    <col min="4610" max="4610" width="14.42578125" style="34" customWidth="1"/>
    <col min="4611" max="4611" width="0.5703125" style="34" customWidth="1"/>
    <col min="4612" max="4612" width="9.42578125" style="34" customWidth="1"/>
    <col min="4613" max="4860" width="11.42578125" style="34"/>
    <col min="4861" max="4861" width="57.28515625" style="34" customWidth="1"/>
    <col min="4862" max="4862" width="12.42578125" style="34" customWidth="1"/>
    <col min="4863" max="4863" width="2" style="34" customWidth="1"/>
    <col min="4864" max="4864" width="12.42578125" style="34" customWidth="1"/>
    <col min="4865" max="4865" width="0.5703125" style="34" customWidth="1"/>
    <col min="4866" max="4866" width="14.42578125" style="34" customWidth="1"/>
    <col min="4867" max="4867" width="0.5703125" style="34" customWidth="1"/>
    <col min="4868" max="4868" width="9.42578125" style="34" customWidth="1"/>
    <col min="4869" max="5116" width="11.42578125" style="34"/>
    <col min="5117" max="5117" width="57.28515625" style="34" customWidth="1"/>
    <col min="5118" max="5118" width="12.42578125" style="34" customWidth="1"/>
    <col min="5119" max="5119" width="2" style="34" customWidth="1"/>
    <col min="5120" max="5120" width="12.42578125" style="34" customWidth="1"/>
    <col min="5121" max="5121" width="0.5703125" style="34" customWidth="1"/>
    <col min="5122" max="5122" width="14.42578125" style="34" customWidth="1"/>
    <col min="5123" max="5123" width="0.5703125" style="34" customWidth="1"/>
    <col min="5124" max="5124" width="9.42578125" style="34" customWidth="1"/>
    <col min="5125" max="5372" width="11.42578125" style="34"/>
    <col min="5373" max="5373" width="57.28515625" style="34" customWidth="1"/>
    <col min="5374" max="5374" width="12.42578125" style="34" customWidth="1"/>
    <col min="5375" max="5375" width="2" style="34" customWidth="1"/>
    <col min="5376" max="5376" width="12.42578125" style="34" customWidth="1"/>
    <col min="5377" max="5377" width="0.5703125" style="34" customWidth="1"/>
    <col min="5378" max="5378" width="14.42578125" style="34" customWidth="1"/>
    <col min="5379" max="5379" width="0.5703125" style="34" customWidth="1"/>
    <col min="5380" max="5380" width="9.42578125" style="34" customWidth="1"/>
    <col min="5381" max="5628" width="11.42578125" style="34"/>
    <col min="5629" max="5629" width="57.28515625" style="34" customWidth="1"/>
    <col min="5630" max="5630" width="12.42578125" style="34" customWidth="1"/>
    <col min="5631" max="5631" width="2" style="34" customWidth="1"/>
    <col min="5632" max="5632" width="12.42578125" style="34" customWidth="1"/>
    <col min="5633" max="5633" width="0.5703125" style="34" customWidth="1"/>
    <col min="5634" max="5634" width="14.42578125" style="34" customWidth="1"/>
    <col min="5635" max="5635" width="0.5703125" style="34" customWidth="1"/>
    <col min="5636" max="5636" width="9.42578125" style="34" customWidth="1"/>
    <col min="5637" max="5884" width="11.42578125" style="34"/>
    <col min="5885" max="5885" width="57.28515625" style="34" customWidth="1"/>
    <col min="5886" max="5886" width="12.42578125" style="34" customWidth="1"/>
    <col min="5887" max="5887" width="2" style="34" customWidth="1"/>
    <col min="5888" max="5888" width="12.42578125" style="34" customWidth="1"/>
    <col min="5889" max="5889" width="0.5703125" style="34" customWidth="1"/>
    <col min="5890" max="5890" width="14.42578125" style="34" customWidth="1"/>
    <col min="5891" max="5891" width="0.5703125" style="34" customWidth="1"/>
    <col min="5892" max="5892" width="9.42578125" style="34" customWidth="1"/>
    <col min="5893" max="6140" width="11.42578125" style="34"/>
    <col min="6141" max="6141" width="57.28515625" style="34" customWidth="1"/>
    <col min="6142" max="6142" width="12.42578125" style="34" customWidth="1"/>
    <col min="6143" max="6143" width="2" style="34" customWidth="1"/>
    <col min="6144" max="6144" width="12.42578125" style="34" customWidth="1"/>
    <col min="6145" max="6145" width="0.5703125" style="34" customWidth="1"/>
    <col min="6146" max="6146" width="14.42578125" style="34" customWidth="1"/>
    <col min="6147" max="6147" width="0.5703125" style="34" customWidth="1"/>
    <col min="6148" max="6148" width="9.42578125" style="34" customWidth="1"/>
    <col min="6149" max="6396" width="11.42578125" style="34"/>
    <col min="6397" max="6397" width="57.28515625" style="34" customWidth="1"/>
    <col min="6398" max="6398" width="12.42578125" style="34" customWidth="1"/>
    <col min="6399" max="6399" width="2" style="34" customWidth="1"/>
    <col min="6400" max="6400" width="12.42578125" style="34" customWidth="1"/>
    <col min="6401" max="6401" width="0.5703125" style="34" customWidth="1"/>
    <col min="6402" max="6402" width="14.42578125" style="34" customWidth="1"/>
    <col min="6403" max="6403" width="0.5703125" style="34" customWidth="1"/>
    <col min="6404" max="6404" width="9.42578125" style="34" customWidth="1"/>
    <col min="6405" max="6652" width="11.42578125" style="34"/>
    <col min="6653" max="6653" width="57.28515625" style="34" customWidth="1"/>
    <col min="6654" max="6654" width="12.42578125" style="34" customWidth="1"/>
    <col min="6655" max="6655" width="2" style="34" customWidth="1"/>
    <col min="6656" max="6656" width="12.42578125" style="34" customWidth="1"/>
    <col min="6657" max="6657" width="0.5703125" style="34" customWidth="1"/>
    <col min="6658" max="6658" width="14.42578125" style="34" customWidth="1"/>
    <col min="6659" max="6659" width="0.5703125" style="34" customWidth="1"/>
    <col min="6660" max="6660" width="9.42578125" style="34" customWidth="1"/>
    <col min="6661" max="6908" width="11.42578125" style="34"/>
    <col min="6909" max="6909" width="57.28515625" style="34" customWidth="1"/>
    <col min="6910" max="6910" width="12.42578125" style="34" customWidth="1"/>
    <col min="6911" max="6911" width="2" style="34" customWidth="1"/>
    <col min="6912" max="6912" width="12.42578125" style="34" customWidth="1"/>
    <col min="6913" max="6913" width="0.5703125" style="34" customWidth="1"/>
    <col min="6914" max="6914" width="14.42578125" style="34" customWidth="1"/>
    <col min="6915" max="6915" width="0.5703125" style="34" customWidth="1"/>
    <col min="6916" max="6916" width="9.42578125" style="34" customWidth="1"/>
    <col min="6917" max="7164" width="11.42578125" style="34"/>
    <col min="7165" max="7165" width="57.28515625" style="34" customWidth="1"/>
    <col min="7166" max="7166" width="12.42578125" style="34" customWidth="1"/>
    <col min="7167" max="7167" width="2" style="34" customWidth="1"/>
    <col min="7168" max="7168" width="12.42578125" style="34" customWidth="1"/>
    <col min="7169" max="7169" width="0.5703125" style="34" customWidth="1"/>
    <col min="7170" max="7170" width="14.42578125" style="34" customWidth="1"/>
    <col min="7171" max="7171" width="0.5703125" style="34" customWidth="1"/>
    <col min="7172" max="7172" width="9.42578125" style="34" customWidth="1"/>
    <col min="7173" max="7420" width="11.42578125" style="34"/>
    <col min="7421" max="7421" width="57.28515625" style="34" customWidth="1"/>
    <col min="7422" max="7422" width="12.42578125" style="34" customWidth="1"/>
    <col min="7423" max="7423" width="2" style="34" customWidth="1"/>
    <col min="7424" max="7424" width="12.42578125" style="34" customWidth="1"/>
    <col min="7425" max="7425" width="0.5703125" style="34" customWidth="1"/>
    <col min="7426" max="7426" width="14.42578125" style="34" customWidth="1"/>
    <col min="7427" max="7427" width="0.5703125" style="34" customWidth="1"/>
    <col min="7428" max="7428" width="9.42578125" style="34" customWidth="1"/>
    <col min="7429" max="7676" width="11.42578125" style="34"/>
    <col min="7677" max="7677" width="57.28515625" style="34" customWidth="1"/>
    <col min="7678" max="7678" width="12.42578125" style="34" customWidth="1"/>
    <col min="7679" max="7679" width="2" style="34" customWidth="1"/>
    <col min="7680" max="7680" width="12.42578125" style="34" customWidth="1"/>
    <col min="7681" max="7681" width="0.5703125" style="34" customWidth="1"/>
    <col min="7682" max="7682" width="14.42578125" style="34" customWidth="1"/>
    <col min="7683" max="7683" width="0.5703125" style="34" customWidth="1"/>
    <col min="7684" max="7684" width="9.42578125" style="34" customWidth="1"/>
    <col min="7685" max="7932" width="11.42578125" style="34"/>
    <col min="7933" max="7933" width="57.28515625" style="34" customWidth="1"/>
    <col min="7934" max="7934" width="12.42578125" style="34" customWidth="1"/>
    <col min="7935" max="7935" width="2" style="34" customWidth="1"/>
    <col min="7936" max="7936" width="12.42578125" style="34" customWidth="1"/>
    <col min="7937" max="7937" width="0.5703125" style="34" customWidth="1"/>
    <col min="7938" max="7938" width="14.42578125" style="34" customWidth="1"/>
    <col min="7939" max="7939" width="0.5703125" style="34" customWidth="1"/>
    <col min="7940" max="7940" width="9.42578125" style="34" customWidth="1"/>
    <col min="7941" max="8188" width="11.42578125" style="34"/>
    <col min="8189" max="8189" width="57.28515625" style="34" customWidth="1"/>
    <col min="8190" max="8190" width="12.42578125" style="34" customWidth="1"/>
    <col min="8191" max="8191" width="2" style="34" customWidth="1"/>
    <col min="8192" max="8192" width="12.42578125" style="34" customWidth="1"/>
    <col min="8193" max="8193" width="0.5703125" style="34" customWidth="1"/>
    <col min="8194" max="8194" width="14.42578125" style="34" customWidth="1"/>
    <col min="8195" max="8195" width="0.5703125" style="34" customWidth="1"/>
    <col min="8196" max="8196" width="9.42578125" style="34" customWidth="1"/>
    <col min="8197" max="8444" width="11.42578125" style="34"/>
    <col min="8445" max="8445" width="57.28515625" style="34" customWidth="1"/>
    <col min="8446" max="8446" width="12.42578125" style="34" customWidth="1"/>
    <col min="8447" max="8447" width="2" style="34" customWidth="1"/>
    <col min="8448" max="8448" width="12.42578125" style="34" customWidth="1"/>
    <col min="8449" max="8449" width="0.5703125" style="34" customWidth="1"/>
    <col min="8450" max="8450" width="14.42578125" style="34" customWidth="1"/>
    <col min="8451" max="8451" width="0.5703125" style="34" customWidth="1"/>
    <col min="8452" max="8452" width="9.42578125" style="34" customWidth="1"/>
    <col min="8453" max="8700" width="11.42578125" style="34"/>
    <col min="8701" max="8701" width="57.28515625" style="34" customWidth="1"/>
    <col min="8702" max="8702" width="12.42578125" style="34" customWidth="1"/>
    <col min="8703" max="8703" width="2" style="34" customWidth="1"/>
    <col min="8704" max="8704" width="12.42578125" style="34" customWidth="1"/>
    <col min="8705" max="8705" width="0.5703125" style="34" customWidth="1"/>
    <col min="8706" max="8706" width="14.42578125" style="34" customWidth="1"/>
    <col min="8707" max="8707" width="0.5703125" style="34" customWidth="1"/>
    <col min="8708" max="8708" width="9.42578125" style="34" customWidth="1"/>
    <col min="8709" max="8956" width="11.42578125" style="34"/>
    <col min="8957" max="8957" width="57.28515625" style="34" customWidth="1"/>
    <col min="8958" max="8958" width="12.42578125" style="34" customWidth="1"/>
    <col min="8959" max="8959" width="2" style="34" customWidth="1"/>
    <col min="8960" max="8960" width="12.42578125" style="34" customWidth="1"/>
    <col min="8961" max="8961" width="0.5703125" style="34" customWidth="1"/>
    <col min="8962" max="8962" width="14.42578125" style="34" customWidth="1"/>
    <col min="8963" max="8963" width="0.5703125" style="34" customWidth="1"/>
    <col min="8964" max="8964" width="9.42578125" style="34" customWidth="1"/>
    <col min="8965" max="9212" width="11.42578125" style="34"/>
    <col min="9213" max="9213" width="57.28515625" style="34" customWidth="1"/>
    <col min="9214" max="9214" width="12.42578125" style="34" customWidth="1"/>
    <col min="9215" max="9215" width="2" style="34" customWidth="1"/>
    <col min="9216" max="9216" width="12.42578125" style="34" customWidth="1"/>
    <col min="9217" max="9217" width="0.5703125" style="34" customWidth="1"/>
    <col min="9218" max="9218" width="14.42578125" style="34" customWidth="1"/>
    <col min="9219" max="9219" width="0.5703125" style="34" customWidth="1"/>
    <col min="9220" max="9220" width="9.42578125" style="34" customWidth="1"/>
    <col min="9221" max="9468" width="11.42578125" style="34"/>
    <col min="9469" max="9469" width="57.28515625" style="34" customWidth="1"/>
    <col min="9470" max="9470" width="12.42578125" style="34" customWidth="1"/>
    <col min="9471" max="9471" width="2" style="34" customWidth="1"/>
    <col min="9472" max="9472" width="12.42578125" style="34" customWidth="1"/>
    <col min="9473" max="9473" width="0.5703125" style="34" customWidth="1"/>
    <col min="9474" max="9474" width="14.42578125" style="34" customWidth="1"/>
    <col min="9475" max="9475" width="0.5703125" style="34" customWidth="1"/>
    <col min="9476" max="9476" width="9.42578125" style="34" customWidth="1"/>
    <col min="9477" max="9724" width="11.42578125" style="34"/>
    <col min="9725" max="9725" width="57.28515625" style="34" customWidth="1"/>
    <col min="9726" max="9726" width="12.42578125" style="34" customWidth="1"/>
    <col min="9727" max="9727" width="2" style="34" customWidth="1"/>
    <col min="9728" max="9728" width="12.42578125" style="34" customWidth="1"/>
    <col min="9729" max="9729" width="0.5703125" style="34" customWidth="1"/>
    <col min="9730" max="9730" width="14.42578125" style="34" customWidth="1"/>
    <col min="9731" max="9731" width="0.5703125" style="34" customWidth="1"/>
    <col min="9732" max="9732" width="9.42578125" style="34" customWidth="1"/>
    <col min="9733" max="9980" width="11.42578125" style="34"/>
    <col min="9981" max="9981" width="57.28515625" style="34" customWidth="1"/>
    <col min="9982" max="9982" width="12.42578125" style="34" customWidth="1"/>
    <col min="9983" max="9983" width="2" style="34" customWidth="1"/>
    <col min="9984" max="9984" width="12.42578125" style="34" customWidth="1"/>
    <col min="9985" max="9985" width="0.5703125" style="34" customWidth="1"/>
    <col min="9986" max="9986" width="14.42578125" style="34" customWidth="1"/>
    <col min="9987" max="9987" width="0.5703125" style="34" customWidth="1"/>
    <col min="9988" max="9988" width="9.42578125" style="34" customWidth="1"/>
    <col min="9989" max="10236" width="11.42578125" style="34"/>
    <col min="10237" max="10237" width="57.28515625" style="34" customWidth="1"/>
    <col min="10238" max="10238" width="12.42578125" style="34" customWidth="1"/>
    <col min="10239" max="10239" width="2" style="34" customWidth="1"/>
    <col min="10240" max="10240" width="12.42578125" style="34" customWidth="1"/>
    <col min="10241" max="10241" width="0.5703125" style="34" customWidth="1"/>
    <col min="10242" max="10242" width="14.42578125" style="34" customWidth="1"/>
    <col min="10243" max="10243" width="0.5703125" style="34" customWidth="1"/>
    <col min="10244" max="10244" width="9.42578125" style="34" customWidth="1"/>
    <col min="10245" max="10492" width="11.42578125" style="34"/>
    <col min="10493" max="10493" width="57.28515625" style="34" customWidth="1"/>
    <col min="10494" max="10494" width="12.42578125" style="34" customWidth="1"/>
    <col min="10495" max="10495" width="2" style="34" customWidth="1"/>
    <col min="10496" max="10496" width="12.42578125" style="34" customWidth="1"/>
    <col min="10497" max="10497" width="0.5703125" style="34" customWidth="1"/>
    <col min="10498" max="10498" width="14.42578125" style="34" customWidth="1"/>
    <col min="10499" max="10499" width="0.5703125" style="34" customWidth="1"/>
    <col min="10500" max="10500" width="9.42578125" style="34" customWidth="1"/>
    <col min="10501" max="10748" width="11.42578125" style="34"/>
    <col min="10749" max="10749" width="57.28515625" style="34" customWidth="1"/>
    <col min="10750" max="10750" width="12.42578125" style="34" customWidth="1"/>
    <col min="10751" max="10751" width="2" style="34" customWidth="1"/>
    <col min="10752" max="10752" width="12.42578125" style="34" customWidth="1"/>
    <col min="10753" max="10753" width="0.5703125" style="34" customWidth="1"/>
    <col min="10754" max="10754" width="14.42578125" style="34" customWidth="1"/>
    <col min="10755" max="10755" width="0.5703125" style="34" customWidth="1"/>
    <col min="10756" max="10756" width="9.42578125" style="34" customWidth="1"/>
    <col min="10757" max="11004" width="11.42578125" style="34"/>
    <col min="11005" max="11005" width="57.28515625" style="34" customWidth="1"/>
    <col min="11006" max="11006" width="12.42578125" style="34" customWidth="1"/>
    <col min="11007" max="11007" width="2" style="34" customWidth="1"/>
    <col min="11008" max="11008" width="12.42578125" style="34" customWidth="1"/>
    <col min="11009" max="11009" width="0.5703125" style="34" customWidth="1"/>
    <col min="11010" max="11010" width="14.42578125" style="34" customWidth="1"/>
    <col min="11011" max="11011" width="0.5703125" style="34" customWidth="1"/>
    <col min="11012" max="11012" width="9.42578125" style="34" customWidth="1"/>
    <col min="11013" max="11260" width="11.42578125" style="34"/>
    <col min="11261" max="11261" width="57.28515625" style="34" customWidth="1"/>
    <col min="11262" max="11262" width="12.42578125" style="34" customWidth="1"/>
    <col min="11263" max="11263" width="2" style="34" customWidth="1"/>
    <col min="11264" max="11264" width="12.42578125" style="34" customWidth="1"/>
    <col min="11265" max="11265" width="0.5703125" style="34" customWidth="1"/>
    <col min="11266" max="11266" width="14.42578125" style="34" customWidth="1"/>
    <col min="11267" max="11267" width="0.5703125" style="34" customWidth="1"/>
    <col min="11268" max="11268" width="9.42578125" style="34" customWidth="1"/>
    <col min="11269" max="11516" width="11.42578125" style="34"/>
    <col min="11517" max="11517" width="57.28515625" style="34" customWidth="1"/>
    <col min="11518" max="11518" width="12.42578125" style="34" customWidth="1"/>
    <col min="11519" max="11519" width="2" style="34" customWidth="1"/>
    <col min="11520" max="11520" width="12.42578125" style="34" customWidth="1"/>
    <col min="11521" max="11521" width="0.5703125" style="34" customWidth="1"/>
    <col min="11522" max="11522" width="14.42578125" style="34" customWidth="1"/>
    <col min="11523" max="11523" width="0.5703125" style="34" customWidth="1"/>
    <col min="11524" max="11524" width="9.42578125" style="34" customWidth="1"/>
    <col min="11525" max="11772" width="11.42578125" style="34"/>
    <col min="11773" max="11773" width="57.28515625" style="34" customWidth="1"/>
    <col min="11774" max="11774" width="12.42578125" style="34" customWidth="1"/>
    <col min="11775" max="11775" width="2" style="34" customWidth="1"/>
    <col min="11776" max="11776" width="12.42578125" style="34" customWidth="1"/>
    <col min="11777" max="11777" width="0.5703125" style="34" customWidth="1"/>
    <col min="11778" max="11778" width="14.42578125" style="34" customWidth="1"/>
    <col min="11779" max="11779" width="0.5703125" style="34" customWidth="1"/>
    <col min="11780" max="11780" width="9.42578125" style="34" customWidth="1"/>
    <col min="11781" max="12028" width="11.42578125" style="34"/>
    <col min="12029" max="12029" width="57.28515625" style="34" customWidth="1"/>
    <col min="12030" max="12030" width="12.42578125" style="34" customWidth="1"/>
    <col min="12031" max="12031" width="2" style="34" customWidth="1"/>
    <col min="12032" max="12032" width="12.42578125" style="34" customWidth="1"/>
    <col min="12033" max="12033" width="0.5703125" style="34" customWidth="1"/>
    <col min="12034" max="12034" width="14.42578125" style="34" customWidth="1"/>
    <col min="12035" max="12035" width="0.5703125" style="34" customWidth="1"/>
    <col min="12036" max="12036" width="9.42578125" style="34" customWidth="1"/>
    <col min="12037" max="12284" width="11.42578125" style="34"/>
    <col min="12285" max="12285" width="57.28515625" style="34" customWidth="1"/>
    <col min="12286" max="12286" width="12.42578125" style="34" customWidth="1"/>
    <col min="12287" max="12287" width="2" style="34" customWidth="1"/>
    <col min="12288" max="12288" width="12.42578125" style="34" customWidth="1"/>
    <col min="12289" max="12289" width="0.5703125" style="34" customWidth="1"/>
    <col min="12290" max="12290" width="14.42578125" style="34" customWidth="1"/>
    <col min="12291" max="12291" width="0.5703125" style="34" customWidth="1"/>
    <col min="12292" max="12292" width="9.42578125" style="34" customWidth="1"/>
    <col min="12293" max="12540" width="11.42578125" style="34"/>
    <col min="12541" max="12541" width="57.28515625" style="34" customWidth="1"/>
    <col min="12542" max="12542" width="12.42578125" style="34" customWidth="1"/>
    <col min="12543" max="12543" width="2" style="34" customWidth="1"/>
    <col min="12544" max="12544" width="12.42578125" style="34" customWidth="1"/>
    <col min="12545" max="12545" width="0.5703125" style="34" customWidth="1"/>
    <col min="12546" max="12546" width="14.42578125" style="34" customWidth="1"/>
    <col min="12547" max="12547" width="0.5703125" style="34" customWidth="1"/>
    <col min="12548" max="12548" width="9.42578125" style="34" customWidth="1"/>
    <col min="12549" max="12796" width="11.42578125" style="34"/>
    <col min="12797" max="12797" width="57.28515625" style="34" customWidth="1"/>
    <col min="12798" max="12798" width="12.42578125" style="34" customWidth="1"/>
    <col min="12799" max="12799" width="2" style="34" customWidth="1"/>
    <col min="12800" max="12800" width="12.42578125" style="34" customWidth="1"/>
    <col min="12801" max="12801" width="0.5703125" style="34" customWidth="1"/>
    <col min="12802" max="12802" width="14.42578125" style="34" customWidth="1"/>
    <col min="12803" max="12803" width="0.5703125" style="34" customWidth="1"/>
    <col min="12804" max="12804" width="9.42578125" style="34" customWidth="1"/>
    <col min="12805" max="13052" width="11.42578125" style="34"/>
    <col min="13053" max="13053" width="57.28515625" style="34" customWidth="1"/>
    <col min="13054" max="13054" width="12.42578125" style="34" customWidth="1"/>
    <col min="13055" max="13055" width="2" style="34" customWidth="1"/>
    <col min="13056" max="13056" width="12.42578125" style="34" customWidth="1"/>
    <col min="13057" max="13057" width="0.5703125" style="34" customWidth="1"/>
    <col min="13058" max="13058" width="14.42578125" style="34" customWidth="1"/>
    <col min="13059" max="13059" width="0.5703125" style="34" customWidth="1"/>
    <col min="13060" max="13060" width="9.42578125" style="34" customWidth="1"/>
    <col min="13061" max="13308" width="11.42578125" style="34"/>
    <col min="13309" max="13309" width="57.28515625" style="34" customWidth="1"/>
    <col min="13310" max="13310" width="12.42578125" style="34" customWidth="1"/>
    <col min="13311" max="13311" width="2" style="34" customWidth="1"/>
    <col min="13312" max="13312" width="12.42578125" style="34" customWidth="1"/>
    <col min="13313" max="13313" width="0.5703125" style="34" customWidth="1"/>
    <col min="13314" max="13314" width="14.42578125" style="34" customWidth="1"/>
    <col min="13315" max="13315" width="0.5703125" style="34" customWidth="1"/>
    <col min="13316" max="13316" width="9.42578125" style="34" customWidth="1"/>
    <col min="13317" max="13564" width="11.42578125" style="34"/>
    <col min="13565" max="13565" width="57.28515625" style="34" customWidth="1"/>
    <col min="13566" max="13566" width="12.42578125" style="34" customWidth="1"/>
    <col min="13567" max="13567" width="2" style="34" customWidth="1"/>
    <col min="13568" max="13568" width="12.42578125" style="34" customWidth="1"/>
    <col min="13569" max="13569" width="0.5703125" style="34" customWidth="1"/>
    <col min="13570" max="13570" width="14.42578125" style="34" customWidth="1"/>
    <col min="13571" max="13571" width="0.5703125" style="34" customWidth="1"/>
    <col min="13572" max="13572" width="9.42578125" style="34" customWidth="1"/>
    <col min="13573" max="13820" width="11.42578125" style="34"/>
    <col min="13821" max="13821" width="57.28515625" style="34" customWidth="1"/>
    <col min="13822" max="13822" width="12.42578125" style="34" customWidth="1"/>
    <col min="13823" max="13823" width="2" style="34" customWidth="1"/>
    <col min="13824" max="13824" width="12.42578125" style="34" customWidth="1"/>
    <col min="13825" max="13825" width="0.5703125" style="34" customWidth="1"/>
    <col min="13826" max="13826" width="14.42578125" style="34" customWidth="1"/>
    <col min="13827" max="13827" width="0.5703125" style="34" customWidth="1"/>
    <col min="13828" max="13828" width="9.42578125" style="34" customWidth="1"/>
    <col min="13829" max="14076" width="11.42578125" style="34"/>
    <col min="14077" max="14077" width="57.28515625" style="34" customWidth="1"/>
    <col min="14078" max="14078" width="12.42578125" style="34" customWidth="1"/>
    <col min="14079" max="14079" width="2" style="34" customWidth="1"/>
    <col min="14080" max="14080" width="12.42578125" style="34" customWidth="1"/>
    <col min="14081" max="14081" width="0.5703125" style="34" customWidth="1"/>
    <col min="14082" max="14082" width="14.42578125" style="34" customWidth="1"/>
    <col min="14083" max="14083" width="0.5703125" style="34" customWidth="1"/>
    <col min="14084" max="14084" width="9.42578125" style="34" customWidth="1"/>
    <col min="14085" max="14332" width="11.42578125" style="34"/>
    <col min="14333" max="14333" width="57.28515625" style="34" customWidth="1"/>
    <col min="14334" max="14334" width="12.42578125" style="34" customWidth="1"/>
    <col min="14335" max="14335" width="2" style="34" customWidth="1"/>
    <col min="14336" max="14336" width="12.42578125" style="34" customWidth="1"/>
    <col min="14337" max="14337" width="0.5703125" style="34" customWidth="1"/>
    <col min="14338" max="14338" width="14.42578125" style="34" customWidth="1"/>
    <col min="14339" max="14339" width="0.5703125" style="34" customWidth="1"/>
    <col min="14340" max="14340" width="9.42578125" style="34" customWidth="1"/>
    <col min="14341" max="14588" width="11.42578125" style="34"/>
    <col min="14589" max="14589" width="57.28515625" style="34" customWidth="1"/>
    <col min="14590" max="14590" width="12.42578125" style="34" customWidth="1"/>
    <col min="14591" max="14591" width="2" style="34" customWidth="1"/>
    <col min="14592" max="14592" width="12.42578125" style="34" customWidth="1"/>
    <col min="14593" max="14593" width="0.5703125" style="34" customWidth="1"/>
    <col min="14594" max="14594" width="14.42578125" style="34" customWidth="1"/>
    <col min="14595" max="14595" width="0.5703125" style="34" customWidth="1"/>
    <col min="14596" max="14596" width="9.42578125" style="34" customWidth="1"/>
    <col min="14597" max="14844" width="11.42578125" style="34"/>
    <col min="14845" max="14845" width="57.28515625" style="34" customWidth="1"/>
    <col min="14846" max="14846" width="12.42578125" style="34" customWidth="1"/>
    <col min="14847" max="14847" width="2" style="34" customWidth="1"/>
    <col min="14848" max="14848" width="12.42578125" style="34" customWidth="1"/>
    <col min="14849" max="14849" width="0.5703125" style="34" customWidth="1"/>
    <col min="14850" max="14850" width="14.42578125" style="34" customWidth="1"/>
    <col min="14851" max="14851" width="0.5703125" style="34" customWidth="1"/>
    <col min="14852" max="14852" width="9.42578125" style="34" customWidth="1"/>
    <col min="14853" max="15100" width="11.42578125" style="34"/>
    <col min="15101" max="15101" width="57.28515625" style="34" customWidth="1"/>
    <col min="15102" max="15102" width="12.42578125" style="34" customWidth="1"/>
    <col min="15103" max="15103" width="2" style="34" customWidth="1"/>
    <col min="15104" max="15104" width="12.42578125" style="34" customWidth="1"/>
    <col min="15105" max="15105" width="0.5703125" style="34" customWidth="1"/>
    <col min="15106" max="15106" width="14.42578125" style="34" customWidth="1"/>
    <col min="15107" max="15107" width="0.5703125" style="34" customWidth="1"/>
    <col min="15108" max="15108" width="9.42578125" style="34" customWidth="1"/>
    <col min="15109" max="15356" width="11.42578125" style="34"/>
    <col min="15357" max="15357" width="57.28515625" style="34" customWidth="1"/>
    <col min="15358" max="15358" width="12.42578125" style="34" customWidth="1"/>
    <col min="15359" max="15359" width="2" style="34" customWidth="1"/>
    <col min="15360" max="15360" width="12.42578125" style="34" customWidth="1"/>
    <col min="15361" max="15361" width="0.5703125" style="34" customWidth="1"/>
    <col min="15362" max="15362" width="14.42578125" style="34" customWidth="1"/>
    <col min="15363" max="15363" width="0.5703125" style="34" customWidth="1"/>
    <col min="15364" max="15364" width="9.42578125" style="34" customWidth="1"/>
    <col min="15365" max="15612" width="11.42578125" style="34"/>
    <col min="15613" max="15613" width="57.28515625" style="34" customWidth="1"/>
    <col min="15614" max="15614" width="12.42578125" style="34" customWidth="1"/>
    <col min="15615" max="15615" width="2" style="34" customWidth="1"/>
    <col min="15616" max="15616" width="12.42578125" style="34" customWidth="1"/>
    <col min="15617" max="15617" width="0.5703125" style="34" customWidth="1"/>
    <col min="15618" max="15618" width="14.42578125" style="34" customWidth="1"/>
    <col min="15619" max="15619" width="0.5703125" style="34" customWidth="1"/>
    <col min="15620" max="15620" width="9.42578125" style="34" customWidth="1"/>
    <col min="15621" max="15868" width="11.42578125" style="34"/>
    <col min="15869" max="15869" width="57.28515625" style="34" customWidth="1"/>
    <col min="15870" max="15870" width="12.42578125" style="34" customWidth="1"/>
    <col min="15871" max="15871" width="2" style="34" customWidth="1"/>
    <col min="15872" max="15872" width="12.42578125" style="34" customWidth="1"/>
    <col min="15873" max="15873" width="0.5703125" style="34" customWidth="1"/>
    <col min="15874" max="15874" width="14.42578125" style="34" customWidth="1"/>
    <col min="15875" max="15875" width="0.5703125" style="34" customWidth="1"/>
    <col min="15876" max="15876" width="9.42578125" style="34" customWidth="1"/>
    <col min="15877" max="16124" width="11.42578125" style="34"/>
    <col min="16125" max="16125" width="57.28515625" style="34" customWidth="1"/>
    <col min="16126" max="16126" width="12.42578125" style="34" customWidth="1"/>
    <col min="16127" max="16127" width="2" style="34" customWidth="1"/>
    <col min="16128" max="16128" width="12.42578125" style="34" customWidth="1"/>
    <col min="16129" max="16129" width="0.5703125" style="34" customWidth="1"/>
    <col min="16130" max="16130" width="14.42578125" style="34" customWidth="1"/>
    <col min="16131" max="16131" width="0.5703125" style="34" customWidth="1"/>
    <col min="16132" max="16132" width="9.42578125" style="34" customWidth="1"/>
    <col min="16133" max="16384" width="11.42578125" style="34"/>
  </cols>
  <sheetData>
    <row r="1" spans="1:8" ht="21.6" customHeight="1" thickTop="1" x14ac:dyDescent="0.2">
      <c r="A1" s="421" t="s">
        <v>45</v>
      </c>
      <c r="B1" s="422"/>
      <c r="C1" s="422"/>
      <c r="D1" s="422"/>
      <c r="E1" s="422"/>
      <c r="F1" s="422"/>
      <c r="G1" s="422"/>
      <c r="H1" s="423"/>
    </row>
    <row r="2" spans="1:8" x14ac:dyDescent="0.2">
      <c r="A2" s="424" t="s">
        <v>146</v>
      </c>
      <c r="B2" s="425"/>
      <c r="C2" s="425"/>
      <c r="D2" s="425"/>
      <c r="E2" s="425"/>
      <c r="F2" s="425"/>
      <c r="G2" s="425"/>
      <c r="H2" s="426"/>
    </row>
    <row r="3" spans="1:8" x14ac:dyDescent="0.2">
      <c r="A3" s="424" t="s">
        <v>164</v>
      </c>
      <c r="B3" s="425"/>
      <c r="C3" s="425"/>
      <c r="D3" s="425"/>
      <c r="E3" s="425"/>
      <c r="F3" s="425"/>
      <c r="G3" s="425"/>
      <c r="H3" s="426"/>
    </row>
    <row r="4" spans="1:8" ht="13.5" thickBot="1" x14ac:dyDescent="0.25">
      <c r="A4" s="424" t="s">
        <v>1</v>
      </c>
      <c r="B4" s="425"/>
      <c r="C4" s="425"/>
      <c r="D4" s="425"/>
      <c r="E4" s="425"/>
      <c r="F4" s="425"/>
      <c r="G4" s="425"/>
      <c r="H4" s="426"/>
    </row>
    <row r="5" spans="1:8" ht="13.5" thickTop="1" x14ac:dyDescent="0.2">
      <c r="A5" s="427"/>
      <c r="B5" s="407"/>
      <c r="C5" s="407"/>
      <c r="D5" s="407"/>
      <c r="E5" s="407"/>
      <c r="F5" s="407"/>
      <c r="G5" s="407"/>
      <c r="H5" s="428"/>
    </row>
    <row r="6" spans="1:8" x14ac:dyDescent="0.2">
      <c r="A6" s="268"/>
      <c r="B6" s="222"/>
      <c r="C6" s="222"/>
      <c r="D6" s="222"/>
      <c r="E6" s="269"/>
      <c r="F6" s="223" t="s">
        <v>74</v>
      </c>
      <c r="G6" s="223"/>
      <c r="H6" s="270"/>
    </row>
    <row r="7" spans="1:8" x14ac:dyDescent="0.2">
      <c r="A7" s="271" t="s">
        <v>47</v>
      </c>
      <c r="B7" s="225" t="s">
        <v>163</v>
      </c>
      <c r="C7" s="226"/>
      <c r="D7" s="225" t="s">
        <v>128</v>
      </c>
      <c r="E7" s="226"/>
      <c r="F7" s="55" t="s">
        <v>70</v>
      </c>
      <c r="G7" s="227"/>
      <c r="H7" s="272" t="s">
        <v>48</v>
      </c>
    </row>
    <row r="8" spans="1:8" x14ac:dyDescent="0.2">
      <c r="A8" s="39"/>
      <c r="B8" s="341"/>
      <c r="C8" s="42"/>
      <c r="D8" s="341"/>
      <c r="E8" s="42"/>
      <c r="F8" s="37"/>
      <c r="G8" s="37"/>
      <c r="H8" s="38"/>
    </row>
    <row r="9" spans="1:8" ht="12" customHeight="1" x14ac:dyDescent="0.2">
      <c r="A9" s="43" t="s">
        <v>49</v>
      </c>
      <c r="B9" s="219">
        <v>15320.8</v>
      </c>
      <c r="C9" s="44"/>
      <c r="D9" s="219">
        <v>13403.3</v>
      </c>
      <c r="E9" s="44"/>
      <c r="F9" s="45">
        <f>B9-D9</f>
        <v>1917.5</v>
      </c>
      <c r="G9" s="45"/>
      <c r="H9" s="46">
        <f>F9/D9*100</f>
        <v>14.306178329217431</v>
      </c>
    </row>
    <row r="10" spans="1:8" hidden="1" x14ac:dyDescent="0.2">
      <c r="A10" s="43" t="s">
        <v>75</v>
      </c>
      <c r="B10" s="219">
        <v>0</v>
      </c>
      <c r="C10" s="44"/>
      <c r="D10" s="219">
        <v>0</v>
      </c>
      <c r="E10" s="44"/>
      <c r="F10" s="45">
        <f>B10-D10</f>
        <v>0</v>
      </c>
      <c r="G10" s="45"/>
      <c r="H10" s="46">
        <v>100</v>
      </c>
    </row>
    <row r="11" spans="1:8" x14ac:dyDescent="0.2">
      <c r="A11" s="43" t="s">
        <v>51</v>
      </c>
      <c r="B11" s="219">
        <v>8783.7999999999993</v>
      </c>
      <c r="C11" s="44"/>
      <c r="D11" s="219">
        <v>7728.2</v>
      </c>
      <c r="E11" s="44"/>
      <c r="F11" s="45">
        <f>B11-D11</f>
        <v>1055.5999999999995</v>
      </c>
      <c r="G11" s="45"/>
      <c r="H11" s="46">
        <f>F11/D11*100</f>
        <v>13.659066794337612</v>
      </c>
    </row>
    <row r="12" spans="1:8" hidden="1" x14ac:dyDescent="0.2">
      <c r="A12" s="43" t="s">
        <v>52</v>
      </c>
      <c r="B12" s="219">
        <v>0</v>
      </c>
      <c r="C12" s="44"/>
      <c r="D12" s="219">
        <v>0</v>
      </c>
      <c r="E12" s="44"/>
      <c r="F12" s="45">
        <f>B12-D12</f>
        <v>0</v>
      </c>
      <c r="G12" s="45"/>
      <c r="H12" s="46">
        <v>0</v>
      </c>
    </row>
    <row r="13" spans="1:8" x14ac:dyDescent="0.2">
      <c r="A13" s="43" t="s">
        <v>53</v>
      </c>
      <c r="B13" s="219">
        <v>547.1</v>
      </c>
      <c r="C13" s="44"/>
      <c r="D13" s="219">
        <v>451.7</v>
      </c>
      <c r="E13" s="44"/>
      <c r="F13" s="45">
        <f>B13-D13</f>
        <v>95.400000000000034</v>
      </c>
      <c r="G13" s="45"/>
      <c r="H13" s="46">
        <f>F13/D13*100</f>
        <v>21.120212530440565</v>
      </c>
    </row>
    <row r="14" spans="1:8" x14ac:dyDescent="0.2">
      <c r="A14" s="36"/>
      <c r="B14" s="71"/>
      <c r="C14" s="37"/>
      <c r="D14" s="71"/>
      <c r="E14" s="37"/>
      <c r="F14" s="37"/>
      <c r="G14" s="37"/>
      <c r="H14" s="38"/>
    </row>
    <row r="15" spans="1:8" x14ac:dyDescent="0.2">
      <c r="A15" s="36"/>
      <c r="B15" s="167">
        <f>SUM(B9:B13)</f>
        <v>24651.699999999997</v>
      </c>
      <c r="C15" s="54"/>
      <c r="D15" s="167">
        <f>SUM(D9:D13)</f>
        <v>21583.200000000001</v>
      </c>
      <c r="E15" s="54"/>
      <c r="F15" s="168">
        <f>B15-D15</f>
        <v>3068.4999999999964</v>
      </c>
      <c r="G15" s="49"/>
      <c r="H15" s="169">
        <f>F15/D15*100</f>
        <v>14.217076244486435</v>
      </c>
    </row>
    <row r="16" spans="1:8" x14ac:dyDescent="0.2">
      <c r="A16" s="36"/>
      <c r="B16" s="71"/>
      <c r="C16" s="37"/>
      <c r="D16" s="71"/>
      <c r="E16" s="37"/>
      <c r="F16" s="37"/>
      <c r="G16" s="37"/>
      <c r="H16" s="38"/>
    </row>
    <row r="17" spans="1:8" x14ac:dyDescent="0.2">
      <c r="A17" s="36"/>
      <c r="B17" s="71"/>
      <c r="C17" s="37"/>
      <c r="D17" s="71"/>
      <c r="E17" s="37"/>
      <c r="F17" s="37"/>
      <c r="G17" s="37"/>
      <c r="H17" s="38"/>
    </row>
    <row r="18" spans="1:8" x14ac:dyDescent="0.2">
      <c r="A18" s="271" t="s">
        <v>54</v>
      </c>
      <c r="B18" s="341"/>
      <c r="C18" s="42"/>
      <c r="D18" s="341"/>
      <c r="E18" s="42"/>
      <c r="F18" s="37"/>
      <c r="G18" s="37"/>
      <c r="H18" s="38"/>
    </row>
    <row r="19" spans="1:8" x14ac:dyDescent="0.2">
      <c r="A19" s="36"/>
      <c r="B19" s="71"/>
      <c r="C19" s="37"/>
      <c r="D19" s="71"/>
      <c r="E19" s="37"/>
      <c r="F19" s="37"/>
      <c r="G19" s="37"/>
      <c r="H19" s="38"/>
    </row>
    <row r="20" spans="1:8" x14ac:dyDescent="0.2">
      <c r="A20" s="43" t="s">
        <v>53</v>
      </c>
      <c r="B20" s="219">
        <v>139.19999999999999</v>
      </c>
      <c r="C20" s="44"/>
      <c r="D20" s="219">
        <v>119.1</v>
      </c>
      <c r="E20" s="44"/>
      <c r="F20" s="45">
        <f t="shared" ref="F20:F25" si="0">B20-D20</f>
        <v>20.099999999999994</v>
      </c>
      <c r="G20" s="45"/>
      <c r="H20" s="46">
        <f t="shared" ref="H20:H25" si="1">F20/D20*100</f>
        <v>16.876574307304782</v>
      </c>
    </row>
    <row r="21" spans="1:8" x14ac:dyDescent="0.2">
      <c r="A21" s="43" t="s">
        <v>49</v>
      </c>
      <c r="B21" s="219">
        <v>6091.9</v>
      </c>
      <c r="C21" s="44"/>
      <c r="D21" s="219">
        <v>5187.6000000000004</v>
      </c>
      <c r="E21" s="44"/>
      <c r="F21" s="45">
        <f t="shared" si="0"/>
        <v>904.29999999999927</v>
      </c>
      <c r="G21" s="45"/>
      <c r="H21" s="46">
        <f t="shared" si="1"/>
        <v>17.431953118976004</v>
      </c>
    </row>
    <row r="22" spans="1:8" x14ac:dyDescent="0.2">
      <c r="A22" s="43" t="s">
        <v>55</v>
      </c>
      <c r="B22" s="219">
        <v>665.4</v>
      </c>
      <c r="C22" s="44"/>
      <c r="D22" s="219">
        <v>585.6</v>
      </c>
      <c r="E22" s="44"/>
      <c r="F22" s="45">
        <f t="shared" si="0"/>
        <v>79.799999999999955</v>
      </c>
      <c r="G22" s="45"/>
      <c r="H22" s="46">
        <f t="shared" si="1"/>
        <v>13.627049180327861</v>
      </c>
    </row>
    <row r="23" spans="1:8" hidden="1" x14ac:dyDescent="0.2">
      <c r="A23" s="43" t="s">
        <v>26</v>
      </c>
      <c r="B23" s="219">
        <v>0</v>
      </c>
      <c r="C23" s="44"/>
      <c r="D23" s="219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">
      <c r="A24" s="43" t="s">
        <v>56</v>
      </c>
      <c r="B24" s="219">
        <v>175.4</v>
      </c>
      <c r="C24" s="44"/>
      <c r="D24" s="219">
        <v>122</v>
      </c>
      <c r="E24" s="44"/>
      <c r="F24" s="45">
        <f t="shared" si="0"/>
        <v>53.400000000000006</v>
      </c>
      <c r="G24" s="45"/>
      <c r="H24" s="46">
        <f t="shared" si="1"/>
        <v>43.770491803278695</v>
      </c>
    </row>
    <row r="25" spans="1:8" x14ac:dyDescent="0.2">
      <c r="A25" s="36"/>
      <c r="B25" s="170">
        <f>SUM(B20:B24)</f>
        <v>7071.8999999999987</v>
      </c>
      <c r="C25" s="54"/>
      <c r="D25" s="170">
        <f>SUM(D20:D24)</f>
        <v>6014.3000000000011</v>
      </c>
      <c r="E25" s="54"/>
      <c r="F25" s="168">
        <f t="shared" si="0"/>
        <v>1057.5999999999976</v>
      </c>
      <c r="G25" s="49"/>
      <c r="H25" s="169">
        <f t="shared" si="1"/>
        <v>17.584756330745016</v>
      </c>
    </row>
    <row r="26" spans="1:8" x14ac:dyDescent="0.2">
      <c r="A26" s="36"/>
      <c r="B26" s="342"/>
      <c r="C26" s="37"/>
      <c r="D26" s="342"/>
      <c r="E26" s="37"/>
      <c r="F26" s="37"/>
      <c r="G26" s="37"/>
      <c r="H26" s="101"/>
    </row>
    <row r="27" spans="1:8" x14ac:dyDescent="0.2">
      <c r="A27" s="36" t="s">
        <v>57</v>
      </c>
      <c r="B27" s="219">
        <v>0</v>
      </c>
      <c r="C27" s="37"/>
      <c r="D27" s="219">
        <v>0</v>
      </c>
      <c r="E27" s="37"/>
      <c r="F27" s="45">
        <f>B27-D27</f>
        <v>0</v>
      </c>
      <c r="G27" s="45"/>
      <c r="H27" s="46">
        <v>0</v>
      </c>
    </row>
    <row r="28" spans="1:8" x14ac:dyDescent="0.2">
      <c r="A28" s="36"/>
      <c r="B28" s="167">
        <f>SUM(B25:B27)</f>
        <v>7071.8999999999987</v>
      </c>
      <c r="C28" s="222"/>
      <c r="D28" s="167">
        <f>SUM(D25:D27)</f>
        <v>6014.3000000000011</v>
      </c>
      <c r="E28" s="222"/>
      <c r="F28" s="168">
        <f>B28-D28</f>
        <v>1057.5999999999976</v>
      </c>
      <c r="G28" s="49"/>
      <c r="H28" s="169">
        <f>F28/D28*100</f>
        <v>17.584756330745016</v>
      </c>
    </row>
    <row r="29" spans="1:8" x14ac:dyDescent="0.2">
      <c r="A29" s="36"/>
      <c r="B29" s="71"/>
      <c r="C29" s="37"/>
      <c r="D29" s="71"/>
      <c r="E29" s="37"/>
      <c r="F29" s="37"/>
      <c r="G29" s="37"/>
      <c r="H29" s="38"/>
    </row>
    <row r="30" spans="1:8" x14ac:dyDescent="0.2">
      <c r="A30" s="246" t="s">
        <v>58</v>
      </c>
      <c r="B30" s="48">
        <f>+B15-B28</f>
        <v>17579.8</v>
      </c>
      <c r="C30" s="48"/>
      <c r="D30" s="48">
        <f>+D15-D28</f>
        <v>15568.9</v>
      </c>
      <c r="E30" s="48"/>
      <c r="F30" s="49">
        <f>B30-D30</f>
        <v>2010.8999999999996</v>
      </c>
      <c r="G30" s="49"/>
      <c r="H30" s="50">
        <f>F30/D30*100</f>
        <v>12.91613408782894</v>
      </c>
    </row>
    <row r="31" spans="1:8" x14ac:dyDescent="0.2">
      <c r="A31" s="47"/>
      <c r="B31" s="51"/>
      <c r="C31" s="51"/>
      <c r="D31" s="51"/>
      <c r="E31" s="51"/>
      <c r="F31" s="37"/>
      <c r="G31" s="37"/>
      <c r="H31" s="38"/>
    </row>
    <row r="32" spans="1:8" x14ac:dyDescent="0.2">
      <c r="A32" s="102" t="s">
        <v>149</v>
      </c>
      <c r="B32" s="45">
        <v>10771.8</v>
      </c>
      <c r="C32" s="45"/>
      <c r="D32" s="45">
        <v>9256.1</v>
      </c>
      <c r="E32" s="45"/>
      <c r="F32" s="45">
        <f>B32-D32</f>
        <v>1515.6999999999989</v>
      </c>
      <c r="G32" s="45"/>
      <c r="H32" s="46">
        <f>F32/D32*100</f>
        <v>16.375147200224703</v>
      </c>
    </row>
    <row r="33" spans="1:8" x14ac:dyDescent="0.2">
      <c r="A33" s="52"/>
      <c r="B33" s="45"/>
      <c r="C33" s="45"/>
      <c r="D33" s="45"/>
      <c r="E33" s="45"/>
      <c r="F33" s="37"/>
      <c r="G33" s="37"/>
      <c r="H33" s="38"/>
    </row>
    <row r="34" spans="1:8" x14ac:dyDescent="0.2">
      <c r="A34" s="102" t="s">
        <v>150</v>
      </c>
      <c r="B34" s="40">
        <v>6206.8</v>
      </c>
      <c r="C34" s="45"/>
      <c r="D34" s="40">
        <v>5357.7</v>
      </c>
      <c r="E34" s="45"/>
      <c r="F34" s="40">
        <f>B34-D34</f>
        <v>849.10000000000036</v>
      </c>
      <c r="G34" s="45"/>
      <c r="H34" s="57">
        <f>F34/D34*100</f>
        <v>15.848218451947671</v>
      </c>
    </row>
    <row r="35" spans="1:8" x14ac:dyDescent="0.2">
      <c r="A35" s="102"/>
      <c r="B35" s="45"/>
      <c r="C35" s="45"/>
      <c r="D35" s="45"/>
      <c r="E35" s="45"/>
      <c r="F35" s="45"/>
      <c r="G35" s="45"/>
      <c r="H35" s="273"/>
    </row>
    <row r="36" spans="1:8" x14ac:dyDescent="0.2">
      <c r="A36" s="245" t="s">
        <v>151</v>
      </c>
      <c r="B36" s="49">
        <f>SUM(B32-B34)</f>
        <v>4564.9999999999991</v>
      </c>
      <c r="C36" s="49"/>
      <c r="D36" s="49">
        <f>SUM(D32-D34)</f>
        <v>3898.4000000000005</v>
      </c>
      <c r="E36" s="49"/>
      <c r="F36" s="49">
        <f>SUM(F32-F34)</f>
        <v>666.59999999999854</v>
      </c>
      <c r="G36" s="49"/>
      <c r="H36" s="166">
        <f>SUM(H32-H34)</f>
        <v>0.52692874827703129</v>
      </c>
    </row>
    <row r="37" spans="1:8" x14ac:dyDescent="0.2">
      <c r="A37" s="52"/>
      <c r="B37" s="45"/>
      <c r="C37" s="45"/>
      <c r="D37" s="45"/>
      <c r="E37" s="45"/>
      <c r="F37" s="37"/>
      <c r="G37" s="37"/>
      <c r="H37" s="38"/>
    </row>
    <row r="38" spans="1:8" x14ac:dyDescent="0.2">
      <c r="A38" s="53" t="s">
        <v>59</v>
      </c>
      <c r="B38" s="171">
        <f>SUM(B39:B40)</f>
        <v>6559.8</v>
      </c>
      <c r="C38" s="54"/>
      <c r="D38" s="171">
        <f>SUM(D39:D40)</f>
        <v>5720.2999999999993</v>
      </c>
      <c r="E38" s="54"/>
      <c r="F38" s="55">
        <f>B38-D38</f>
        <v>839.50000000000091</v>
      </c>
      <c r="G38" s="49"/>
      <c r="H38" s="56">
        <f>F38/D38*100</f>
        <v>14.675803716588309</v>
      </c>
    </row>
    <row r="39" spans="1:8" x14ac:dyDescent="0.2">
      <c r="A39" s="43" t="s">
        <v>60</v>
      </c>
      <c r="B39" s="220">
        <v>6373.8</v>
      </c>
      <c r="C39" s="44"/>
      <c r="D39" s="220">
        <v>5586.9</v>
      </c>
      <c r="E39" s="44"/>
      <c r="F39" s="45">
        <f>B39-D39</f>
        <v>786.90000000000055</v>
      </c>
      <c r="G39" s="37"/>
      <c r="H39" s="46">
        <f>F39/D39*100</f>
        <v>14.084733931160404</v>
      </c>
    </row>
    <row r="40" spans="1:8" x14ac:dyDescent="0.2">
      <c r="A40" s="43" t="s">
        <v>61</v>
      </c>
      <c r="B40" s="220">
        <v>186</v>
      </c>
      <c r="C40" s="44"/>
      <c r="D40" s="220">
        <v>133.4</v>
      </c>
      <c r="E40" s="44"/>
      <c r="F40" s="45">
        <f>B40-D40</f>
        <v>52.599999999999994</v>
      </c>
      <c r="G40" s="37"/>
      <c r="H40" s="46">
        <f>F40/D40*100</f>
        <v>39.430284857571209</v>
      </c>
    </row>
    <row r="41" spans="1:8" x14ac:dyDescent="0.2">
      <c r="A41" s="43"/>
      <c r="B41" s="220"/>
      <c r="C41" s="44"/>
      <c r="D41" s="220"/>
      <c r="E41" s="44"/>
      <c r="F41" s="45"/>
      <c r="G41" s="37"/>
      <c r="H41" s="46"/>
    </row>
    <row r="42" spans="1:8" x14ac:dyDescent="0.2">
      <c r="A42" s="245" t="s">
        <v>62</v>
      </c>
      <c r="B42" s="58">
        <f>(B30+B32-B34-B38)</f>
        <v>15585</v>
      </c>
      <c r="C42" s="48"/>
      <c r="D42" s="58">
        <f>(D30+D32-D34-D38)</f>
        <v>13747</v>
      </c>
      <c r="E42" s="48"/>
      <c r="F42" s="59">
        <f>B42-D42</f>
        <v>1838</v>
      </c>
      <c r="G42" s="49"/>
      <c r="H42" s="60">
        <f>F42/D42*100</f>
        <v>13.370189859605732</v>
      </c>
    </row>
    <row r="43" spans="1:8" x14ac:dyDescent="0.2">
      <c r="A43" s="36"/>
      <c r="B43" s="61"/>
      <c r="C43" s="61"/>
      <c r="D43" s="61"/>
      <c r="E43" s="61"/>
      <c r="F43" s="37"/>
      <c r="G43" s="37"/>
      <c r="H43" s="38"/>
    </row>
    <row r="44" spans="1:8" x14ac:dyDescent="0.2">
      <c r="A44" s="271" t="s">
        <v>63</v>
      </c>
      <c r="B44" s="41"/>
      <c r="C44" s="41"/>
      <c r="D44" s="41"/>
      <c r="E44" s="41"/>
      <c r="F44" s="37"/>
      <c r="G44" s="37"/>
      <c r="H44" s="38"/>
    </row>
    <row r="45" spans="1:8" x14ac:dyDescent="0.2">
      <c r="A45" s="39"/>
      <c r="B45" s="41"/>
      <c r="C45" s="41"/>
      <c r="D45" s="41"/>
      <c r="E45" s="41"/>
      <c r="F45" s="37"/>
      <c r="G45" s="37"/>
      <c r="H45" s="38"/>
    </row>
    <row r="46" spans="1:8" x14ac:dyDescent="0.2">
      <c r="A46" s="103" t="s">
        <v>64</v>
      </c>
      <c r="B46" s="45">
        <v>376</v>
      </c>
      <c r="C46" s="45"/>
      <c r="D46" s="45">
        <v>355</v>
      </c>
      <c r="E46" s="45"/>
      <c r="F46" s="45">
        <f>B46-D46</f>
        <v>21</v>
      </c>
      <c r="G46" s="45"/>
      <c r="H46" s="46">
        <f>F46/D46*100</f>
        <v>5.915492957746479</v>
      </c>
    </row>
    <row r="47" spans="1:8" x14ac:dyDescent="0.2">
      <c r="A47" s="103" t="s">
        <v>65</v>
      </c>
      <c r="B47" s="45">
        <v>128.30000000000001</v>
      </c>
      <c r="C47" s="45"/>
      <c r="D47" s="45">
        <v>108.1</v>
      </c>
      <c r="E47" s="45"/>
      <c r="F47" s="45">
        <f>B47-D47</f>
        <v>20.200000000000017</v>
      </c>
      <c r="G47" s="45"/>
      <c r="H47" s="46">
        <f>F47/D47*100</f>
        <v>18.686401480111027</v>
      </c>
    </row>
    <row r="48" spans="1:8" x14ac:dyDescent="0.2">
      <c r="A48" s="36"/>
      <c r="B48" s="44"/>
      <c r="C48" s="44"/>
      <c r="D48" s="44"/>
      <c r="E48" s="44"/>
      <c r="F48" s="37"/>
      <c r="G48" s="37"/>
      <c r="H48" s="62"/>
    </row>
    <row r="49" spans="1:8" x14ac:dyDescent="0.2">
      <c r="A49" s="36"/>
      <c r="B49" s="167">
        <f>SUM(B46-B47)</f>
        <v>247.7</v>
      </c>
      <c r="C49" s="54"/>
      <c r="D49" s="167">
        <f>SUM(D46-D47)</f>
        <v>246.9</v>
      </c>
      <c r="E49" s="54"/>
      <c r="F49" s="168">
        <f>B49-D49</f>
        <v>0.79999999999998295</v>
      </c>
      <c r="G49" s="49"/>
      <c r="H49" s="169">
        <f>F49/D49*100</f>
        <v>0.32401782098014698</v>
      </c>
    </row>
    <row r="50" spans="1:8" x14ac:dyDescent="0.2">
      <c r="A50" s="36"/>
      <c r="B50" s="44"/>
      <c r="C50" s="44"/>
      <c r="D50" s="44"/>
      <c r="E50" s="44"/>
      <c r="F50" s="37"/>
      <c r="G50" s="37"/>
      <c r="H50" s="38"/>
    </row>
    <row r="51" spans="1:8" x14ac:dyDescent="0.2">
      <c r="A51" s="246" t="s">
        <v>76</v>
      </c>
      <c r="B51" s="48">
        <f>B42+B49</f>
        <v>15832.7</v>
      </c>
      <c r="C51" s="48"/>
      <c r="D51" s="48">
        <f>D42+D49</f>
        <v>13993.9</v>
      </c>
      <c r="E51" s="48"/>
      <c r="F51" s="49">
        <f>B51-D51</f>
        <v>1838.8000000000011</v>
      </c>
      <c r="G51" s="49"/>
      <c r="H51" s="50">
        <f>F51/D51*100</f>
        <v>13.140011004794955</v>
      </c>
    </row>
    <row r="52" spans="1:8" x14ac:dyDescent="0.2">
      <c r="A52" s="247" t="s">
        <v>67</v>
      </c>
      <c r="B52" s="45">
        <v>-1458.1</v>
      </c>
      <c r="C52" s="45"/>
      <c r="D52" s="45">
        <v>-1288.4000000000001</v>
      </c>
      <c r="E52" s="45"/>
      <c r="F52" s="45">
        <f>B52-D52</f>
        <v>-169.69999999999982</v>
      </c>
      <c r="G52" s="45"/>
      <c r="H52" s="46">
        <f>F52/D52*100</f>
        <v>13.171375349270399</v>
      </c>
    </row>
    <row r="53" spans="1:8" hidden="1" x14ac:dyDescent="0.2">
      <c r="A53" s="247" t="s">
        <v>77</v>
      </c>
      <c r="B53" s="49"/>
      <c r="C53" s="49"/>
      <c r="D53" s="49"/>
      <c r="E53" s="49"/>
      <c r="F53" s="49"/>
      <c r="G53" s="49"/>
      <c r="H53" s="166"/>
    </row>
    <row r="54" spans="1:8" x14ac:dyDescent="0.2">
      <c r="A54" s="247" t="s">
        <v>126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5" thickBot="1" x14ac:dyDescent="0.25">
      <c r="A55" s="247" t="s">
        <v>77</v>
      </c>
      <c r="B55" s="63">
        <f>SUM(B51:B54)+0.01</f>
        <v>14374.61</v>
      </c>
      <c r="C55" s="48"/>
      <c r="D55" s="63">
        <f>SUM(D51:D54)+0.01</f>
        <v>12705.51</v>
      </c>
      <c r="E55" s="48"/>
      <c r="F55" s="63">
        <f>B55-D55</f>
        <v>1669.1000000000004</v>
      </c>
      <c r="G55" s="49"/>
      <c r="H55" s="64">
        <f>F55/D55*100</f>
        <v>13.136820166998413</v>
      </c>
    </row>
    <row r="56" spans="1:8" ht="13.5" thickTop="1" x14ac:dyDescent="0.2">
      <c r="A56" s="47"/>
      <c r="B56" s="365"/>
      <c r="C56" s="104"/>
      <c r="D56" s="365"/>
      <c r="E56" s="104"/>
      <c r="F56" s="37"/>
      <c r="G56" s="37"/>
      <c r="H56" s="38"/>
    </row>
    <row r="57" spans="1:8" x14ac:dyDescent="0.2">
      <c r="A57" s="47"/>
      <c r="B57" s="104"/>
      <c r="C57" s="104"/>
      <c r="D57" s="104"/>
      <c r="E57" s="104"/>
      <c r="F57" s="37"/>
      <c r="G57" s="37"/>
      <c r="H57" s="38"/>
    </row>
    <row r="58" spans="1:8" ht="13.5" thickBot="1" x14ac:dyDescent="0.25">
      <c r="A58" s="65"/>
      <c r="B58" s="66"/>
      <c r="C58" s="66"/>
      <c r="D58" s="66"/>
      <c r="E58" s="66"/>
      <c r="F58" s="67"/>
      <c r="G58" s="67"/>
      <c r="H58" s="68"/>
    </row>
    <row r="59" spans="1:8" ht="13.5" thickTop="1" x14ac:dyDescent="0.2">
      <c r="A59" s="105"/>
      <c r="B59" s="106"/>
      <c r="C59" s="106"/>
      <c r="D59" s="106"/>
      <c r="E59" s="106"/>
      <c r="F59" s="107"/>
      <c r="G59" s="107"/>
      <c r="H59" s="107"/>
    </row>
    <row r="60" spans="1:8" x14ac:dyDescent="0.2">
      <c r="A60" s="108"/>
      <c r="B60" s="61"/>
      <c r="C60" s="61"/>
      <c r="D60" s="61"/>
      <c r="E60" s="61"/>
      <c r="F60" s="37"/>
      <c r="G60" s="37"/>
      <c r="H60" s="37"/>
    </row>
    <row r="61" spans="1:8" x14ac:dyDescent="0.2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DY55"/>
  <sheetViews>
    <sheetView showGridLines="0" tabSelected="1" zoomScale="12" zoomScaleNormal="12" zoomScaleSheetLayoutView="10" workbookViewId="0">
      <selection activeCell="P20" sqref="P20"/>
    </sheetView>
  </sheetViews>
  <sheetFormatPr baseColWidth="10" defaultColWidth="10" defaultRowHeight="79.5" x14ac:dyDescent="0.95"/>
  <cols>
    <col min="1" max="1" width="255.7109375" style="330" customWidth="1"/>
    <col min="2" max="8" width="12.5703125" style="218" hidden="1" customWidth="1"/>
    <col min="9" max="9" width="24.140625" style="218" customWidth="1"/>
    <col min="10" max="10" width="17.5703125" style="218" customWidth="1"/>
    <col min="11" max="11" width="36.140625" style="218" customWidth="1"/>
    <col min="12" max="14" width="68" style="312" bestFit="1" customWidth="1"/>
    <col min="15" max="16" width="68" style="277" bestFit="1" customWidth="1"/>
    <col min="17" max="17" width="68" style="277" customWidth="1"/>
    <col min="18" max="18" width="75.140625" style="312" bestFit="1" customWidth="1"/>
    <col min="19" max="19" width="68" style="312" bestFit="1" customWidth="1"/>
    <col min="20" max="20" width="75.140625" style="312" bestFit="1" customWidth="1"/>
    <col min="21" max="21" width="68" style="312" bestFit="1" customWidth="1"/>
    <col min="22" max="22" width="75.140625" style="312" bestFit="1" customWidth="1"/>
    <col min="23" max="23" width="68" style="312" bestFit="1" customWidth="1"/>
    <col min="24" max="24" width="75.140625" style="312" bestFit="1" customWidth="1"/>
    <col min="25" max="25" width="65.5703125" style="312" bestFit="1" customWidth="1"/>
    <col min="26" max="26" width="75.140625" style="312" bestFit="1" customWidth="1"/>
    <col min="27" max="27" width="68" style="312" bestFit="1" customWidth="1"/>
    <col min="28" max="28" width="68.7109375" style="312" hidden="1" customWidth="1"/>
    <col min="29" max="29" width="60.140625" style="312" hidden="1" customWidth="1"/>
    <col min="30" max="32" width="68.7109375" style="312" hidden="1" customWidth="1"/>
    <col min="33" max="33" width="60.140625" style="312" hidden="1" customWidth="1"/>
    <col min="34" max="34" width="68.7109375" style="312" hidden="1" customWidth="1"/>
    <col min="35" max="35" width="60.140625" style="312" hidden="1" customWidth="1"/>
    <col min="36" max="40" width="12.5703125" style="211" hidden="1" customWidth="1"/>
    <col min="41" max="41" width="68.7109375" style="312" hidden="1" customWidth="1"/>
    <col min="42" max="42" width="110.5703125" style="312" hidden="1" customWidth="1"/>
    <col min="43" max="43" width="105.85546875" style="312" hidden="1" customWidth="1"/>
    <col min="44" max="60" width="10" style="211" hidden="1" customWidth="1"/>
    <col min="61" max="68" width="10" style="211" customWidth="1"/>
    <col min="69" max="69" width="9.5703125" style="211" customWidth="1"/>
    <col min="70" max="70" width="0.28515625" style="211" hidden="1" customWidth="1"/>
    <col min="71" max="87" width="10" style="211" hidden="1" customWidth="1"/>
    <col min="88" max="88" width="1.140625" style="211" customWidth="1"/>
    <col min="89" max="96" width="10" style="211" hidden="1" customWidth="1"/>
    <col min="97" max="97" width="2.28515625" style="211" customWidth="1"/>
    <col min="98" max="105" width="10" style="211" hidden="1" customWidth="1"/>
    <col min="106" max="106" width="0.28515625" style="211" hidden="1" customWidth="1"/>
    <col min="107" max="121" width="10" style="211" hidden="1" customWidth="1"/>
    <col min="122" max="122" width="0.28515625" style="211" customWidth="1"/>
    <col min="123" max="129" width="10" style="211" hidden="1" customWidth="1"/>
    <col min="130" max="185" width="10" style="211"/>
    <col min="186" max="186" width="102" style="211" bestFit="1" customWidth="1"/>
    <col min="187" max="255" width="0" style="211" hidden="1" customWidth="1"/>
    <col min="256" max="256" width="28.7109375" style="211" bestFit="1" customWidth="1"/>
    <col min="257" max="257" width="40.140625" style="211" bestFit="1" customWidth="1"/>
    <col min="258" max="258" width="35.140625" style="211" bestFit="1" customWidth="1"/>
    <col min="259" max="279" width="0" style="211" hidden="1" customWidth="1"/>
    <col min="280" max="280" width="40.140625" style="211" bestFit="1" customWidth="1"/>
    <col min="281" max="281" width="35.140625" style="211" bestFit="1" customWidth="1"/>
    <col min="282" max="299" width="12.5703125" style="211" customWidth="1"/>
    <col min="300" max="324" width="10" style="211" customWidth="1"/>
    <col min="325" max="325" width="9.5703125" style="211" customWidth="1"/>
    <col min="326" max="343" width="0" style="211" hidden="1" customWidth="1"/>
    <col min="344" max="344" width="1.140625" style="211" customWidth="1"/>
    <col min="345" max="352" width="0" style="211" hidden="1" customWidth="1"/>
    <col min="353" max="353" width="2.28515625" style="211" customWidth="1"/>
    <col min="354" max="377" width="0" style="211" hidden="1" customWidth="1"/>
    <col min="378" max="378" width="0.28515625" style="211" customWidth="1"/>
    <col min="379" max="385" width="0" style="211" hidden="1" customWidth="1"/>
    <col min="386" max="441" width="10" style="211"/>
    <col min="442" max="442" width="102" style="211" bestFit="1" customWidth="1"/>
    <col min="443" max="511" width="0" style="211" hidden="1" customWidth="1"/>
    <col min="512" max="512" width="28.7109375" style="211" bestFit="1" customWidth="1"/>
    <col min="513" max="513" width="40.140625" style="211" bestFit="1" customWidth="1"/>
    <col min="514" max="514" width="35.140625" style="211" bestFit="1" customWidth="1"/>
    <col min="515" max="535" width="0" style="211" hidden="1" customWidth="1"/>
    <col min="536" max="536" width="40.140625" style="211" bestFit="1" customWidth="1"/>
    <col min="537" max="537" width="35.140625" style="211" bestFit="1" customWidth="1"/>
    <col min="538" max="555" width="12.5703125" style="211" customWidth="1"/>
    <col min="556" max="580" width="10" style="211" customWidth="1"/>
    <col min="581" max="581" width="9.5703125" style="211" customWidth="1"/>
    <col min="582" max="599" width="0" style="211" hidden="1" customWidth="1"/>
    <col min="600" max="600" width="1.140625" style="211" customWidth="1"/>
    <col min="601" max="608" width="0" style="211" hidden="1" customWidth="1"/>
    <col min="609" max="609" width="2.28515625" style="211" customWidth="1"/>
    <col min="610" max="633" width="0" style="211" hidden="1" customWidth="1"/>
    <col min="634" max="634" width="0.28515625" style="211" customWidth="1"/>
    <col min="635" max="641" width="0" style="211" hidden="1" customWidth="1"/>
    <col min="642" max="697" width="10" style="211"/>
    <col min="698" max="698" width="102" style="211" bestFit="1" customWidth="1"/>
    <col min="699" max="767" width="0" style="211" hidden="1" customWidth="1"/>
    <col min="768" max="768" width="28.7109375" style="211" bestFit="1" customWidth="1"/>
    <col min="769" max="769" width="40.140625" style="211" bestFit="1" customWidth="1"/>
    <col min="770" max="770" width="35.140625" style="211" bestFit="1" customWidth="1"/>
    <col min="771" max="791" width="0" style="211" hidden="1" customWidth="1"/>
    <col min="792" max="792" width="40.140625" style="211" bestFit="1" customWidth="1"/>
    <col min="793" max="793" width="35.140625" style="211" bestFit="1" customWidth="1"/>
    <col min="794" max="811" width="12.5703125" style="211" customWidth="1"/>
    <col min="812" max="836" width="10" style="211" customWidth="1"/>
    <col min="837" max="837" width="9.5703125" style="211" customWidth="1"/>
    <col min="838" max="855" width="0" style="211" hidden="1" customWidth="1"/>
    <col min="856" max="856" width="1.140625" style="211" customWidth="1"/>
    <col min="857" max="864" width="0" style="211" hidden="1" customWidth="1"/>
    <col min="865" max="865" width="2.28515625" style="211" customWidth="1"/>
    <col min="866" max="889" width="0" style="211" hidden="1" customWidth="1"/>
    <col min="890" max="890" width="0.28515625" style="211" customWidth="1"/>
    <col min="891" max="897" width="0" style="211" hidden="1" customWidth="1"/>
    <col min="898" max="953" width="10" style="211"/>
    <col min="954" max="954" width="102" style="211" bestFit="1" customWidth="1"/>
    <col min="955" max="1023" width="0" style="211" hidden="1" customWidth="1"/>
    <col min="1024" max="1024" width="28.7109375" style="211" bestFit="1" customWidth="1"/>
    <col min="1025" max="1025" width="40.140625" style="211" bestFit="1" customWidth="1"/>
    <col min="1026" max="1026" width="35.140625" style="211" bestFit="1" customWidth="1"/>
    <col min="1027" max="1047" width="0" style="211" hidden="1" customWidth="1"/>
    <col min="1048" max="1048" width="40.140625" style="211" bestFit="1" customWidth="1"/>
    <col min="1049" max="1049" width="35.140625" style="211" bestFit="1" customWidth="1"/>
    <col min="1050" max="1067" width="12.5703125" style="211" customWidth="1"/>
    <col min="1068" max="1092" width="10" style="211" customWidth="1"/>
    <col min="1093" max="1093" width="9.5703125" style="211" customWidth="1"/>
    <col min="1094" max="1111" width="0" style="211" hidden="1" customWidth="1"/>
    <col min="1112" max="1112" width="1.140625" style="211" customWidth="1"/>
    <col min="1113" max="1120" width="0" style="211" hidden="1" customWidth="1"/>
    <col min="1121" max="1121" width="2.28515625" style="211" customWidth="1"/>
    <col min="1122" max="1145" width="0" style="211" hidden="1" customWidth="1"/>
    <col min="1146" max="1146" width="0.28515625" style="211" customWidth="1"/>
    <col min="1147" max="1153" width="0" style="211" hidden="1" customWidth="1"/>
    <col min="1154" max="1209" width="10" style="211"/>
    <col min="1210" max="1210" width="102" style="211" bestFit="1" customWidth="1"/>
    <col min="1211" max="1279" width="0" style="211" hidden="1" customWidth="1"/>
    <col min="1280" max="1280" width="28.7109375" style="211" bestFit="1" customWidth="1"/>
    <col min="1281" max="1281" width="40.140625" style="211" bestFit="1" customWidth="1"/>
    <col min="1282" max="1282" width="35.140625" style="211" bestFit="1" customWidth="1"/>
    <col min="1283" max="1303" width="0" style="211" hidden="1" customWidth="1"/>
    <col min="1304" max="1304" width="40.140625" style="211" bestFit="1" customWidth="1"/>
    <col min="1305" max="1305" width="35.140625" style="211" bestFit="1" customWidth="1"/>
    <col min="1306" max="1323" width="12.5703125" style="211" customWidth="1"/>
    <col min="1324" max="1348" width="10" style="211" customWidth="1"/>
    <col min="1349" max="1349" width="9.5703125" style="211" customWidth="1"/>
    <col min="1350" max="1367" width="0" style="211" hidden="1" customWidth="1"/>
    <col min="1368" max="1368" width="1.140625" style="211" customWidth="1"/>
    <col min="1369" max="1376" width="0" style="211" hidden="1" customWidth="1"/>
    <col min="1377" max="1377" width="2.28515625" style="211" customWidth="1"/>
    <col min="1378" max="1401" width="0" style="211" hidden="1" customWidth="1"/>
    <col min="1402" max="1402" width="0.28515625" style="211" customWidth="1"/>
    <col min="1403" max="1409" width="0" style="211" hidden="1" customWidth="1"/>
    <col min="1410" max="1465" width="10" style="211"/>
    <col min="1466" max="1466" width="102" style="211" bestFit="1" customWidth="1"/>
    <col min="1467" max="1535" width="0" style="211" hidden="1" customWidth="1"/>
    <col min="1536" max="1536" width="28.7109375" style="211" bestFit="1" customWidth="1"/>
    <col min="1537" max="1537" width="40.140625" style="211" bestFit="1" customWidth="1"/>
    <col min="1538" max="1538" width="35.140625" style="211" bestFit="1" customWidth="1"/>
    <col min="1539" max="1559" width="0" style="211" hidden="1" customWidth="1"/>
    <col min="1560" max="1560" width="40.140625" style="211" bestFit="1" customWidth="1"/>
    <col min="1561" max="1561" width="35.140625" style="211" bestFit="1" customWidth="1"/>
    <col min="1562" max="1579" width="12.5703125" style="211" customWidth="1"/>
    <col min="1580" max="1604" width="10" style="211" customWidth="1"/>
    <col min="1605" max="1605" width="9.5703125" style="211" customWidth="1"/>
    <col min="1606" max="1623" width="0" style="211" hidden="1" customWidth="1"/>
    <col min="1624" max="1624" width="1.140625" style="211" customWidth="1"/>
    <col min="1625" max="1632" width="0" style="211" hidden="1" customWidth="1"/>
    <col min="1633" max="1633" width="2.28515625" style="211" customWidth="1"/>
    <col min="1634" max="1657" width="0" style="211" hidden="1" customWidth="1"/>
    <col min="1658" max="1658" width="0.28515625" style="211" customWidth="1"/>
    <col min="1659" max="1665" width="0" style="211" hidden="1" customWidth="1"/>
    <col min="1666" max="1721" width="10" style="211"/>
    <col min="1722" max="1722" width="102" style="211" bestFit="1" customWidth="1"/>
    <col min="1723" max="1791" width="0" style="211" hidden="1" customWidth="1"/>
    <col min="1792" max="1792" width="28.7109375" style="211" bestFit="1" customWidth="1"/>
    <col min="1793" max="1793" width="40.140625" style="211" bestFit="1" customWidth="1"/>
    <col min="1794" max="1794" width="35.140625" style="211" bestFit="1" customWidth="1"/>
    <col min="1795" max="1815" width="0" style="211" hidden="1" customWidth="1"/>
    <col min="1816" max="1816" width="40.140625" style="211" bestFit="1" customWidth="1"/>
    <col min="1817" max="1817" width="35.140625" style="211" bestFit="1" customWidth="1"/>
    <col min="1818" max="1835" width="12.5703125" style="211" customWidth="1"/>
    <col min="1836" max="1860" width="10" style="211" customWidth="1"/>
    <col min="1861" max="1861" width="9.5703125" style="211" customWidth="1"/>
    <col min="1862" max="1879" width="0" style="211" hidden="1" customWidth="1"/>
    <col min="1880" max="1880" width="1.140625" style="211" customWidth="1"/>
    <col min="1881" max="1888" width="0" style="211" hidden="1" customWidth="1"/>
    <col min="1889" max="1889" width="2.28515625" style="211" customWidth="1"/>
    <col min="1890" max="1913" width="0" style="211" hidden="1" customWidth="1"/>
    <col min="1914" max="1914" width="0.28515625" style="211" customWidth="1"/>
    <col min="1915" max="1921" width="0" style="211" hidden="1" customWidth="1"/>
    <col min="1922" max="1977" width="10" style="211"/>
    <col min="1978" max="1978" width="102" style="211" bestFit="1" customWidth="1"/>
    <col min="1979" max="2047" width="0" style="211" hidden="1" customWidth="1"/>
    <col min="2048" max="2048" width="28.7109375" style="211" bestFit="1" customWidth="1"/>
    <col min="2049" max="2049" width="40.140625" style="211" bestFit="1" customWidth="1"/>
    <col min="2050" max="2050" width="35.140625" style="211" bestFit="1" customWidth="1"/>
    <col min="2051" max="2071" width="0" style="211" hidden="1" customWidth="1"/>
    <col min="2072" max="2072" width="40.140625" style="211" bestFit="1" customWidth="1"/>
    <col min="2073" max="2073" width="35.140625" style="211" bestFit="1" customWidth="1"/>
    <col min="2074" max="2091" width="12.5703125" style="211" customWidth="1"/>
    <col min="2092" max="2116" width="10" style="211" customWidth="1"/>
    <col min="2117" max="2117" width="9.5703125" style="211" customWidth="1"/>
    <col min="2118" max="2135" width="0" style="211" hidden="1" customWidth="1"/>
    <col min="2136" max="2136" width="1.140625" style="211" customWidth="1"/>
    <col min="2137" max="2144" width="0" style="211" hidden="1" customWidth="1"/>
    <col min="2145" max="2145" width="2.28515625" style="211" customWidth="1"/>
    <col min="2146" max="2169" width="0" style="211" hidden="1" customWidth="1"/>
    <col min="2170" max="2170" width="0.28515625" style="211" customWidth="1"/>
    <col min="2171" max="2177" width="0" style="211" hidden="1" customWidth="1"/>
    <col min="2178" max="2233" width="10" style="211"/>
    <col min="2234" max="2234" width="102" style="211" bestFit="1" customWidth="1"/>
    <col min="2235" max="2303" width="0" style="211" hidden="1" customWidth="1"/>
    <col min="2304" max="2304" width="28.7109375" style="211" bestFit="1" customWidth="1"/>
    <col min="2305" max="2305" width="40.140625" style="211" bestFit="1" customWidth="1"/>
    <col min="2306" max="2306" width="35.140625" style="211" bestFit="1" customWidth="1"/>
    <col min="2307" max="2327" width="0" style="211" hidden="1" customWidth="1"/>
    <col min="2328" max="2328" width="40.140625" style="211" bestFit="1" customWidth="1"/>
    <col min="2329" max="2329" width="35.140625" style="211" bestFit="1" customWidth="1"/>
    <col min="2330" max="2347" width="12.5703125" style="211" customWidth="1"/>
    <col min="2348" max="2372" width="10" style="211" customWidth="1"/>
    <col min="2373" max="2373" width="9.5703125" style="211" customWidth="1"/>
    <col min="2374" max="2391" width="0" style="211" hidden="1" customWidth="1"/>
    <col min="2392" max="2392" width="1.140625" style="211" customWidth="1"/>
    <col min="2393" max="2400" width="0" style="211" hidden="1" customWidth="1"/>
    <col min="2401" max="2401" width="2.28515625" style="211" customWidth="1"/>
    <col min="2402" max="2425" width="0" style="211" hidden="1" customWidth="1"/>
    <col min="2426" max="2426" width="0.28515625" style="211" customWidth="1"/>
    <col min="2427" max="2433" width="0" style="211" hidden="1" customWidth="1"/>
    <col min="2434" max="2489" width="10" style="211"/>
    <col min="2490" max="2490" width="102" style="211" bestFit="1" customWidth="1"/>
    <col min="2491" max="2559" width="0" style="211" hidden="1" customWidth="1"/>
    <col min="2560" max="2560" width="28.7109375" style="211" bestFit="1" customWidth="1"/>
    <col min="2561" max="2561" width="40.140625" style="211" bestFit="1" customWidth="1"/>
    <col min="2562" max="2562" width="35.140625" style="211" bestFit="1" customWidth="1"/>
    <col min="2563" max="2583" width="0" style="211" hidden="1" customWidth="1"/>
    <col min="2584" max="2584" width="40.140625" style="211" bestFit="1" customWidth="1"/>
    <col min="2585" max="2585" width="35.140625" style="211" bestFit="1" customWidth="1"/>
    <col min="2586" max="2603" width="12.5703125" style="211" customWidth="1"/>
    <col min="2604" max="2628" width="10" style="211" customWidth="1"/>
    <col min="2629" max="2629" width="9.5703125" style="211" customWidth="1"/>
    <col min="2630" max="2647" width="0" style="211" hidden="1" customWidth="1"/>
    <col min="2648" max="2648" width="1.140625" style="211" customWidth="1"/>
    <col min="2649" max="2656" width="0" style="211" hidden="1" customWidth="1"/>
    <col min="2657" max="2657" width="2.28515625" style="211" customWidth="1"/>
    <col min="2658" max="2681" width="0" style="211" hidden="1" customWidth="1"/>
    <col min="2682" max="2682" width="0.28515625" style="211" customWidth="1"/>
    <col min="2683" max="2689" width="0" style="211" hidden="1" customWidth="1"/>
    <col min="2690" max="2745" width="10" style="211"/>
    <col min="2746" max="2746" width="102" style="211" bestFit="1" customWidth="1"/>
    <col min="2747" max="2815" width="0" style="211" hidden="1" customWidth="1"/>
    <col min="2816" max="2816" width="28.7109375" style="211" bestFit="1" customWidth="1"/>
    <col min="2817" max="2817" width="40.140625" style="211" bestFit="1" customWidth="1"/>
    <col min="2818" max="2818" width="35.140625" style="211" bestFit="1" customWidth="1"/>
    <col min="2819" max="2839" width="0" style="211" hidden="1" customWidth="1"/>
    <col min="2840" max="2840" width="40.140625" style="211" bestFit="1" customWidth="1"/>
    <col min="2841" max="2841" width="35.140625" style="211" bestFit="1" customWidth="1"/>
    <col min="2842" max="2859" width="12.5703125" style="211" customWidth="1"/>
    <col min="2860" max="2884" width="10" style="211" customWidth="1"/>
    <col min="2885" max="2885" width="9.5703125" style="211" customWidth="1"/>
    <col min="2886" max="2903" width="0" style="211" hidden="1" customWidth="1"/>
    <col min="2904" max="2904" width="1.140625" style="211" customWidth="1"/>
    <col min="2905" max="2912" width="0" style="211" hidden="1" customWidth="1"/>
    <col min="2913" max="2913" width="2.28515625" style="211" customWidth="1"/>
    <col min="2914" max="2937" width="0" style="211" hidden="1" customWidth="1"/>
    <col min="2938" max="2938" width="0.28515625" style="211" customWidth="1"/>
    <col min="2939" max="2945" width="0" style="211" hidden="1" customWidth="1"/>
    <col min="2946" max="3001" width="10" style="211"/>
    <col min="3002" max="3002" width="102" style="211" bestFit="1" customWidth="1"/>
    <col min="3003" max="3071" width="0" style="211" hidden="1" customWidth="1"/>
    <col min="3072" max="3072" width="28.7109375" style="211" bestFit="1" customWidth="1"/>
    <col min="3073" max="3073" width="40.140625" style="211" bestFit="1" customWidth="1"/>
    <col min="3074" max="3074" width="35.140625" style="211" bestFit="1" customWidth="1"/>
    <col min="3075" max="3095" width="0" style="211" hidden="1" customWidth="1"/>
    <col min="3096" max="3096" width="40.140625" style="211" bestFit="1" customWidth="1"/>
    <col min="3097" max="3097" width="35.140625" style="211" bestFit="1" customWidth="1"/>
    <col min="3098" max="3115" width="12.5703125" style="211" customWidth="1"/>
    <col min="3116" max="3140" width="10" style="211" customWidth="1"/>
    <col min="3141" max="3141" width="9.5703125" style="211" customWidth="1"/>
    <col min="3142" max="3159" width="0" style="211" hidden="1" customWidth="1"/>
    <col min="3160" max="3160" width="1.140625" style="211" customWidth="1"/>
    <col min="3161" max="3168" width="0" style="211" hidden="1" customWidth="1"/>
    <col min="3169" max="3169" width="2.28515625" style="211" customWidth="1"/>
    <col min="3170" max="3193" width="0" style="211" hidden="1" customWidth="1"/>
    <col min="3194" max="3194" width="0.28515625" style="211" customWidth="1"/>
    <col min="3195" max="3201" width="0" style="211" hidden="1" customWidth="1"/>
    <col min="3202" max="3257" width="10" style="211"/>
    <col min="3258" max="3258" width="102" style="211" bestFit="1" customWidth="1"/>
    <col min="3259" max="3327" width="0" style="211" hidden="1" customWidth="1"/>
    <col min="3328" max="3328" width="28.7109375" style="211" bestFit="1" customWidth="1"/>
    <col min="3329" max="3329" width="40.140625" style="211" bestFit="1" customWidth="1"/>
    <col min="3330" max="3330" width="35.140625" style="211" bestFit="1" customWidth="1"/>
    <col min="3331" max="3351" width="0" style="211" hidden="1" customWidth="1"/>
    <col min="3352" max="3352" width="40.140625" style="211" bestFit="1" customWidth="1"/>
    <col min="3353" max="3353" width="35.140625" style="211" bestFit="1" customWidth="1"/>
    <col min="3354" max="3371" width="12.5703125" style="211" customWidth="1"/>
    <col min="3372" max="3396" width="10" style="211" customWidth="1"/>
    <col min="3397" max="3397" width="9.5703125" style="211" customWidth="1"/>
    <col min="3398" max="3415" width="0" style="211" hidden="1" customWidth="1"/>
    <col min="3416" max="3416" width="1.140625" style="211" customWidth="1"/>
    <col min="3417" max="3424" width="0" style="211" hidden="1" customWidth="1"/>
    <col min="3425" max="3425" width="2.28515625" style="211" customWidth="1"/>
    <col min="3426" max="3449" width="0" style="211" hidden="1" customWidth="1"/>
    <col min="3450" max="3450" width="0.28515625" style="211" customWidth="1"/>
    <col min="3451" max="3457" width="0" style="211" hidden="1" customWidth="1"/>
    <col min="3458" max="3513" width="10" style="211"/>
    <col min="3514" max="3514" width="102" style="211" bestFit="1" customWidth="1"/>
    <col min="3515" max="3583" width="0" style="211" hidden="1" customWidth="1"/>
    <col min="3584" max="3584" width="28.7109375" style="211" bestFit="1" customWidth="1"/>
    <col min="3585" max="3585" width="40.140625" style="211" bestFit="1" customWidth="1"/>
    <col min="3586" max="3586" width="35.140625" style="211" bestFit="1" customWidth="1"/>
    <col min="3587" max="3607" width="0" style="211" hidden="1" customWidth="1"/>
    <col min="3608" max="3608" width="40.140625" style="211" bestFit="1" customWidth="1"/>
    <col min="3609" max="3609" width="35.140625" style="211" bestFit="1" customWidth="1"/>
    <col min="3610" max="3627" width="12.5703125" style="211" customWidth="1"/>
    <col min="3628" max="3652" width="10" style="211" customWidth="1"/>
    <col min="3653" max="3653" width="9.5703125" style="211" customWidth="1"/>
    <col min="3654" max="3671" width="0" style="211" hidden="1" customWidth="1"/>
    <col min="3672" max="3672" width="1.140625" style="211" customWidth="1"/>
    <col min="3673" max="3680" width="0" style="211" hidden="1" customWidth="1"/>
    <col min="3681" max="3681" width="2.28515625" style="211" customWidth="1"/>
    <col min="3682" max="3705" width="0" style="211" hidden="1" customWidth="1"/>
    <col min="3706" max="3706" width="0.28515625" style="211" customWidth="1"/>
    <col min="3707" max="3713" width="0" style="211" hidden="1" customWidth="1"/>
    <col min="3714" max="3769" width="10" style="211"/>
    <col min="3770" max="3770" width="102" style="211" bestFit="1" customWidth="1"/>
    <col min="3771" max="3839" width="0" style="211" hidden="1" customWidth="1"/>
    <col min="3840" max="3840" width="28.7109375" style="211" bestFit="1" customWidth="1"/>
    <col min="3841" max="3841" width="40.140625" style="211" bestFit="1" customWidth="1"/>
    <col min="3842" max="3842" width="35.140625" style="211" bestFit="1" customWidth="1"/>
    <col min="3843" max="3863" width="0" style="211" hidden="1" customWidth="1"/>
    <col min="3864" max="3864" width="40.140625" style="211" bestFit="1" customWidth="1"/>
    <col min="3865" max="3865" width="35.140625" style="211" bestFit="1" customWidth="1"/>
    <col min="3866" max="3883" width="12.5703125" style="211" customWidth="1"/>
    <col min="3884" max="3908" width="10" style="211" customWidth="1"/>
    <col min="3909" max="3909" width="9.5703125" style="211" customWidth="1"/>
    <col min="3910" max="3927" width="0" style="211" hidden="1" customWidth="1"/>
    <col min="3928" max="3928" width="1.140625" style="211" customWidth="1"/>
    <col min="3929" max="3936" width="0" style="211" hidden="1" customWidth="1"/>
    <col min="3937" max="3937" width="2.28515625" style="211" customWidth="1"/>
    <col min="3938" max="3961" width="0" style="211" hidden="1" customWidth="1"/>
    <col min="3962" max="3962" width="0.28515625" style="211" customWidth="1"/>
    <col min="3963" max="3969" width="0" style="211" hidden="1" customWidth="1"/>
    <col min="3970" max="4025" width="10" style="211"/>
    <col min="4026" max="4026" width="102" style="211" bestFit="1" customWidth="1"/>
    <col min="4027" max="4095" width="0" style="211" hidden="1" customWidth="1"/>
    <col min="4096" max="4096" width="28.7109375" style="211" bestFit="1" customWidth="1"/>
    <col min="4097" max="4097" width="40.140625" style="211" bestFit="1" customWidth="1"/>
    <col min="4098" max="4098" width="35.140625" style="211" bestFit="1" customWidth="1"/>
    <col min="4099" max="4119" width="0" style="211" hidden="1" customWidth="1"/>
    <col min="4120" max="4120" width="40.140625" style="211" bestFit="1" customWidth="1"/>
    <col min="4121" max="4121" width="35.140625" style="211" bestFit="1" customWidth="1"/>
    <col min="4122" max="4139" width="12.5703125" style="211" customWidth="1"/>
    <col min="4140" max="4164" width="10" style="211" customWidth="1"/>
    <col min="4165" max="4165" width="9.5703125" style="211" customWidth="1"/>
    <col min="4166" max="4183" width="0" style="211" hidden="1" customWidth="1"/>
    <col min="4184" max="4184" width="1.140625" style="211" customWidth="1"/>
    <col min="4185" max="4192" width="0" style="211" hidden="1" customWidth="1"/>
    <col min="4193" max="4193" width="2.28515625" style="211" customWidth="1"/>
    <col min="4194" max="4217" width="0" style="211" hidden="1" customWidth="1"/>
    <col min="4218" max="4218" width="0.28515625" style="211" customWidth="1"/>
    <col min="4219" max="4225" width="0" style="211" hidden="1" customWidth="1"/>
    <col min="4226" max="4281" width="10" style="211"/>
    <col min="4282" max="4282" width="102" style="211" bestFit="1" customWidth="1"/>
    <col min="4283" max="4351" width="0" style="211" hidden="1" customWidth="1"/>
    <col min="4352" max="4352" width="28.7109375" style="211" bestFit="1" customWidth="1"/>
    <col min="4353" max="4353" width="40.140625" style="211" bestFit="1" customWidth="1"/>
    <col min="4354" max="4354" width="35.140625" style="211" bestFit="1" customWidth="1"/>
    <col min="4355" max="4375" width="0" style="211" hidden="1" customWidth="1"/>
    <col min="4376" max="4376" width="40.140625" style="211" bestFit="1" customWidth="1"/>
    <col min="4377" max="4377" width="35.140625" style="211" bestFit="1" customWidth="1"/>
    <col min="4378" max="4395" width="12.5703125" style="211" customWidth="1"/>
    <col min="4396" max="4420" width="10" style="211" customWidth="1"/>
    <col min="4421" max="4421" width="9.5703125" style="211" customWidth="1"/>
    <col min="4422" max="4439" width="0" style="211" hidden="1" customWidth="1"/>
    <col min="4440" max="4440" width="1.140625" style="211" customWidth="1"/>
    <col min="4441" max="4448" width="0" style="211" hidden="1" customWidth="1"/>
    <col min="4449" max="4449" width="2.28515625" style="211" customWidth="1"/>
    <col min="4450" max="4473" width="0" style="211" hidden="1" customWidth="1"/>
    <col min="4474" max="4474" width="0.28515625" style="211" customWidth="1"/>
    <col min="4475" max="4481" width="0" style="211" hidden="1" customWidth="1"/>
    <col min="4482" max="4537" width="10" style="211"/>
    <col min="4538" max="4538" width="102" style="211" bestFit="1" customWidth="1"/>
    <col min="4539" max="4607" width="0" style="211" hidden="1" customWidth="1"/>
    <col min="4608" max="4608" width="28.7109375" style="211" bestFit="1" customWidth="1"/>
    <col min="4609" max="4609" width="40.140625" style="211" bestFit="1" customWidth="1"/>
    <col min="4610" max="4610" width="35.140625" style="211" bestFit="1" customWidth="1"/>
    <col min="4611" max="4631" width="0" style="211" hidden="1" customWidth="1"/>
    <col min="4632" max="4632" width="40.140625" style="211" bestFit="1" customWidth="1"/>
    <col min="4633" max="4633" width="35.140625" style="211" bestFit="1" customWidth="1"/>
    <col min="4634" max="4651" width="12.5703125" style="211" customWidth="1"/>
    <col min="4652" max="4676" width="10" style="211" customWidth="1"/>
    <col min="4677" max="4677" width="9.5703125" style="211" customWidth="1"/>
    <col min="4678" max="4695" width="0" style="211" hidden="1" customWidth="1"/>
    <col min="4696" max="4696" width="1.140625" style="211" customWidth="1"/>
    <col min="4697" max="4704" width="0" style="211" hidden="1" customWidth="1"/>
    <col min="4705" max="4705" width="2.28515625" style="211" customWidth="1"/>
    <col min="4706" max="4729" width="0" style="211" hidden="1" customWidth="1"/>
    <col min="4730" max="4730" width="0.28515625" style="211" customWidth="1"/>
    <col min="4731" max="4737" width="0" style="211" hidden="1" customWidth="1"/>
    <col min="4738" max="4793" width="10" style="211"/>
    <col min="4794" max="4794" width="102" style="211" bestFit="1" customWidth="1"/>
    <col min="4795" max="4863" width="0" style="211" hidden="1" customWidth="1"/>
    <col min="4864" max="4864" width="28.7109375" style="211" bestFit="1" customWidth="1"/>
    <col min="4865" max="4865" width="40.140625" style="211" bestFit="1" customWidth="1"/>
    <col min="4866" max="4866" width="35.140625" style="211" bestFit="1" customWidth="1"/>
    <col min="4867" max="4887" width="0" style="211" hidden="1" customWidth="1"/>
    <col min="4888" max="4888" width="40.140625" style="211" bestFit="1" customWidth="1"/>
    <col min="4889" max="4889" width="35.140625" style="211" bestFit="1" customWidth="1"/>
    <col min="4890" max="4907" width="12.5703125" style="211" customWidth="1"/>
    <col min="4908" max="4932" width="10" style="211" customWidth="1"/>
    <col min="4933" max="4933" width="9.5703125" style="211" customWidth="1"/>
    <col min="4934" max="4951" width="0" style="211" hidden="1" customWidth="1"/>
    <col min="4952" max="4952" width="1.140625" style="211" customWidth="1"/>
    <col min="4953" max="4960" width="0" style="211" hidden="1" customWidth="1"/>
    <col min="4961" max="4961" width="2.28515625" style="211" customWidth="1"/>
    <col min="4962" max="4985" width="0" style="211" hidden="1" customWidth="1"/>
    <col min="4986" max="4986" width="0.28515625" style="211" customWidth="1"/>
    <col min="4987" max="4993" width="0" style="211" hidden="1" customWidth="1"/>
    <col min="4994" max="5049" width="10" style="211"/>
    <col min="5050" max="5050" width="102" style="211" bestFit="1" customWidth="1"/>
    <col min="5051" max="5119" width="0" style="211" hidden="1" customWidth="1"/>
    <col min="5120" max="5120" width="28.7109375" style="211" bestFit="1" customWidth="1"/>
    <col min="5121" max="5121" width="40.140625" style="211" bestFit="1" customWidth="1"/>
    <col min="5122" max="5122" width="35.140625" style="211" bestFit="1" customWidth="1"/>
    <col min="5123" max="5143" width="0" style="211" hidden="1" customWidth="1"/>
    <col min="5144" max="5144" width="40.140625" style="211" bestFit="1" customWidth="1"/>
    <col min="5145" max="5145" width="35.140625" style="211" bestFit="1" customWidth="1"/>
    <col min="5146" max="5163" width="12.5703125" style="211" customWidth="1"/>
    <col min="5164" max="5188" width="10" style="211" customWidth="1"/>
    <col min="5189" max="5189" width="9.5703125" style="211" customWidth="1"/>
    <col min="5190" max="5207" width="0" style="211" hidden="1" customWidth="1"/>
    <col min="5208" max="5208" width="1.140625" style="211" customWidth="1"/>
    <col min="5209" max="5216" width="0" style="211" hidden="1" customWidth="1"/>
    <col min="5217" max="5217" width="2.28515625" style="211" customWidth="1"/>
    <col min="5218" max="5241" width="0" style="211" hidden="1" customWidth="1"/>
    <col min="5242" max="5242" width="0.28515625" style="211" customWidth="1"/>
    <col min="5243" max="5249" width="0" style="211" hidden="1" customWidth="1"/>
    <col min="5250" max="5305" width="10" style="211"/>
    <col min="5306" max="5306" width="102" style="211" bestFit="1" customWidth="1"/>
    <col min="5307" max="5375" width="0" style="211" hidden="1" customWidth="1"/>
    <col min="5376" max="5376" width="28.7109375" style="211" bestFit="1" customWidth="1"/>
    <col min="5377" max="5377" width="40.140625" style="211" bestFit="1" customWidth="1"/>
    <col min="5378" max="5378" width="35.140625" style="211" bestFit="1" customWidth="1"/>
    <col min="5379" max="5399" width="0" style="211" hidden="1" customWidth="1"/>
    <col min="5400" max="5400" width="40.140625" style="211" bestFit="1" customWidth="1"/>
    <col min="5401" max="5401" width="35.140625" style="211" bestFit="1" customWidth="1"/>
    <col min="5402" max="5419" width="12.5703125" style="211" customWidth="1"/>
    <col min="5420" max="5444" width="10" style="211" customWidth="1"/>
    <col min="5445" max="5445" width="9.5703125" style="211" customWidth="1"/>
    <col min="5446" max="5463" width="0" style="211" hidden="1" customWidth="1"/>
    <col min="5464" max="5464" width="1.140625" style="211" customWidth="1"/>
    <col min="5465" max="5472" width="0" style="211" hidden="1" customWidth="1"/>
    <col min="5473" max="5473" width="2.28515625" style="211" customWidth="1"/>
    <col min="5474" max="5497" width="0" style="211" hidden="1" customWidth="1"/>
    <col min="5498" max="5498" width="0.28515625" style="211" customWidth="1"/>
    <col min="5499" max="5505" width="0" style="211" hidden="1" customWidth="1"/>
    <col min="5506" max="5561" width="10" style="211"/>
    <col min="5562" max="5562" width="102" style="211" bestFit="1" customWidth="1"/>
    <col min="5563" max="5631" width="0" style="211" hidden="1" customWidth="1"/>
    <col min="5632" max="5632" width="28.7109375" style="211" bestFit="1" customWidth="1"/>
    <col min="5633" max="5633" width="40.140625" style="211" bestFit="1" customWidth="1"/>
    <col min="5634" max="5634" width="35.140625" style="211" bestFit="1" customWidth="1"/>
    <col min="5635" max="5655" width="0" style="211" hidden="1" customWidth="1"/>
    <col min="5656" max="5656" width="40.140625" style="211" bestFit="1" customWidth="1"/>
    <col min="5657" max="5657" width="35.140625" style="211" bestFit="1" customWidth="1"/>
    <col min="5658" max="5675" width="12.5703125" style="211" customWidth="1"/>
    <col min="5676" max="5700" width="10" style="211" customWidth="1"/>
    <col min="5701" max="5701" width="9.5703125" style="211" customWidth="1"/>
    <col min="5702" max="5719" width="0" style="211" hidden="1" customWidth="1"/>
    <col min="5720" max="5720" width="1.140625" style="211" customWidth="1"/>
    <col min="5721" max="5728" width="0" style="211" hidden="1" customWidth="1"/>
    <col min="5729" max="5729" width="2.28515625" style="211" customWidth="1"/>
    <col min="5730" max="5753" width="0" style="211" hidden="1" customWidth="1"/>
    <col min="5754" max="5754" width="0.28515625" style="211" customWidth="1"/>
    <col min="5755" max="5761" width="0" style="211" hidden="1" customWidth="1"/>
    <col min="5762" max="5817" width="10" style="211"/>
    <col min="5818" max="5818" width="102" style="211" bestFit="1" customWidth="1"/>
    <col min="5819" max="5887" width="0" style="211" hidden="1" customWidth="1"/>
    <col min="5888" max="5888" width="28.7109375" style="211" bestFit="1" customWidth="1"/>
    <col min="5889" max="5889" width="40.140625" style="211" bestFit="1" customWidth="1"/>
    <col min="5890" max="5890" width="35.140625" style="211" bestFit="1" customWidth="1"/>
    <col min="5891" max="5911" width="0" style="211" hidden="1" customWidth="1"/>
    <col min="5912" max="5912" width="40.140625" style="211" bestFit="1" customWidth="1"/>
    <col min="5913" max="5913" width="35.140625" style="211" bestFit="1" customWidth="1"/>
    <col min="5914" max="5931" width="12.5703125" style="211" customWidth="1"/>
    <col min="5932" max="5956" width="10" style="211" customWidth="1"/>
    <col min="5957" max="5957" width="9.5703125" style="211" customWidth="1"/>
    <col min="5958" max="5975" width="0" style="211" hidden="1" customWidth="1"/>
    <col min="5976" max="5976" width="1.140625" style="211" customWidth="1"/>
    <col min="5977" max="5984" width="0" style="211" hidden="1" customWidth="1"/>
    <col min="5985" max="5985" width="2.28515625" style="211" customWidth="1"/>
    <col min="5986" max="6009" width="0" style="211" hidden="1" customWidth="1"/>
    <col min="6010" max="6010" width="0.28515625" style="211" customWidth="1"/>
    <col min="6011" max="6017" width="0" style="211" hidden="1" customWidth="1"/>
    <col min="6018" max="6073" width="10" style="211"/>
    <col min="6074" max="6074" width="102" style="211" bestFit="1" customWidth="1"/>
    <col min="6075" max="6143" width="0" style="211" hidden="1" customWidth="1"/>
    <col min="6144" max="6144" width="28.7109375" style="211" bestFit="1" customWidth="1"/>
    <col min="6145" max="6145" width="40.140625" style="211" bestFit="1" customWidth="1"/>
    <col min="6146" max="6146" width="35.140625" style="211" bestFit="1" customWidth="1"/>
    <col min="6147" max="6167" width="0" style="211" hidden="1" customWidth="1"/>
    <col min="6168" max="6168" width="40.140625" style="211" bestFit="1" customWidth="1"/>
    <col min="6169" max="6169" width="35.140625" style="211" bestFit="1" customWidth="1"/>
    <col min="6170" max="6187" width="12.5703125" style="211" customWidth="1"/>
    <col min="6188" max="6212" width="10" style="211" customWidth="1"/>
    <col min="6213" max="6213" width="9.5703125" style="211" customWidth="1"/>
    <col min="6214" max="6231" width="0" style="211" hidden="1" customWidth="1"/>
    <col min="6232" max="6232" width="1.140625" style="211" customWidth="1"/>
    <col min="6233" max="6240" width="0" style="211" hidden="1" customWidth="1"/>
    <col min="6241" max="6241" width="2.28515625" style="211" customWidth="1"/>
    <col min="6242" max="6265" width="0" style="211" hidden="1" customWidth="1"/>
    <col min="6266" max="6266" width="0.28515625" style="211" customWidth="1"/>
    <col min="6267" max="6273" width="0" style="211" hidden="1" customWidth="1"/>
    <col min="6274" max="6329" width="10" style="211"/>
    <col min="6330" max="6330" width="102" style="211" bestFit="1" customWidth="1"/>
    <col min="6331" max="6399" width="0" style="211" hidden="1" customWidth="1"/>
    <col min="6400" max="6400" width="28.7109375" style="211" bestFit="1" customWidth="1"/>
    <col min="6401" max="6401" width="40.140625" style="211" bestFit="1" customWidth="1"/>
    <col min="6402" max="6402" width="35.140625" style="211" bestFit="1" customWidth="1"/>
    <col min="6403" max="6423" width="0" style="211" hidden="1" customWidth="1"/>
    <col min="6424" max="6424" width="40.140625" style="211" bestFit="1" customWidth="1"/>
    <col min="6425" max="6425" width="35.140625" style="211" bestFit="1" customWidth="1"/>
    <col min="6426" max="6443" width="12.5703125" style="211" customWidth="1"/>
    <col min="6444" max="6468" width="10" style="211" customWidth="1"/>
    <col min="6469" max="6469" width="9.5703125" style="211" customWidth="1"/>
    <col min="6470" max="6487" width="0" style="211" hidden="1" customWidth="1"/>
    <col min="6488" max="6488" width="1.140625" style="211" customWidth="1"/>
    <col min="6489" max="6496" width="0" style="211" hidden="1" customWidth="1"/>
    <col min="6497" max="6497" width="2.28515625" style="211" customWidth="1"/>
    <col min="6498" max="6521" width="0" style="211" hidden="1" customWidth="1"/>
    <col min="6522" max="6522" width="0.28515625" style="211" customWidth="1"/>
    <col min="6523" max="6529" width="0" style="211" hidden="1" customWidth="1"/>
    <col min="6530" max="6585" width="10" style="211"/>
    <col min="6586" max="6586" width="102" style="211" bestFit="1" customWidth="1"/>
    <col min="6587" max="6655" width="0" style="211" hidden="1" customWidth="1"/>
    <col min="6656" max="6656" width="28.7109375" style="211" bestFit="1" customWidth="1"/>
    <col min="6657" max="6657" width="40.140625" style="211" bestFit="1" customWidth="1"/>
    <col min="6658" max="6658" width="35.140625" style="211" bestFit="1" customWidth="1"/>
    <col min="6659" max="6679" width="0" style="211" hidden="1" customWidth="1"/>
    <col min="6680" max="6680" width="40.140625" style="211" bestFit="1" customWidth="1"/>
    <col min="6681" max="6681" width="35.140625" style="211" bestFit="1" customWidth="1"/>
    <col min="6682" max="6699" width="12.5703125" style="211" customWidth="1"/>
    <col min="6700" max="6724" width="10" style="211" customWidth="1"/>
    <col min="6725" max="6725" width="9.5703125" style="211" customWidth="1"/>
    <col min="6726" max="6743" width="0" style="211" hidden="1" customWidth="1"/>
    <col min="6744" max="6744" width="1.140625" style="211" customWidth="1"/>
    <col min="6745" max="6752" width="0" style="211" hidden="1" customWidth="1"/>
    <col min="6753" max="6753" width="2.28515625" style="211" customWidth="1"/>
    <col min="6754" max="6777" width="0" style="211" hidden="1" customWidth="1"/>
    <col min="6778" max="6778" width="0.28515625" style="211" customWidth="1"/>
    <col min="6779" max="6785" width="0" style="211" hidden="1" customWidth="1"/>
    <col min="6786" max="6841" width="10" style="211"/>
    <col min="6842" max="6842" width="102" style="211" bestFit="1" customWidth="1"/>
    <col min="6843" max="6911" width="0" style="211" hidden="1" customWidth="1"/>
    <col min="6912" max="6912" width="28.7109375" style="211" bestFit="1" customWidth="1"/>
    <col min="6913" max="6913" width="40.140625" style="211" bestFit="1" customWidth="1"/>
    <col min="6914" max="6914" width="35.140625" style="211" bestFit="1" customWidth="1"/>
    <col min="6915" max="6935" width="0" style="211" hidden="1" customWidth="1"/>
    <col min="6936" max="6936" width="40.140625" style="211" bestFit="1" customWidth="1"/>
    <col min="6937" max="6937" width="35.140625" style="211" bestFit="1" customWidth="1"/>
    <col min="6938" max="6955" width="12.5703125" style="211" customWidth="1"/>
    <col min="6956" max="6980" width="10" style="211" customWidth="1"/>
    <col min="6981" max="6981" width="9.5703125" style="211" customWidth="1"/>
    <col min="6982" max="6999" width="0" style="211" hidden="1" customWidth="1"/>
    <col min="7000" max="7000" width="1.140625" style="211" customWidth="1"/>
    <col min="7001" max="7008" width="0" style="211" hidden="1" customWidth="1"/>
    <col min="7009" max="7009" width="2.28515625" style="211" customWidth="1"/>
    <col min="7010" max="7033" width="0" style="211" hidden="1" customWidth="1"/>
    <col min="7034" max="7034" width="0.28515625" style="211" customWidth="1"/>
    <col min="7035" max="7041" width="0" style="211" hidden="1" customWidth="1"/>
    <col min="7042" max="7097" width="10" style="211"/>
    <col min="7098" max="7098" width="102" style="211" bestFit="1" customWidth="1"/>
    <col min="7099" max="7167" width="0" style="211" hidden="1" customWidth="1"/>
    <col min="7168" max="7168" width="28.7109375" style="211" bestFit="1" customWidth="1"/>
    <col min="7169" max="7169" width="40.140625" style="211" bestFit="1" customWidth="1"/>
    <col min="7170" max="7170" width="35.140625" style="211" bestFit="1" customWidth="1"/>
    <col min="7171" max="7191" width="0" style="211" hidden="1" customWidth="1"/>
    <col min="7192" max="7192" width="40.140625" style="211" bestFit="1" customWidth="1"/>
    <col min="7193" max="7193" width="35.140625" style="211" bestFit="1" customWidth="1"/>
    <col min="7194" max="7211" width="12.5703125" style="211" customWidth="1"/>
    <col min="7212" max="7236" width="10" style="211" customWidth="1"/>
    <col min="7237" max="7237" width="9.5703125" style="211" customWidth="1"/>
    <col min="7238" max="7255" width="0" style="211" hidden="1" customWidth="1"/>
    <col min="7256" max="7256" width="1.140625" style="211" customWidth="1"/>
    <col min="7257" max="7264" width="0" style="211" hidden="1" customWidth="1"/>
    <col min="7265" max="7265" width="2.28515625" style="211" customWidth="1"/>
    <col min="7266" max="7289" width="0" style="211" hidden="1" customWidth="1"/>
    <col min="7290" max="7290" width="0.28515625" style="211" customWidth="1"/>
    <col min="7291" max="7297" width="0" style="211" hidden="1" customWidth="1"/>
    <col min="7298" max="7353" width="10" style="211"/>
    <col min="7354" max="7354" width="102" style="211" bestFit="1" customWidth="1"/>
    <col min="7355" max="7423" width="0" style="211" hidden="1" customWidth="1"/>
    <col min="7424" max="7424" width="28.7109375" style="211" bestFit="1" customWidth="1"/>
    <col min="7425" max="7425" width="40.140625" style="211" bestFit="1" customWidth="1"/>
    <col min="7426" max="7426" width="35.140625" style="211" bestFit="1" customWidth="1"/>
    <col min="7427" max="7447" width="0" style="211" hidden="1" customWidth="1"/>
    <col min="7448" max="7448" width="40.140625" style="211" bestFit="1" customWidth="1"/>
    <col min="7449" max="7449" width="35.140625" style="211" bestFit="1" customWidth="1"/>
    <col min="7450" max="7467" width="12.5703125" style="211" customWidth="1"/>
    <col min="7468" max="7492" width="10" style="211" customWidth="1"/>
    <col min="7493" max="7493" width="9.5703125" style="211" customWidth="1"/>
    <col min="7494" max="7511" width="0" style="211" hidden="1" customWidth="1"/>
    <col min="7512" max="7512" width="1.140625" style="211" customWidth="1"/>
    <col min="7513" max="7520" width="0" style="211" hidden="1" customWidth="1"/>
    <col min="7521" max="7521" width="2.28515625" style="211" customWidth="1"/>
    <col min="7522" max="7545" width="0" style="211" hidden="1" customWidth="1"/>
    <col min="7546" max="7546" width="0.28515625" style="211" customWidth="1"/>
    <col min="7547" max="7553" width="0" style="211" hidden="1" customWidth="1"/>
    <col min="7554" max="7609" width="10" style="211"/>
    <col min="7610" max="7610" width="102" style="211" bestFit="1" customWidth="1"/>
    <col min="7611" max="7679" width="0" style="211" hidden="1" customWidth="1"/>
    <col min="7680" max="7680" width="28.7109375" style="211" bestFit="1" customWidth="1"/>
    <col min="7681" max="7681" width="40.140625" style="211" bestFit="1" customWidth="1"/>
    <col min="7682" max="7682" width="35.140625" style="211" bestFit="1" customWidth="1"/>
    <col min="7683" max="7703" width="0" style="211" hidden="1" customWidth="1"/>
    <col min="7704" max="7704" width="40.140625" style="211" bestFit="1" customWidth="1"/>
    <col min="7705" max="7705" width="35.140625" style="211" bestFit="1" customWidth="1"/>
    <col min="7706" max="7723" width="12.5703125" style="211" customWidth="1"/>
    <col min="7724" max="7748" width="10" style="211" customWidth="1"/>
    <col min="7749" max="7749" width="9.5703125" style="211" customWidth="1"/>
    <col min="7750" max="7767" width="0" style="211" hidden="1" customWidth="1"/>
    <col min="7768" max="7768" width="1.140625" style="211" customWidth="1"/>
    <col min="7769" max="7776" width="0" style="211" hidden="1" customWidth="1"/>
    <col min="7777" max="7777" width="2.28515625" style="211" customWidth="1"/>
    <col min="7778" max="7801" width="0" style="211" hidden="1" customWidth="1"/>
    <col min="7802" max="7802" width="0.28515625" style="211" customWidth="1"/>
    <col min="7803" max="7809" width="0" style="211" hidden="1" customWidth="1"/>
    <col min="7810" max="7865" width="10" style="211"/>
    <col min="7866" max="7866" width="102" style="211" bestFit="1" customWidth="1"/>
    <col min="7867" max="7935" width="0" style="211" hidden="1" customWidth="1"/>
    <col min="7936" max="7936" width="28.7109375" style="211" bestFit="1" customWidth="1"/>
    <col min="7937" max="7937" width="40.140625" style="211" bestFit="1" customWidth="1"/>
    <col min="7938" max="7938" width="35.140625" style="211" bestFit="1" customWidth="1"/>
    <col min="7939" max="7959" width="0" style="211" hidden="1" customWidth="1"/>
    <col min="7960" max="7960" width="40.140625" style="211" bestFit="1" customWidth="1"/>
    <col min="7961" max="7961" width="35.140625" style="211" bestFit="1" customWidth="1"/>
    <col min="7962" max="7979" width="12.5703125" style="211" customWidth="1"/>
    <col min="7980" max="8004" width="10" style="211" customWidth="1"/>
    <col min="8005" max="8005" width="9.5703125" style="211" customWidth="1"/>
    <col min="8006" max="8023" width="0" style="211" hidden="1" customWidth="1"/>
    <col min="8024" max="8024" width="1.140625" style="211" customWidth="1"/>
    <col min="8025" max="8032" width="0" style="211" hidden="1" customWidth="1"/>
    <col min="8033" max="8033" width="2.28515625" style="211" customWidth="1"/>
    <col min="8034" max="8057" width="0" style="211" hidden="1" customWidth="1"/>
    <col min="8058" max="8058" width="0.28515625" style="211" customWidth="1"/>
    <col min="8059" max="8065" width="0" style="211" hidden="1" customWidth="1"/>
    <col min="8066" max="8121" width="10" style="211"/>
    <col min="8122" max="8122" width="102" style="211" bestFit="1" customWidth="1"/>
    <col min="8123" max="8191" width="0" style="211" hidden="1" customWidth="1"/>
    <col min="8192" max="8192" width="28.7109375" style="211" bestFit="1" customWidth="1"/>
    <col min="8193" max="8193" width="40.140625" style="211" bestFit="1" customWidth="1"/>
    <col min="8194" max="8194" width="35.140625" style="211" bestFit="1" customWidth="1"/>
    <col min="8195" max="8215" width="0" style="211" hidden="1" customWidth="1"/>
    <col min="8216" max="8216" width="40.140625" style="211" bestFit="1" customWidth="1"/>
    <col min="8217" max="8217" width="35.140625" style="211" bestFit="1" customWidth="1"/>
    <col min="8218" max="8235" width="12.5703125" style="211" customWidth="1"/>
    <col min="8236" max="8260" width="10" style="211" customWidth="1"/>
    <col min="8261" max="8261" width="9.5703125" style="211" customWidth="1"/>
    <col min="8262" max="8279" width="0" style="211" hidden="1" customWidth="1"/>
    <col min="8280" max="8280" width="1.140625" style="211" customWidth="1"/>
    <col min="8281" max="8288" width="0" style="211" hidden="1" customWidth="1"/>
    <col min="8289" max="8289" width="2.28515625" style="211" customWidth="1"/>
    <col min="8290" max="8313" width="0" style="211" hidden="1" customWidth="1"/>
    <col min="8314" max="8314" width="0.28515625" style="211" customWidth="1"/>
    <col min="8315" max="8321" width="0" style="211" hidden="1" customWidth="1"/>
    <col min="8322" max="8377" width="10" style="211"/>
    <col min="8378" max="8378" width="102" style="211" bestFit="1" customWidth="1"/>
    <col min="8379" max="8447" width="0" style="211" hidden="1" customWidth="1"/>
    <col min="8448" max="8448" width="28.7109375" style="211" bestFit="1" customWidth="1"/>
    <col min="8449" max="8449" width="40.140625" style="211" bestFit="1" customWidth="1"/>
    <col min="8450" max="8450" width="35.140625" style="211" bestFit="1" customWidth="1"/>
    <col min="8451" max="8471" width="0" style="211" hidden="1" customWidth="1"/>
    <col min="8472" max="8472" width="40.140625" style="211" bestFit="1" customWidth="1"/>
    <col min="8473" max="8473" width="35.140625" style="211" bestFit="1" customWidth="1"/>
    <col min="8474" max="8491" width="12.5703125" style="211" customWidth="1"/>
    <col min="8492" max="8516" width="10" style="211" customWidth="1"/>
    <col min="8517" max="8517" width="9.5703125" style="211" customWidth="1"/>
    <col min="8518" max="8535" width="0" style="211" hidden="1" customWidth="1"/>
    <col min="8536" max="8536" width="1.140625" style="211" customWidth="1"/>
    <col min="8537" max="8544" width="0" style="211" hidden="1" customWidth="1"/>
    <col min="8545" max="8545" width="2.28515625" style="211" customWidth="1"/>
    <col min="8546" max="8569" width="0" style="211" hidden="1" customWidth="1"/>
    <col min="8570" max="8570" width="0.28515625" style="211" customWidth="1"/>
    <col min="8571" max="8577" width="0" style="211" hidden="1" customWidth="1"/>
    <col min="8578" max="8633" width="10" style="211"/>
    <col min="8634" max="8634" width="102" style="211" bestFit="1" customWidth="1"/>
    <col min="8635" max="8703" width="0" style="211" hidden="1" customWidth="1"/>
    <col min="8704" max="8704" width="28.7109375" style="211" bestFit="1" customWidth="1"/>
    <col min="8705" max="8705" width="40.140625" style="211" bestFit="1" customWidth="1"/>
    <col min="8706" max="8706" width="35.140625" style="211" bestFit="1" customWidth="1"/>
    <col min="8707" max="8727" width="0" style="211" hidden="1" customWidth="1"/>
    <col min="8728" max="8728" width="40.140625" style="211" bestFit="1" customWidth="1"/>
    <col min="8729" max="8729" width="35.140625" style="211" bestFit="1" customWidth="1"/>
    <col min="8730" max="8747" width="12.5703125" style="211" customWidth="1"/>
    <col min="8748" max="8772" width="10" style="211" customWidth="1"/>
    <col min="8773" max="8773" width="9.5703125" style="211" customWidth="1"/>
    <col min="8774" max="8791" width="0" style="211" hidden="1" customWidth="1"/>
    <col min="8792" max="8792" width="1.140625" style="211" customWidth="1"/>
    <col min="8793" max="8800" width="0" style="211" hidden="1" customWidth="1"/>
    <col min="8801" max="8801" width="2.28515625" style="211" customWidth="1"/>
    <col min="8802" max="8825" width="0" style="211" hidden="1" customWidth="1"/>
    <col min="8826" max="8826" width="0.28515625" style="211" customWidth="1"/>
    <col min="8827" max="8833" width="0" style="211" hidden="1" customWidth="1"/>
    <col min="8834" max="8889" width="10" style="211"/>
    <col min="8890" max="8890" width="102" style="211" bestFit="1" customWidth="1"/>
    <col min="8891" max="8959" width="0" style="211" hidden="1" customWidth="1"/>
    <col min="8960" max="8960" width="28.7109375" style="211" bestFit="1" customWidth="1"/>
    <col min="8961" max="8961" width="40.140625" style="211" bestFit="1" customWidth="1"/>
    <col min="8962" max="8962" width="35.140625" style="211" bestFit="1" customWidth="1"/>
    <col min="8963" max="8983" width="0" style="211" hidden="1" customWidth="1"/>
    <col min="8984" max="8984" width="40.140625" style="211" bestFit="1" customWidth="1"/>
    <col min="8985" max="8985" width="35.140625" style="211" bestFit="1" customWidth="1"/>
    <col min="8986" max="9003" width="12.5703125" style="211" customWidth="1"/>
    <col min="9004" max="9028" width="10" style="211" customWidth="1"/>
    <col min="9029" max="9029" width="9.5703125" style="211" customWidth="1"/>
    <col min="9030" max="9047" width="0" style="211" hidden="1" customWidth="1"/>
    <col min="9048" max="9048" width="1.140625" style="211" customWidth="1"/>
    <col min="9049" max="9056" width="0" style="211" hidden="1" customWidth="1"/>
    <col min="9057" max="9057" width="2.28515625" style="211" customWidth="1"/>
    <col min="9058" max="9081" width="0" style="211" hidden="1" customWidth="1"/>
    <col min="9082" max="9082" width="0.28515625" style="211" customWidth="1"/>
    <col min="9083" max="9089" width="0" style="211" hidden="1" customWidth="1"/>
    <col min="9090" max="9145" width="10" style="211"/>
    <col min="9146" max="9146" width="102" style="211" bestFit="1" customWidth="1"/>
    <col min="9147" max="9215" width="0" style="211" hidden="1" customWidth="1"/>
    <col min="9216" max="9216" width="28.7109375" style="211" bestFit="1" customWidth="1"/>
    <col min="9217" max="9217" width="40.140625" style="211" bestFit="1" customWidth="1"/>
    <col min="9218" max="9218" width="35.140625" style="211" bestFit="1" customWidth="1"/>
    <col min="9219" max="9239" width="0" style="211" hidden="1" customWidth="1"/>
    <col min="9240" max="9240" width="40.140625" style="211" bestFit="1" customWidth="1"/>
    <col min="9241" max="9241" width="35.140625" style="211" bestFit="1" customWidth="1"/>
    <col min="9242" max="9259" width="12.5703125" style="211" customWidth="1"/>
    <col min="9260" max="9284" width="10" style="211" customWidth="1"/>
    <col min="9285" max="9285" width="9.5703125" style="211" customWidth="1"/>
    <col min="9286" max="9303" width="0" style="211" hidden="1" customWidth="1"/>
    <col min="9304" max="9304" width="1.140625" style="211" customWidth="1"/>
    <col min="9305" max="9312" width="0" style="211" hidden="1" customWidth="1"/>
    <col min="9313" max="9313" width="2.28515625" style="211" customWidth="1"/>
    <col min="9314" max="9337" width="0" style="211" hidden="1" customWidth="1"/>
    <col min="9338" max="9338" width="0.28515625" style="211" customWidth="1"/>
    <col min="9339" max="9345" width="0" style="211" hidden="1" customWidth="1"/>
    <col min="9346" max="9401" width="10" style="211"/>
    <col min="9402" max="9402" width="102" style="211" bestFit="1" customWidth="1"/>
    <col min="9403" max="9471" width="0" style="211" hidden="1" customWidth="1"/>
    <col min="9472" max="9472" width="28.7109375" style="211" bestFit="1" customWidth="1"/>
    <col min="9473" max="9473" width="40.140625" style="211" bestFit="1" customWidth="1"/>
    <col min="9474" max="9474" width="35.140625" style="211" bestFit="1" customWidth="1"/>
    <col min="9475" max="9495" width="0" style="211" hidden="1" customWidth="1"/>
    <col min="9496" max="9496" width="40.140625" style="211" bestFit="1" customWidth="1"/>
    <col min="9497" max="9497" width="35.140625" style="211" bestFit="1" customWidth="1"/>
    <col min="9498" max="9515" width="12.5703125" style="211" customWidth="1"/>
    <col min="9516" max="9540" width="10" style="211" customWidth="1"/>
    <col min="9541" max="9541" width="9.5703125" style="211" customWidth="1"/>
    <col min="9542" max="9559" width="0" style="211" hidden="1" customWidth="1"/>
    <col min="9560" max="9560" width="1.140625" style="211" customWidth="1"/>
    <col min="9561" max="9568" width="0" style="211" hidden="1" customWidth="1"/>
    <col min="9569" max="9569" width="2.28515625" style="211" customWidth="1"/>
    <col min="9570" max="9593" width="0" style="211" hidden="1" customWidth="1"/>
    <col min="9594" max="9594" width="0.28515625" style="211" customWidth="1"/>
    <col min="9595" max="9601" width="0" style="211" hidden="1" customWidth="1"/>
    <col min="9602" max="9657" width="10" style="211"/>
    <col min="9658" max="9658" width="102" style="211" bestFit="1" customWidth="1"/>
    <col min="9659" max="9727" width="0" style="211" hidden="1" customWidth="1"/>
    <col min="9728" max="9728" width="28.7109375" style="211" bestFit="1" customWidth="1"/>
    <col min="9729" max="9729" width="40.140625" style="211" bestFit="1" customWidth="1"/>
    <col min="9730" max="9730" width="35.140625" style="211" bestFit="1" customWidth="1"/>
    <col min="9731" max="9751" width="0" style="211" hidden="1" customWidth="1"/>
    <col min="9752" max="9752" width="40.140625" style="211" bestFit="1" customWidth="1"/>
    <col min="9753" max="9753" width="35.140625" style="211" bestFit="1" customWidth="1"/>
    <col min="9754" max="9771" width="12.5703125" style="211" customWidth="1"/>
    <col min="9772" max="9796" width="10" style="211" customWidth="1"/>
    <col min="9797" max="9797" width="9.5703125" style="211" customWidth="1"/>
    <col min="9798" max="9815" width="0" style="211" hidden="1" customWidth="1"/>
    <col min="9816" max="9816" width="1.140625" style="211" customWidth="1"/>
    <col min="9817" max="9824" width="0" style="211" hidden="1" customWidth="1"/>
    <col min="9825" max="9825" width="2.28515625" style="211" customWidth="1"/>
    <col min="9826" max="9849" width="0" style="211" hidden="1" customWidth="1"/>
    <col min="9850" max="9850" width="0.28515625" style="211" customWidth="1"/>
    <col min="9851" max="9857" width="0" style="211" hidden="1" customWidth="1"/>
    <col min="9858" max="9913" width="10" style="211"/>
    <col min="9914" max="9914" width="102" style="211" bestFit="1" customWidth="1"/>
    <col min="9915" max="9983" width="0" style="211" hidden="1" customWidth="1"/>
    <col min="9984" max="9984" width="28.7109375" style="211" bestFit="1" customWidth="1"/>
    <col min="9985" max="9985" width="40.140625" style="211" bestFit="1" customWidth="1"/>
    <col min="9986" max="9986" width="35.140625" style="211" bestFit="1" customWidth="1"/>
    <col min="9987" max="10007" width="0" style="211" hidden="1" customWidth="1"/>
    <col min="10008" max="10008" width="40.140625" style="211" bestFit="1" customWidth="1"/>
    <col min="10009" max="10009" width="35.140625" style="211" bestFit="1" customWidth="1"/>
    <col min="10010" max="10027" width="12.5703125" style="211" customWidth="1"/>
    <col min="10028" max="10052" width="10" style="211" customWidth="1"/>
    <col min="10053" max="10053" width="9.5703125" style="211" customWidth="1"/>
    <col min="10054" max="10071" width="0" style="211" hidden="1" customWidth="1"/>
    <col min="10072" max="10072" width="1.140625" style="211" customWidth="1"/>
    <col min="10073" max="10080" width="0" style="211" hidden="1" customWidth="1"/>
    <col min="10081" max="10081" width="2.28515625" style="211" customWidth="1"/>
    <col min="10082" max="10105" width="0" style="211" hidden="1" customWidth="1"/>
    <col min="10106" max="10106" width="0.28515625" style="211" customWidth="1"/>
    <col min="10107" max="10113" width="0" style="211" hidden="1" customWidth="1"/>
    <col min="10114" max="10169" width="10" style="211"/>
    <col min="10170" max="10170" width="102" style="211" bestFit="1" customWidth="1"/>
    <col min="10171" max="10239" width="0" style="211" hidden="1" customWidth="1"/>
    <col min="10240" max="10240" width="28.7109375" style="211" bestFit="1" customWidth="1"/>
    <col min="10241" max="10241" width="40.140625" style="211" bestFit="1" customWidth="1"/>
    <col min="10242" max="10242" width="35.140625" style="211" bestFit="1" customWidth="1"/>
    <col min="10243" max="10263" width="0" style="211" hidden="1" customWidth="1"/>
    <col min="10264" max="10264" width="40.140625" style="211" bestFit="1" customWidth="1"/>
    <col min="10265" max="10265" width="35.140625" style="211" bestFit="1" customWidth="1"/>
    <col min="10266" max="10283" width="12.5703125" style="211" customWidth="1"/>
    <col min="10284" max="10308" width="10" style="211" customWidth="1"/>
    <col min="10309" max="10309" width="9.5703125" style="211" customWidth="1"/>
    <col min="10310" max="10327" width="0" style="211" hidden="1" customWidth="1"/>
    <col min="10328" max="10328" width="1.140625" style="211" customWidth="1"/>
    <col min="10329" max="10336" width="0" style="211" hidden="1" customWidth="1"/>
    <col min="10337" max="10337" width="2.28515625" style="211" customWidth="1"/>
    <col min="10338" max="10361" width="0" style="211" hidden="1" customWidth="1"/>
    <col min="10362" max="10362" width="0.28515625" style="211" customWidth="1"/>
    <col min="10363" max="10369" width="0" style="211" hidden="1" customWidth="1"/>
    <col min="10370" max="10425" width="10" style="211"/>
    <col min="10426" max="10426" width="102" style="211" bestFit="1" customWidth="1"/>
    <col min="10427" max="10495" width="0" style="211" hidden="1" customWidth="1"/>
    <col min="10496" max="10496" width="28.7109375" style="211" bestFit="1" customWidth="1"/>
    <col min="10497" max="10497" width="40.140625" style="211" bestFit="1" customWidth="1"/>
    <col min="10498" max="10498" width="35.140625" style="211" bestFit="1" customWidth="1"/>
    <col min="10499" max="10519" width="0" style="211" hidden="1" customWidth="1"/>
    <col min="10520" max="10520" width="40.140625" style="211" bestFit="1" customWidth="1"/>
    <col min="10521" max="10521" width="35.140625" style="211" bestFit="1" customWidth="1"/>
    <col min="10522" max="10539" width="12.5703125" style="211" customWidth="1"/>
    <col min="10540" max="10564" width="10" style="211" customWidth="1"/>
    <col min="10565" max="10565" width="9.5703125" style="211" customWidth="1"/>
    <col min="10566" max="10583" width="0" style="211" hidden="1" customWidth="1"/>
    <col min="10584" max="10584" width="1.140625" style="211" customWidth="1"/>
    <col min="10585" max="10592" width="0" style="211" hidden="1" customWidth="1"/>
    <col min="10593" max="10593" width="2.28515625" style="211" customWidth="1"/>
    <col min="10594" max="10617" width="0" style="211" hidden="1" customWidth="1"/>
    <col min="10618" max="10618" width="0.28515625" style="211" customWidth="1"/>
    <col min="10619" max="10625" width="0" style="211" hidden="1" customWidth="1"/>
    <col min="10626" max="10681" width="10" style="211"/>
    <col min="10682" max="10682" width="102" style="211" bestFit="1" customWidth="1"/>
    <col min="10683" max="10751" width="0" style="211" hidden="1" customWidth="1"/>
    <col min="10752" max="10752" width="28.7109375" style="211" bestFit="1" customWidth="1"/>
    <col min="10753" max="10753" width="40.140625" style="211" bestFit="1" customWidth="1"/>
    <col min="10754" max="10754" width="35.140625" style="211" bestFit="1" customWidth="1"/>
    <col min="10755" max="10775" width="0" style="211" hidden="1" customWidth="1"/>
    <col min="10776" max="10776" width="40.140625" style="211" bestFit="1" customWidth="1"/>
    <col min="10777" max="10777" width="35.140625" style="211" bestFit="1" customWidth="1"/>
    <col min="10778" max="10795" width="12.5703125" style="211" customWidth="1"/>
    <col min="10796" max="10820" width="10" style="211" customWidth="1"/>
    <col min="10821" max="10821" width="9.5703125" style="211" customWidth="1"/>
    <col min="10822" max="10839" width="0" style="211" hidden="1" customWidth="1"/>
    <col min="10840" max="10840" width="1.140625" style="211" customWidth="1"/>
    <col min="10841" max="10848" width="0" style="211" hidden="1" customWidth="1"/>
    <col min="10849" max="10849" width="2.28515625" style="211" customWidth="1"/>
    <col min="10850" max="10873" width="0" style="211" hidden="1" customWidth="1"/>
    <col min="10874" max="10874" width="0.28515625" style="211" customWidth="1"/>
    <col min="10875" max="10881" width="0" style="211" hidden="1" customWidth="1"/>
    <col min="10882" max="10937" width="10" style="211"/>
    <col min="10938" max="10938" width="102" style="211" bestFit="1" customWidth="1"/>
    <col min="10939" max="11007" width="0" style="211" hidden="1" customWidth="1"/>
    <col min="11008" max="11008" width="28.7109375" style="211" bestFit="1" customWidth="1"/>
    <col min="11009" max="11009" width="40.140625" style="211" bestFit="1" customWidth="1"/>
    <col min="11010" max="11010" width="35.140625" style="211" bestFit="1" customWidth="1"/>
    <col min="11011" max="11031" width="0" style="211" hidden="1" customWidth="1"/>
    <col min="11032" max="11032" width="40.140625" style="211" bestFit="1" customWidth="1"/>
    <col min="11033" max="11033" width="35.140625" style="211" bestFit="1" customWidth="1"/>
    <col min="11034" max="11051" width="12.5703125" style="211" customWidth="1"/>
    <col min="11052" max="11076" width="10" style="211" customWidth="1"/>
    <col min="11077" max="11077" width="9.5703125" style="211" customWidth="1"/>
    <col min="11078" max="11095" width="0" style="211" hidden="1" customWidth="1"/>
    <col min="11096" max="11096" width="1.140625" style="211" customWidth="1"/>
    <col min="11097" max="11104" width="0" style="211" hidden="1" customWidth="1"/>
    <col min="11105" max="11105" width="2.28515625" style="211" customWidth="1"/>
    <col min="11106" max="11129" width="0" style="211" hidden="1" customWidth="1"/>
    <col min="11130" max="11130" width="0.28515625" style="211" customWidth="1"/>
    <col min="11131" max="11137" width="0" style="211" hidden="1" customWidth="1"/>
    <col min="11138" max="11193" width="10" style="211"/>
    <col min="11194" max="11194" width="102" style="211" bestFit="1" customWidth="1"/>
    <col min="11195" max="11263" width="0" style="211" hidden="1" customWidth="1"/>
    <col min="11264" max="11264" width="28.7109375" style="211" bestFit="1" customWidth="1"/>
    <col min="11265" max="11265" width="40.140625" style="211" bestFit="1" customWidth="1"/>
    <col min="11266" max="11266" width="35.140625" style="211" bestFit="1" customWidth="1"/>
    <col min="11267" max="11287" width="0" style="211" hidden="1" customWidth="1"/>
    <col min="11288" max="11288" width="40.140625" style="211" bestFit="1" customWidth="1"/>
    <col min="11289" max="11289" width="35.140625" style="211" bestFit="1" customWidth="1"/>
    <col min="11290" max="11307" width="12.5703125" style="211" customWidth="1"/>
    <col min="11308" max="11332" width="10" style="211" customWidth="1"/>
    <col min="11333" max="11333" width="9.5703125" style="211" customWidth="1"/>
    <col min="11334" max="11351" width="0" style="211" hidden="1" customWidth="1"/>
    <col min="11352" max="11352" width="1.140625" style="211" customWidth="1"/>
    <col min="11353" max="11360" width="0" style="211" hidden="1" customWidth="1"/>
    <col min="11361" max="11361" width="2.28515625" style="211" customWidth="1"/>
    <col min="11362" max="11385" width="0" style="211" hidden="1" customWidth="1"/>
    <col min="11386" max="11386" width="0.28515625" style="211" customWidth="1"/>
    <col min="11387" max="11393" width="0" style="211" hidden="1" customWidth="1"/>
    <col min="11394" max="11449" width="10" style="211"/>
    <col min="11450" max="11450" width="102" style="211" bestFit="1" customWidth="1"/>
    <col min="11451" max="11519" width="0" style="211" hidden="1" customWidth="1"/>
    <col min="11520" max="11520" width="28.7109375" style="211" bestFit="1" customWidth="1"/>
    <col min="11521" max="11521" width="40.140625" style="211" bestFit="1" customWidth="1"/>
    <col min="11522" max="11522" width="35.140625" style="211" bestFit="1" customWidth="1"/>
    <col min="11523" max="11543" width="0" style="211" hidden="1" customWidth="1"/>
    <col min="11544" max="11544" width="40.140625" style="211" bestFit="1" customWidth="1"/>
    <col min="11545" max="11545" width="35.140625" style="211" bestFit="1" customWidth="1"/>
    <col min="11546" max="11563" width="12.5703125" style="211" customWidth="1"/>
    <col min="11564" max="11588" width="10" style="211" customWidth="1"/>
    <col min="11589" max="11589" width="9.5703125" style="211" customWidth="1"/>
    <col min="11590" max="11607" width="0" style="211" hidden="1" customWidth="1"/>
    <col min="11608" max="11608" width="1.140625" style="211" customWidth="1"/>
    <col min="11609" max="11616" width="0" style="211" hidden="1" customWidth="1"/>
    <col min="11617" max="11617" width="2.28515625" style="211" customWidth="1"/>
    <col min="11618" max="11641" width="0" style="211" hidden="1" customWidth="1"/>
    <col min="11642" max="11642" width="0.28515625" style="211" customWidth="1"/>
    <col min="11643" max="11649" width="0" style="211" hidden="1" customWidth="1"/>
    <col min="11650" max="11705" width="10" style="211"/>
    <col min="11706" max="11706" width="102" style="211" bestFit="1" customWidth="1"/>
    <col min="11707" max="11775" width="0" style="211" hidden="1" customWidth="1"/>
    <col min="11776" max="11776" width="28.7109375" style="211" bestFit="1" customWidth="1"/>
    <col min="11777" max="11777" width="40.140625" style="211" bestFit="1" customWidth="1"/>
    <col min="11778" max="11778" width="35.140625" style="211" bestFit="1" customWidth="1"/>
    <col min="11779" max="11799" width="0" style="211" hidden="1" customWidth="1"/>
    <col min="11800" max="11800" width="40.140625" style="211" bestFit="1" customWidth="1"/>
    <col min="11801" max="11801" width="35.140625" style="211" bestFit="1" customWidth="1"/>
    <col min="11802" max="11819" width="12.5703125" style="211" customWidth="1"/>
    <col min="11820" max="11844" width="10" style="211" customWidth="1"/>
    <col min="11845" max="11845" width="9.5703125" style="211" customWidth="1"/>
    <col min="11846" max="11863" width="0" style="211" hidden="1" customWidth="1"/>
    <col min="11864" max="11864" width="1.140625" style="211" customWidth="1"/>
    <col min="11865" max="11872" width="0" style="211" hidden="1" customWidth="1"/>
    <col min="11873" max="11873" width="2.28515625" style="211" customWidth="1"/>
    <col min="11874" max="11897" width="0" style="211" hidden="1" customWidth="1"/>
    <col min="11898" max="11898" width="0.28515625" style="211" customWidth="1"/>
    <col min="11899" max="11905" width="0" style="211" hidden="1" customWidth="1"/>
    <col min="11906" max="11961" width="10" style="211"/>
    <col min="11962" max="11962" width="102" style="211" bestFit="1" customWidth="1"/>
    <col min="11963" max="12031" width="0" style="211" hidden="1" customWidth="1"/>
    <col min="12032" max="12032" width="28.7109375" style="211" bestFit="1" customWidth="1"/>
    <col min="12033" max="12033" width="40.140625" style="211" bestFit="1" customWidth="1"/>
    <col min="12034" max="12034" width="35.140625" style="211" bestFit="1" customWidth="1"/>
    <col min="12035" max="12055" width="0" style="211" hidden="1" customWidth="1"/>
    <col min="12056" max="12056" width="40.140625" style="211" bestFit="1" customWidth="1"/>
    <col min="12057" max="12057" width="35.140625" style="211" bestFit="1" customWidth="1"/>
    <col min="12058" max="12075" width="12.5703125" style="211" customWidth="1"/>
    <col min="12076" max="12100" width="10" style="211" customWidth="1"/>
    <col min="12101" max="12101" width="9.5703125" style="211" customWidth="1"/>
    <col min="12102" max="12119" width="0" style="211" hidden="1" customWidth="1"/>
    <col min="12120" max="12120" width="1.140625" style="211" customWidth="1"/>
    <col min="12121" max="12128" width="0" style="211" hidden="1" customWidth="1"/>
    <col min="12129" max="12129" width="2.28515625" style="211" customWidth="1"/>
    <col min="12130" max="12153" width="0" style="211" hidden="1" customWidth="1"/>
    <col min="12154" max="12154" width="0.28515625" style="211" customWidth="1"/>
    <col min="12155" max="12161" width="0" style="211" hidden="1" customWidth="1"/>
    <col min="12162" max="12217" width="10" style="211"/>
    <col min="12218" max="12218" width="102" style="211" bestFit="1" customWidth="1"/>
    <col min="12219" max="12287" width="0" style="211" hidden="1" customWidth="1"/>
    <col min="12288" max="12288" width="28.7109375" style="211" bestFit="1" customWidth="1"/>
    <col min="12289" max="12289" width="40.140625" style="211" bestFit="1" customWidth="1"/>
    <col min="12290" max="12290" width="35.140625" style="211" bestFit="1" customWidth="1"/>
    <col min="12291" max="12311" width="0" style="211" hidden="1" customWidth="1"/>
    <col min="12312" max="12312" width="40.140625" style="211" bestFit="1" customWidth="1"/>
    <col min="12313" max="12313" width="35.140625" style="211" bestFit="1" customWidth="1"/>
    <col min="12314" max="12331" width="12.5703125" style="211" customWidth="1"/>
    <col min="12332" max="12356" width="10" style="211" customWidth="1"/>
    <col min="12357" max="12357" width="9.5703125" style="211" customWidth="1"/>
    <col min="12358" max="12375" width="0" style="211" hidden="1" customWidth="1"/>
    <col min="12376" max="12376" width="1.140625" style="211" customWidth="1"/>
    <col min="12377" max="12384" width="0" style="211" hidden="1" customWidth="1"/>
    <col min="12385" max="12385" width="2.28515625" style="211" customWidth="1"/>
    <col min="12386" max="12409" width="0" style="211" hidden="1" customWidth="1"/>
    <col min="12410" max="12410" width="0.28515625" style="211" customWidth="1"/>
    <col min="12411" max="12417" width="0" style="211" hidden="1" customWidth="1"/>
    <col min="12418" max="12473" width="10" style="211"/>
    <col min="12474" max="12474" width="102" style="211" bestFit="1" customWidth="1"/>
    <col min="12475" max="12543" width="0" style="211" hidden="1" customWidth="1"/>
    <col min="12544" max="12544" width="28.7109375" style="211" bestFit="1" customWidth="1"/>
    <col min="12545" max="12545" width="40.140625" style="211" bestFit="1" customWidth="1"/>
    <col min="12546" max="12546" width="35.140625" style="211" bestFit="1" customWidth="1"/>
    <col min="12547" max="12567" width="0" style="211" hidden="1" customWidth="1"/>
    <col min="12568" max="12568" width="40.140625" style="211" bestFit="1" customWidth="1"/>
    <col min="12569" max="12569" width="35.140625" style="211" bestFit="1" customWidth="1"/>
    <col min="12570" max="12587" width="12.5703125" style="211" customWidth="1"/>
    <col min="12588" max="12612" width="10" style="211" customWidth="1"/>
    <col min="12613" max="12613" width="9.5703125" style="211" customWidth="1"/>
    <col min="12614" max="12631" width="0" style="211" hidden="1" customWidth="1"/>
    <col min="12632" max="12632" width="1.140625" style="211" customWidth="1"/>
    <col min="12633" max="12640" width="0" style="211" hidden="1" customWidth="1"/>
    <col min="12641" max="12641" width="2.28515625" style="211" customWidth="1"/>
    <col min="12642" max="12665" width="0" style="211" hidden="1" customWidth="1"/>
    <col min="12666" max="12666" width="0.28515625" style="211" customWidth="1"/>
    <col min="12667" max="12673" width="0" style="211" hidden="1" customWidth="1"/>
    <col min="12674" max="12729" width="10" style="211"/>
    <col min="12730" max="12730" width="102" style="211" bestFit="1" customWidth="1"/>
    <col min="12731" max="12799" width="0" style="211" hidden="1" customWidth="1"/>
    <col min="12800" max="12800" width="28.7109375" style="211" bestFit="1" customWidth="1"/>
    <col min="12801" max="12801" width="40.140625" style="211" bestFit="1" customWidth="1"/>
    <col min="12802" max="12802" width="35.140625" style="211" bestFit="1" customWidth="1"/>
    <col min="12803" max="12823" width="0" style="211" hidden="1" customWidth="1"/>
    <col min="12824" max="12824" width="40.140625" style="211" bestFit="1" customWidth="1"/>
    <col min="12825" max="12825" width="35.140625" style="211" bestFit="1" customWidth="1"/>
    <col min="12826" max="12843" width="12.5703125" style="211" customWidth="1"/>
    <col min="12844" max="12868" width="10" style="211" customWidth="1"/>
    <col min="12869" max="12869" width="9.5703125" style="211" customWidth="1"/>
    <col min="12870" max="12887" width="0" style="211" hidden="1" customWidth="1"/>
    <col min="12888" max="12888" width="1.140625" style="211" customWidth="1"/>
    <col min="12889" max="12896" width="0" style="211" hidden="1" customWidth="1"/>
    <col min="12897" max="12897" width="2.28515625" style="211" customWidth="1"/>
    <col min="12898" max="12921" width="0" style="211" hidden="1" customWidth="1"/>
    <col min="12922" max="12922" width="0.28515625" style="211" customWidth="1"/>
    <col min="12923" max="12929" width="0" style="211" hidden="1" customWidth="1"/>
    <col min="12930" max="12985" width="10" style="211"/>
    <col min="12986" max="12986" width="102" style="211" bestFit="1" customWidth="1"/>
    <col min="12987" max="13055" width="0" style="211" hidden="1" customWidth="1"/>
    <col min="13056" max="13056" width="28.7109375" style="211" bestFit="1" customWidth="1"/>
    <col min="13057" max="13057" width="40.140625" style="211" bestFit="1" customWidth="1"/>
    <col min="13058" max="13058" width="35.140625" style="211" bestFit="1" customWidth="1"/>
    <col min="13059" max="13079" width="0" style="211" hidden="1" customWidth="1"/>
    <col min="13080" max="13080" width="40.140625" style="211" bestFit="1" customWidth="1"/>
    <col min="13081" max="13081" width="35.140625" style="211" bestFit="1" customWidth="1"/>
    <col min="13082" max="13099" width="12.5703125" style="211" customWidth="1"/>
    <col min="13100" max="13124" width="10" style="211" customWidth="1"/>
    <col min="13125" max="13125" width="9.5703125" style="211" customWidth="1"/>
    <col min="13126" max="13143" width="0" style="211" hidden="1" customWidth="1"/>
    <col min="13144" max="13144" width="1.140625" style="211" customWidth="1"/>
    <col min="13145" max="13152" width="0" style="211" hidden="1" customWidth="1"/>
    <col min="13153" max="13153" width="2.28515625" style="211" customWidth="1"/>
    <col min="13154" max="13177" width="0" style="211" hidden="1" customWidth="1"/>
    <col min="13178" max="13178" width="0.28515625" style="211" customWidth="1"/>
    <col min="13179" max="13185" width="0" style="211" hidden="1" customWidth="1"/>
    <col min="13186" max="13241" width="10" style="211"/>
    <col min="13242" max="13242" width="102" style="211" bestFit="1" customWidth="1"/>
    <col min="13243" max="13311" width="0" style="211" hidden="1" customWidth="1"/>
    <col min="13312" max="13312" width="28.7109375" style="211" bestFit="1" customWidth="1"/>
    <col min="13313" max="13313" width="40.140625" style="211" bestFit="1" customWidth="1"/>
    <col min="13314" max="13314" width="35.140625" style="211" bestFit="1" customWidth="1"/>
    <col min="13315" max="13335" width="0" style="211" hidden="1" customWidth="1"/>
    <col min="13336" max="13336" width="40.140625" style="211" bestFit="1" customWidth="1"/>
    <col min="13337" max="13337" width="35.140625" style="211" bestFit="1" customWidth="1"/>
    <col min="13338" max="13355" width="12.5703125" style="211" customWidth="1"/>
    <col min="13356" max="13380" width="10" style="211" customWidth="1"/>
    <col min="13381" max="13381" width="9.5703125" style="211" customWidth="1"/>
    <col min="13382" max="13399" width="0" style="211" hidden="1" customWidth="1"/>
    <col min="13400" max="13400" width="1.140625" style="211" customWidth="1"/>
    <col min="13401" max="13408" width="0" style="211" hidden="1" customWidth="1"/>
    <col min="13409" max="13409" width="2.28515625" style="211" customWidth="1"/>
    <col min="13410" max="13433" width="0" style="211" hidden="1" customWidth="1"/>
    <col min="13434" max="13434" width="0.28515625" style="211" customWidth="1"/>
    <col min="13435" max="13441" width="0" style="211" hidden="1" customWidth="1"/>
    <col min="13442" max="13497" width="10" style="211"/>
    <col min="13498" max="13498" width="102" style="211" bestFit="1" customWidth="1"/>
    <col min="13499" max="13567" width="0" style="211" hidden="1" customWidth="1"/>
    <col min="13568" max="13568" width="28.7109375" style="211" bestFit="1" customWidth="1"/>
    <col min="13569" max="13569" width="40.140625" style="211" bestFit="1" customWidth="1"/>
    <col min="13570" max="13570" width="35.140625" style="211" bestFit="1" customWidth="1"/>
    <col min="13571" max="13591" width="0" style="211" hidden="1" customWidth="1"/>
    <col min="13592" max="13592" width="40.140625" style="211" bestFit="1" customWidth="1"/>
    <col min="13593" max="13593" width="35.140625" style="211" bestFit="1" customWidth="1"/>
    <col min="13594" max="13611" width="12.5703125" style="211" customWidth="1"/>
    <col min="13612" max="13636" width="10" style="211" customWidth="1"/>
    <col min="13637" max="13637" width="9.5703125" style="211" customWidth="1"/>
    <col min="13638" max="13655" width="0" style="211" hidden="1" customWidth="1"/>
    <col min="13656" max="13656" width="1.140625" style="211" customWidth="1"/>
    <col min="13657" max="13664" width="0" style="211" hidden="1" customWidth="1"/>
    <col min="13665" max="13665" width="2.28515625" style="211" customWidth="1"/>
    <col min="13666" max="13689" width="0" style="211" hidden="1" customWidth="1"/>
    <col min="13690" max="13690" width="0.28515625" style="211" customWidth="1"/>
    <col min="13691" max="13697" width="0" style="211" hidden="1" customWidth="1"/>
    <col min="13698" max="13753" width="10" style="211"/>
    <col min="13754" max="13754" width="102" style="211" bestFit="1" customWidth="1"/>
    <col min="13755" max="13823" width="0" style="211" hidden="1" customWidth="1"/>
    <col min="13824" max="13824" width="28.7109375" style="211" bestFit="1" customWidth="1"/>
    <col min="13825" max="13825" width="40.140625" style="211" bestFit="1" customWidth="1"/>
    <col min="13826" max="13826" width="35.140625" style="211" bestFit="1" customWidth="1"/>
    <col min="13827" max="13847" width="0" style="211" hidden="1" customWidth="1"/>
    <col min="13848" max="13848" width="40.140625" style="211" bestFit="1" customWidth="1"/>
    <col min="13849" max="13849" width="35.140625" style="211" bestFit="1" customWidth="1"/>
    <col min="13850" max="13867" width="12.5703125" style="211" customWidth="1"/>
    <col min="13868" max="13892" width="10" style="211" customWidth="1"/>
    <col min="13893" max="13893" width="9.5703125" style="211" customWidth="1"/>
    <col min="13894" max="13911" width="0" style="211" hidden="1" customWidth="1"/>
    <col min="13912" max="13912" width="1.140625" style="211" customWidth="1"/>
    <col min="13913" max="13920" width="0" style="211" hidden="1" customWidth="1"/>
    <col min="13921" max="13921" width="2.28515625" style="211" customWidth="1"/>
    <col min="13922" max="13945" width="0" style="211" hidden="1" customWidth="1"/>
    <col min="13946" max="13946" width="0.28515625" style="211" customWidth="1"/>
    <col min="13947" max="13953" width="0" style="211" hidden="1" customWidth="1"/>
    <col min="13954" max="14009" width="10" style="211"/>
    <col min="14010" max="14010" width="102" style="211" bestFit="1" customWidth="1"/>
    <col min="14011" max="14079" width="0" style="211" hidden="1" customWidth="1"/>
    <col min="14080" max="14080" width="28.7109375" style="211" bestFit="1" customWidth="1"/>
    <col min="14081" max="14081" width="40.140625" style="211" bestFit="1" customWidth="1"/>
    <col min="14082" max="14082" width="35.140625" style="211" bestFit="1" customWidth="1"/>
    <col min="14083" max="14103" width="0" style="211" hidden="1" customWidth="1"/>
    <col min="14104" max="14104" width="40.140625" style="211" bestFit="1" customWidth="1"/>
    <col min="14105" max="14105" width="35.140625" style="211" bestFit="1" customWidth="1"/>
    <col min="14106" max="14123" width="12.5703125" style="211" customWidth="1"/>
    <col min="14124" max="14148" width="10" style="211" customWidth="1"/>
    <col min="14149" max="14149" width="9.5703125" style="211" customWidth="1"/>
    <col min="14150" max="14167" width="0" style="211" hidden="1" customWidth="1"/>
    <col min="14168" max="14168" width="1.140625" style="211" customWidth="1"/>
    <col min="14169" max="14176" width="0" style="211" hidden="1" customWidth="1"/>
    <col min="14177" max="14177" width="2.28515625" style="211" customWidth="1"/>
    <col min="14178" max="14201" width="0" style="211" hidden="1" customWidth="1"/>
    <col min="14202" max="14202" width="0.28515625" style="211" customWidth="1"/>
    <col min="14203" max="14209" width="0" style="211" hidden="1" customWidth="1"/>
    <col min="14210" max="14265" width="10" style="211"/>
    <col min="14266" max="14266" width="102" style="211" bestFit="1" customWidth="1"/>
    <col min="14267" max="14335" width="0" style="211" hidden="1" customWidth="1"/>
    <col min="14336" max="14336" width="28.7109375" style="211" bestFit="1" customWidth="1"/>
    <col min="14337" max="14337" width="40.140625" style="211" bestFit="1" customWidth="1"/>
    <col min="14338" max="14338" width="35.140625" style="211" bestFit="1" customWidth="1"/>
    <col min="14339" max="14359" width="0" style="211" hidden="1" customWidth="1"/>
    <col min="14360" max="14360" width="40.140625" style="211" bestFit="1" customWidth="1"/>
    <col min="14361" max="14361" width="35.140625" style="211" bestFit="1" customWidth="1"/>
    <col min="14362" max="14379" width="12.5703125" style="211" customWidth="1"/>
    <col min="14380" max="14404" width="10" style="211" customWidth="1"/>
    <col min="14405" max="14405" width="9.5703125" style="211" customWidth="1"/>
    <col min="14406" max="14423" width="0" style="211" hidden="1" customWidth="1"/>
    <col min="14424" max="14424" width="1.140625" style="211" customWidth="1"/>
    <col min="14425" max="14432" width="0" style="211" hidden="1" customWidth="1"/>
    <col min="14433" max="14433" width="2.28515625" style="211" customWidth="1"/>
    <col min="14434" max="14457" width="0" style="211" hidden="1" customWidth="1"/>
    <col min="14458" max="14458" width="0.28515625" style="211" customWidth="1"/>
    <col min="14459" max="14465" width="0" style="211" hidden="1" customWidth="1"/>
    <col min="14466" max="14521" width="10" style="211"/>
    <col min="14522" max="14522" width="102" style="211" bestFit="1" customWidth="1"/>
    <col min="14523" max="14591" width="0" style="211" hidden="1" customWidth="1"/>
    <col min="14592" max="14592" width="28.7109375" style="211" bestFit="1" customWidth="1"/>
    <col min="14593" max="14593" width="40.140625" style="211" bestFit="1" customWidth="1"/>
    <col min="14594" max="14594" width="35.140625" style="211" bestFit="1" customWidth="1"/>
    <col min="14595" max="14615" width="0" style="211" hidden="1" customWidth="1"/>
    <col min="14616" max="14616" width="40.140625" style="211" bestFit="1" customWidth="1"/>
    <col min="14617" max="14617" width="35.140625" style="211" bestFit="1" customWidth="1"/>
    <col min="14618" max="14635" width="12.5703125" style="211" customWidth="1"/>
    <col min="14636" max="14660" width="10" style="211" customWidth="1"/>
    <col min="14661" max="14661" width="9.5703125" style="211" customWidth="1"/>
    <col min="14662" max="14679" width="0" style="211" hidden="1" customWidth="1"/>
    <col min="14680" max="14680" width="1.140625" style="211" customWidth="1"/>
    <col min="14681" max="14688" width="0" style="211" hidden="1" customWidth="1"/>
    <col min="14689" max="14689" width="2.28515625" style="211" customWidth="1"/>
    <col min="14690" max="14713" width="0" style="211" hidden="1" customWidth="1"/>
    <col min="14714" max="14714" width="0.28515625" style="211" customWidth="1"/>
    <col min="14715" max="14721" width="0" style="211" hidden="1" customWidth="1"/>
    <col min="14722" max="14777" width="10" style="211"/>
    <col min="14778" max="14778" width="102" style="211" bestFit="1" customWidth="1"/>
    <col min="14779" max="14847" width="0" style="211" hidden="1" customWidth="1"/>
    <col min="14848" max="14848" width="28.7109375" style="211" bestFit="1" customWidth="1"/>
    <col min="14849" max="14849" width="40.140625" style="211" bestFit="1" customWidth="1"/>
    <col min="14850" max="14850" width="35.140625" style="211" bestFit="1" customWidth="1"/>
    <col min="14851" max="14871" width="0" style="211" hidden="1" customWidth="1"/>
    <col min="14872" max="14872" width="40.140625" style="211" bestFit="1" customWidth="1"/>
    <col min="14873" max="14873" width="35.140625" style="211" bestFit="1" customWidth="1"/>
    <col min="14874" max="14891" width="12.5703125" style="211" customWidth="1"/>
    <col min="14892" max="14916" width="10" style="211" customWidth="1"/>
    <col min="14917" max="14917" width="9.5703125" style="211" customWidth="1"/>
    <col min="14918" max="14935" width="0" style="211" hidden="1" customWidth="1"/>
    <col min="14936" max="14936" width="1.140625" style="211" customWidth="1"/>
    <col min="14937" max="14944" width="0" style="211" hidden="1" customWidth="1"/>
    <col min="14945" max="14945" width="2.28515625" style="211" customWidth="1"/>
    <col min="14946" max="14969" width="0" style="211" hidden="1" customWidth="1"/>
    <col min="14970" max="14970" width="0.28515625" style="211" customWidth="1"/>
    <col min="14971" max="14977" width="0" style="211" hidden="1" customWidth="1"/>
    <col min="14978" max="15033" width="10" style="211"/>
    <col min="15034" max="15034" width="102" style="211" bestFit="1" customWidth="1"/>
    <col min="15035" max="15103" width="0" style="211" hidden="1" customWidth="1"/>
    <col min="15104" max="15104" width="28.7109375" style="211" bestFit="1" customWidth="1"/>
    <col min="15105" max="15105" width="40.140625" style="211" bestFit="1" customWidth="1"/>
    <col min="15106" max="15106" width="35.140625" style="211" bestFit="1" customWidth="1"/>
    <col min="15107" max="15127" width="0" style="211" hidden="1" customWidth="1"/>
    <col min="15128" max="15128" width="40.140625" style="211" bestFit="1" customWidth="1"/>
    <col min="15129" max="15129" width="35.140625" style="211" bestFit="1" customWidth="1"/>
    <col min="15130" max="15147" width="12.5703125" style="211" customWidth="1"/>
    <col min="15148" max="15172" width="10" style="211" customWidth="1"/>
    <col min="15173" max="15173" width="9.5703125" style="211" customWidth="1"/>
    <col min="15174" max="15191" width="0" style="211" hidden="1" customWidth="1"/>
    <col min="15192" max="15192" width="1.140625" style="211" customWidth="1"/>
    <col min="15193" max="15200" width="0" style="211" hidden="1" customWidth="1"/>
    <col min="15201" max="15201" width="2.28515625" style="211" customWidth="1"/>
    <col min="15202" max="15225" width="0" style="211" hidden="1" customWidth="1"/>
    <col min="15226" max="15226" width="0.28515625" style="211" customWidth="1"/>
    <col min="15227" max="15233" width="0" style="211" hidden="1" customWidth="1"/>
    <col min="15234" max="15289" width="10" style="211"/>
    <col min="15290" max="15290" width="102" style="211" bestFit="1" customWidth="1"/>
    <col min="15291" max="15359" width="0" style="211" hidden="1" customWidth="1"/>
    <col min="15360" max="15360" width="28.7109375" style="211" bestFit="1" customWidth="1"/>
    <col min="15361" max="15361" width="40.140625" style="211" bestFit="1" customWidth="1"/>
    <col min="15362" max="15362" width="35.140625" style="211" bestFit="1" customWidth="1"/>
    <col min="15363" max="15383" width="0" style="211" hidden="1" customWidth="1"/>
    <col min="15384" max="15384" width="40.140625" style="211" bestFit="1" customWidth="1"/>
    <col min="15385" max="15385" width="35.140625" style="211" bestFit="1" customWidth="1"/>
    <col min="15386" max="15403" width="12.5703125" style="211" customWidth="1"/>
    <col min="15404" max="15428" width="10" style="211" customWidth="1"/>
    <col min="15429" max="15429" width="9.5703125" style="211" customWidth="1"/>
    <col min="15430" max="15447" width="0" style="211" hidden="1" customWidth="1"/>
    <col min="15448" max="15448" width="1.140625" style="211" customWidth="1"/>
    <col min="15449" max="15456" width="0" style="211" hidden="1" customWidth="1"/>
    <col min="15457" max="15457" width="2.28515625" style="211" customWidth="1"/>
    <col min="15458" max="15481" width="0" style="211" hidden="1" customWidth="1"/>
    <col min="15482" max="15482" width="0.28515625" style="211" customWidth="1"/>
    <col min="15483" max="15489" width="0" style="211" hidden="1" customWidth="1"/>
    <col min="15490" max="15545" width="10" style="211"/>
    <col min="15546" max="15546" width="102" style="211" bestFit="1" customWidth="1"/>
    <col min="15547" max="15615" width="0" style="211" hidden="1" customWidth="1"/>
    <col min="15616" max="15616" width="28.7109375" style="211" bestFit="1" customWidth="1"/>
    <col min="15617" max="15617" width="40.140625" style="211" bestFit="1" customWidth="1"/>
    <col min="15618" max="15618" width="35.140625" style="211" bestFit="1" customWidth="1"/>
    <col min="15619" max="15639" width="0" style="211" hidden="1" customWidth="1"/>
    <col min="15640" max="15640" width="40.140625" style="211" bestFit="1" customWidth="1"/>
    <col min="15641" max="15641" width="35.140625" style="211" bestFit="1" customWidth="1"/>
    <col min="15642" max="15659" width="12.5703125" style="211" customWidth="1"/>
    <col min="15660" max="15684" width="10" style="211" customWidth="1"/>
    <col min="15685" max="15685" width="9.5703125" style="211" customWidth="1"/>
    <col min="15686" max="15703" width="0" style="211" hidden="1" customWidth="1"/>
    <col min="15704" max="15704" width="1.140625" style="211" customWidth="1"/>
    <col min="15705" max="15712" width="0" style="211" hidden="1" customWidth="1"/>
    <col min="15713" max="15713" width="2.28515625" style="211" customWidth="1"/>
    <col min="15714" max="15737" width="0" style="211" hidden="1" customWidth="1"/>
    <col min="15738" max="15738" width="0.28515625" style="211" customWidth="1"/>
    <col min="15739" max="15745" width="0" style="211" hidden="1" customWidth="1"/>
    <col min="15746" max="15801" width="10" style="211"/>
    <col min="15802" max="15802" width="102" style="211" bestFit="1" customWidth="1"/>
    <col min="15803" max="15871" width="0" style="211" hidden="1" customWidth="1"/>
    <col min="15872" max="15872" width="28.7109375" style="211" bestFit="1" customWidth="1"/>
    <col min="15873" max="15873" width="40.140625" style="211" bestFit="1" customWidth="1"/>
    <col min="15874" max="15874" width="35.140625" style="211" bestFit="1" customWidth="1"/>
    <col min="15875" max="15895" width="0" style="211" hidden="1" customWidth="1"/>
    <col min="15896" max="15896" width="40.140625" style="211" bestFit="1" customWidth="1"/>
    <col min="15897" max="15897" width="35.140625" style="211" bestFit="1" customWidth="1"/>
    <col min="15898" max="15915" width="12.5703125" style="211" customWidth="1"/>
    <col min="15916" max="15940" width="10" style="211" customWidth="1"/>
    <col min="15941" max="15941" width="9.5703125" style="211" customWidth="1"/>
    <col min="15942" max="15959" width="0" style="211" hidden="1" customWidth="1"/>
    <col min="15960" max="15960" width="1.140625" style="211" customWidth="1"/>
    <col min="15961" max="15968" width="0" style="211" hidden="1" customWidth="1"/>
    <col min="15969" max="15969" width="2.28515625" style="211" customWidth="1"/>
    <col min="15970" max="15993" width="0" style="211" hidden="1" customWidth="1"/>
    <col min="15994" max="15994" width="0.28515625" style="211" customWidth="1"/>
    <col min="15995" max="16001" width="0" style="211" hidden="1" customWidth="1"/>
    <col min="16002" max="16057" width="10" style="211"/>
    <col min="16058" max="16058" width="102" style="211" bestFit="1" customWidth="1"/>
    <col min="16059" max="16127" width="0" style="211" hidden="1" customWidth="1"/>
    <col min="16128" max="16128" width="28.7109375" style="211" bestFit="1" customWidth="1"/>
    <col min="16129" max="16129" width="40.140625" style="211" bestFit="1" customWidth="1"/>
    <col min="16130" max="16130" width="35.140625" style="211" bestFit="1" customWidth="1"/>
    <col min="16131" max="16151" width="0" style="211" hidden="1" customWidth="1"/>
    <col min="16152" max="16152" width="40.140625" style="211" bestFit="1" customWidth="1"/>
    <col min="16153" max="16153" width="35.140625" style="211" bestFit="1" customWidth="1"/>
    <col min="16154" max="16171" width="12.5703125" style="211" customWidth="1"/>
    <col min="16172" max="16196" width="10" style="211" customWidth="1"/>
    <col min="16197" max="16197" width="9.5703125" style="211" customWidth="1"/>
    <col min="16198" max="16215" width="0" style="211" hidden="1" customWidth="1"/>
    <col min="16216" max="16216" width="1.140625" style="211" customWidth="1"/>
    <col min="16217" max="16224" width="0" style="211" hidden="1" customWidth="1"/>
    <col min="16225" max="16225" width="2.28515625" style="211" customWidth="1"/>
    <col min="16226" max="16249" width="0" style="211" hidden="1" customWidth="1"/>
    <col min="16250" max="16250" width="0.28515625" style="211" customWidth="1"/>
    <col min="16251" max="16257" width="0" style="211" hidden="1" customWidth="1"/>
    <col min="16258" max="16384" width="10" style="211"/>
  </cols>
  <sheetData>
    <row r="1" spans="1:43" s="214" customFormat="1" ht="134.44999999999999" customHeight="1" thickTop="1" x14ac:dyDescent="0.95">
      <c r="A1" s="429" t="s">
        <v>127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1"/>
      <c r="AH1" s="274"/>
      <c r="AI1" s="274"/>
      <c r="AJ1" s="215"/>
      <c r="AO1" s="274"/>
      <c r="AP1" s="274"/>
      <c r="AQ1" s="274"/>
    </row>
    <row r="2" spans="1:43" s="214" customFormat="1" x14ac:dyDescent="0.95">
      <c r="A2" s="432" t="s">
        <v>153</v>
      </c>
      <c r="B2" s="433"/>
      <c r="C2" s="433"/>
      <c r="D2" s="433"/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s="433"/>
      <c r="S2" s="433"/>
      <c r="T2" s="433"/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4"/>
      <c r="AH2" s="274"/>
      <c r="AI2" s="274"/>
      <c r="AJ2" s="215"/>
      <c r="AO2" s="274"/>
      <c r="AP2" s="274"/>
      <c r="AQ2" s="274"/>
    </row>
    <row r="3" spans="1:43" s="214" customFormat="1" x14ac:dyDescent="0.95">
      <c r="A3" s="432" t="s">
        <v>165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Z3" s="433"/>
      <c r="AA3" s="433"/>
      <c r="AB3" s="433"/>
      <c r="AC3" s="433"/>
      <c r="AD3" s="433"/>
      <c r="AE3" s="433"/>
      <c r="AF3" s="433"/>
      <c r="AG3" s="434"/>
      <c r="AH3" s="275"/>
      <c r="AI3" s="275"/>
      <c r="AJ3" s="215"/>
      <c r="AO3" s="275"/>
      <c r="AP3" s="275"/>
      <c r="AQ3" s="275"/>
    </row>
    <row r="4" spans="1:43" s="214" customFormat="1" x14ac:dyDescent="0.95">
      <c r="A4" s="432" t="s">
        <v>1</v>
      </c>
      <c r="B4" s="433"/>
      <c r="C4" s="433"/>
      <c r="D4" s="433"/>
      <c r="E4" s="433"/>
      <c r="F4" s="433"/>
      <c r="G4" s="433"/>
      <c r="H4" s="433"/>
      <c r="I4" s="433"/>
      <c r="J4" s="433"/>
      <c r="K4" s="433"/>
      <c r="L4" s="433"/>
      <c r="M4" s="433"/>
      <c r="N4" s="433"/>
      <c r="O4" s="433"/>
      <c r="P4" s="433"/>
      <c r="Q4" s="433"/>
      <c r="R4" s="433"/>
      <c r="S4" s="433"/>
      <c r="T4" s="433"/>
      <c r="U4" s="433"/>
      <c r="V4" s="433"/>
      <c r="W4" s="433"/>
      <c r="X4" s="433"/>
      <c r="Y4" s="433"/>
      <c r="Z4" s="433"/>
      <c r="AA4" s="433"/>
      <c r="AB4" s="433"/>
      <c r="AC4" s="433"/>
      <c r="AD4" s="433"/>
      <c r="AE4" s="433"/>
      <c r="AF4" s="433"/>
      <c r="AG4" s="434"/>
      <c r="AH4" s="274"/>
      <c r="AI4" s="274"/>
      <c r="AJ4" s="215"/>
      <c r="AO4" s="274"/>
      <c r="AP4" s="274"/>
      <c r="AQ4" s="274"/>
    </row>
    <row r="5" spans="1:43" ht="80.25" hidden="1" thickTop="1" x14ac:dyDescent="0.95">
      <c r="A5" s="313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368"/>
      <c r="AH5" s="276"/>
      <c r="AI5" s="276"/>
      <c r="AO5" s="276"/>
      <c r="AP5" s="276"/>
      <c r="AQ5" s="276"/>
    </row>
    <row r="6" spans="1:43" x14ac:dyDescent="0.95">
      <c r="A6" s="314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77"/>
      <c r="M6" s="277"/>
      <c r="N6" s="277"/>
      <c r="R6" s="277"/>
      <c r="S6" s="277"/>
      <c r="T6" s="277"/>
      <c r="U6" s="277"/>
      <c r="V6" s="277"/>
      <c r="W6" s="278"/>
      <c r="X6" s="277"/>
      <c r="Y6" s="277"/>
      <c r="Z6" s="277"/>
      <c r="AA6" s="277"/>
      <c r="AB6" s="277"/>
      <c r="AC6" s="277"/>
      <c r="AD6" s="277"/>
      <c r="AE6" s="277"/>
      <c r="AF6" s="277"/>
      <c r="AG6" s="369"/>
      <c r="AH6" s="277"/>
      <c r="AI6" s="277"/>
      <c r="AO6" s="277"/>
      <c r="AP6" s="277"/>
      <c r="AQ6" s="277"/>
    </row>
    <row r="7" spans="1:43" s="213" customFormat="1" ht="159" x14ac:dyDescent="0.95">
      <c r="A7" s="315" t="s">
        <v>47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79" t="s">
        <v>159</v>
      </c>
      <c r="M7" s="280" t="s">
        <v>145</v>
      </c>
      <c r="N7" s="279" t="s">
        <v>135</v>
      </c>
      <c r="O7" s="332" t="s">
        <v>145</v>
      </c>
      <c r="P7" s="279" t="s">
        <v>136</v>
      </c>
      <c r="Q7" s="332" t="s">
        <v>145</v>
      </c>
      <c r="R7" s="279" t="s">
        <v>144</v>
      </c>
      <c r="S7" s="280" t="s">
        <v>145</v>
      </c>
      <c r="T7" s="279" t="s">
        <v>137</v>
      </c>
      <c r="U7" s="280" t="s">
        <v>145</v>
      </c>
      <c r="V7" s="279" t="s">
        <v>138</v>
      </c>
      <c r="W7" s="280" t="s">
        <v>145</v>
      </c>
      <c r="X7" s="279" t="s">
        <v>139</v>
      </c>
      <c r="Y7" s="280" t="s">
        <v>145</v>
      </c>
      <c r="Z7" s="279" t="s">
        <v>140</v>
      </c>
      <c r="AA7" s="280" t="s">
        <v>145</v>
      </c>
      <c r="AB7" s="279" t="s">
        <v>141</v>
      </c>
      <c r="AC7" s="280" t="s">
        <v>145</v>
      </c>
      <c r="AD7" s="279" t="s">
        <v>142</v>
      </c>
      <c r="AE7" s="280" t="s">
        <v>145</v>
      </c>
      <c r="AF7" s="279" t="s">
        <v>143</v>
      </c>
      <c r="AG7" s="370" t="s">
        <v>145</v>
      </c>
      <c r="AH7" s="279" t="s">
        <v>157</v>
      </c>
      <c r="AI7" s="280" t="s">
        <v>145</v>
      </c>
      <c r="AO7" s="279" t="s">
        <v>156</v>
      </c>
      <c r="AP7" s="383" t="s">
        <v>154</v>
      </c>
      <c r="AQ7" s="383" t="s">
        <v>155</v>
      </c>
    </row>
    <row r="8" spans="1:43" ht="94.9" customHeight="1" x14ac:dyDescent="0.95">
      <c r="A8" s="316" t="s">
        <v>49</v>
      </c>
      <c r="B8" s="216"/>
      <c r="C8" s="216"/>
      <c r="D8" s="216"/>
      <c r="E8" s="216"/>
      <c r="F8" s="216"/>
      <c r="G8" s="216"/>
      <c r="H8" s="216"/>
      <c r="I8" s="216"/>
      <c r="J8" s="216"/>
      <c r="K8" s="216"/>
      <c r="L8" s="281">
        <v>1997.1</v>
      </c>
      <c r="M8" s="281">
        <f>SUM(L8-J8)</f>
        <v>1997.1</v>
      </c>
      <c r="N8" s="281">
        <v>3786</v>
      </c>
      <c r="O8" s="281">
        <f>SUM(N8-L8)</f>
        <v>1788.9</v>
      </c>
      <c r="P8" s="281">
        <v>5779.6</v>
      </c>
      <c r="Q8" s="281">
        <f>SUM(P8-N8)</f>
        <v>1993.6000000000004</v>
      </c>
      <c r="R8" s="281">
        <v>7693.7</v>
      </c>
      <c r="S8" s="281">
        <f>SUM(R8-P8)</f>
        <v>1914.0999999999995</v>
      </c>
      <c r="T8" s="281">
        <v>9640.7000000000007</v>
      </c>
      <c r="U8" s="281">
        <f>SUM(T8-R8)</f>
        <v>1947.0000000000009</v>
      </c>
      <c r="V8" s="281">
        <v>11496.5</v>
      </c>
      <c r="W8" s="281">
        <f>SUM(V8-T8)</f>
        <v>1855.7999999999993</v>
      </c>
      <c r="X8" s="281">
        <v>13403.3</v>
      </c>
      <c r="Y8" s="281">
        <f>SUM(X8-V8)</f>
        <v>1906.7999999999993</v>
      </c>
      <c r="Z8" s="281">
        <v>15320.8</v>
      </c>
      <c r="AA8" s="281">
        <f>SUM(Z8-X8)</f>
        <v>1917.5</v>
      </c>
      <c r="AB8" s="281">
        <v>17217.3</v>
      </c>
      <c r="AC8" s="281">
        <f>SUM(AB8-Z8)</f>
        <v>1896.5</v>
      </c>
      <c r="AD8" s="281">
        <v>19061.3</v>
      </c>
      <c r="AE8" s="281">
        <f>SUM(AD8-AB8)</f>
        <v>1844</v>
      </c>
      <c r="AF8" s="281">
        <v>20873.7</v>
      </c>
      <c r="AG8" s="371">
        <f>SUM(AF8-AD8)</f>
        <v>1812.4000000000015</v>
      </c>
      <c r="AH8" s="281">
        <v>22863.4</v>
      </c>
      <c r="AI8" s="282">
        <f>SUM(AH8-AF8)</f>
        <v>1989.7000000000007</v>
      </c>
      <c r="AO8" s="281">
        <v>22151.200000000001</v>
      </c>
      <c r="AP8" s="282">
        <f>SUM(AO8-AF8)</f>
        <v>1277.5</v>
      </c>
      <c r="AQ8" s="282">
        <f>SUM(AP8-AI8)</f>
        <v>-712.20000000000073</v>
      </c>
    </row>
    <row r="9" spans="1:43" ht="94.9" hidden="1" customHeight="1" x14ac:dyDescent="0.95">
      <c r="A9" s="316" t="s">
        <v>50</v>
      </c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81">
        <v>0</v>
      </c>
      <c r="M9" s="281"/>
      <c r="N9" s="281">
        <v>0</v>
      </c>
      <c r="O9" s="281"/>
      <c r="P9" s="281">
        <v>0</v>
      </c>
      <c r="Q9" s="281"/>
      <c r="R9" s="281">
        <v>0</v>
      </c>
      <c r="S9" s="281"/>
      <c r="T9" s="281">
        <v>0</v>
      </c>
      <c r="U9" s="281"/>
      <c r="V9" s="281">
        <v>0</v>
      </c>
      <c r="W9" s="281"/>
      <c r="X9" s="281">
        <v>0</v>
      </c>
      <c r="Y9" s="281"/>
      <c r="Z9" s="281">
        <v>0</v>
      </c>
      <c r="AA9" s="281"/>
      <c r="AB9" s="281">
        <v>0</v>
      </c>
      <c r="AC9" s="281"/>
      <c r="AD9" s="281">
        <v>0</v>
      </c>
      <c r="AE9" s="281"/>
      <c r="AF9" s="281">
        <v>0</v>
      </c>
      <c r="AG9" s="371"/>
      <c r="AH9" s="281">
        <v>0</v>
      </c>
      <c r="AI9" s="282"/>
      <c r="AO9" s="281">
        <v>0</v>
      </c>
      <c r="AP9" s="282"/>
      <c r="AQ9" s="282"/>
    </row>
    <row r="10" spans="1:43" ht="94.9" customHeight="1" x14ac:dyDescent="0.95">
      <c r="A10" s="367" t="s">
        <v>51</v>
      </c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81">
        <v>1116.7</v>
      </c>
      <c r="M10" s="281">
        <f>SUM(L10-J10)</f>
        <v>1116.7</v>
      </c>
      <c r="N10" s="281">
        <v>2151.9</v>
      </c>
      <c r="O10" s="281">
        <f>SUM(N10-L10)</f>
        <v>1035.2</v>
      </c>
      <c r="P10" s="281">
        <v>3258.5</v>
      </c>
      <c r="Q10" s="281">
        <f>SUM(P10-N10)</f>
        <v>1106.5999999999999</v>
      </c>
      <c r="R10" s="281">
        <v>4358.2</v>
      </c>
      <c r="S10" s="281">
        <f>SUM(R10-P10)</f>
        <v>1099.6999999999998</v>
      </c>
      <c r="T10" s="281">
        <v>5492.2</v>
      </c>
      <c r="U10" s="281">
        <f>SUM(T10-R10)</f>
        <v>1134</v>
      </c>
      <c r="V10" s="281">
        <v>6590.1</v>
      </c>
      <c r="W10" s="366">
        <f>SUM(V10-T10)</f>
        <v>1097.9000000000005</v>
      </c>
      <c r="X10" s="281">
        <v>7728.2</v>
      </c>
      <c r="Y10" s="281">
        <f>SUM(X10-V10)</f>
        <v>1138.0999999999995</v>
      </c>
      <c r="Z10" s="281">
        <v>8783.7999999999993</v>
      </c>
      <c r="AA10" s="281">
        <f>SUM(Z10-X10)</f>
        <v>1055.5999999999995</v>
      </c>
      <c r="AB10" s="281">
        <v>8413.6</v>
      </c>
      <c r="AC10" s="281">
        <f>SUM(AB10-Z10)</f>
        <v>-370.19999999999891</v>
      </c>
      <c r="AD10" s="281">
        <v>9525.2999999999993</v>
      </c>
      <c r="AE10" s="281">
        <f>SUM(AD10-AB10)</f>
        <v>1111.6999999999989</v>
      </c>
      <c r="AF10" s="281">
        <v>10617</v>
      </c>
      <c r="AG10" s="371">
        <f>SUM(AF10-AD10)</f>
        <v>1091.7000000000007</v>
      </c>
      <c r="AH10" s="281">
        <v>11765.4</v>
      </c>
      <c r="AI10" s="282">
        <f>SUM(AH10-AF10)</f>
        <v>1148.3999999999996</v>
      </c>
      <c r="AO10" s="281">
        <v>11765.2</v>
      </c>
      <c r="AP10" s="282">
        <f>SUM(AO10-AF10)</f>
        <v>1148.2000000000007</v>
      </c>
      <c r="AQ10" s="282">
        <f>SUM(AP10-AI10)</f>
        <v>-0.19999999999890861</v>
      </c>
    </row>
    <row r="11" spans="1:43" ht="94.9" hidden="1" customHeight="1" x14ac:dyDescent="0.95">
      <c r="A11" s="316" t="s">
        <v>52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81">
        <v>0</v>
      </c>
      <c r="M11" s="281">
        <f>SUM(L11-J11)</f>
        <v>0</v>
      </c>
      <c r="N11" s="281">
        <v>0</v>
      </c>
      <c r="O11" s="281">
        <f>SUM(N11-L11)</f>
        <v>0</v>
      </c>
      <c r="P11" s="281">
        <v>0</v>
      </c>
      <c r="Q11" s="281">
        <f>SUM(P11-N11)</f>
        <v>0</v>
      </c>
      <c r="R11" s="281">
        <v>0</v>
      </c>
      <c r="S11" s="281">
        <f>SUM(R11-P11)</f>
        <v>0</v>
      </c>
      <c r="T11" s="281">
        <v>0</v>
      </c>
      <c r="U11" s="281">
        <f>SUM(T11-R11)</f>
        <v>0</v>
      </c>
      <c r="V11" s="281">
        <v>0</v>
      </c>
      <c r="W11" s="281">
        <f>SUM(V11-T11)</f>
        <v>0</v>
      </c>
      <c r="X11" s="281">
        <v>0</v>
      </c>
      <c r="Y11" s="281">
        <f>SUM(X11-V11)</f>
        <v>0</v>
      </c>
      <c r="Z11" s="281">
        <v>0</v>
      </c>
      <c r="AA11" s="281">
        <f>SUM(Z11-X11)</f>
        <v>0</v>
      </c>
      <c r="AB11" s="281">
        <v>0</v>
      </c>
      <c r="AC11" s="281">
        <f>SUM(AB11-Z11)</f>
        <v>0</v>
      </c>
      <c r="AD11" s="281">
        <v>0</v>
      </c>
      <c r="AE11" s="281">
        <f>SUM(AD11-AB11)</f>
        <v>0</v>
      </c>
      <c r="AF11" s="281">
        <v>0</v>
      </c>
      <c r="AG11" s="371">
        <f>SUM(AF11-AD11)</f>
        <v>0</v>
      </c>
      <c r="AH11" s="281">
        <v>0</v>
      </c>
      <c r="AI11" s="282">
        <f>SUM(AH11-AF11)</f>
        <v>0</v>
      </c>
      <c r="AO11" s="281">
        <v>0</v>
      </c>
      <c r="AP11" s="282">
        <f t="shared" ref="AP11:AQ12" si="0">SUM(AO11-AF11)</f>
        <v>0</v>
      </c>
      <c r="AQ11" s="282">
        <f t="shared" si="0"/>
        <v>0</v>
      </c>
    </row>
    <row r="12" spans="1:43" ht="94.9" customHeight="1" x14ac:dyDescent="0.95">
      <c r="A12" s="316" t="s">
        <v>53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81">
        <v>60.4</v>
      </c>
      <c r="M12" s="281">
        <f>SUM(L12-J12)</f>
        <v>60.4</v>
      </c>
      <c r="N12" s="281">
        <v>112</v>
      </c>
      <c r="O12" s="281">
        <f>SUM(N12-L12)</f>
        <v>51.6</v>
      </c>
      <c r="P12" s="281">
        <v>174.3</v>
      </c>
      <c r="Q12" s="281">
        <f>SUM(P12-N12)</f>
        <v>62.300000000000011</v>
      </c>
      <c r="R12" s="281">
        <v>233.9</v>
      </c>
      <c r="S12" s="281">
        <f>SUM(R12-P12)</f>
        <v>59.599999999999994</v>
      </c>
      <c r="T12" s="281">
        <v>292.8</v>
      </c>
      <c r="U12" s="281">
        <f>SUM(T12-R12)</f>
        <v>58.900000000000006</v>
      </c>
      <c r="V12" s="281">
        <v>376.1</v>
      </c>
      <c r="W12" s="281">
        <f>SUM(V12-T12)</f>
        <v>83.300000000000011</v>
      </c>
      <c r="X12" s="281">
        <v>451.7</v>
      </c>
      <c r="Y12" s="281">
        <f>SUM(X12-V12)</f>
        <v>75.599999999999966</v>
      </c>
      <c r="Z12" s="281">
        <v>547.1</v>
      </c>
      <c r="AA12" s="281">
        <f>SUM(Z12-X12)</f>
        <v>95.400000000000034</v>
      </c>
      <c r="AB12" s="281">
        <v>989.9</v>
      </c>
      <c r="AC12" s="281">
        <f>SUM(AB12-Z12)</f>
        <v>442.79999999999995</v>
      </c>
      <c r="AD12" s="281">
        <v>1036.9000000000001</v>
      </c>
      <c r="AE12" s="281">
        <f>SUM(AD12-AB12)</f>
        <v>47.000000000000114</v>
      </c>
      <c r="AF12" s="281">
        <v>1093.5</v>
      </c>
      <c r="AG12" s="371">
        <f>SUM(AF12-AD12)</f>
        <v>56.599999999999909</v>
      </c>
      <c r="AH12" s="281">
        <v>1166.0999999999999</v>
      </c>
      <c r="AI12" s="282">
        <f>SUM(AH12-AF12)</f>
        <v>72.599999999999909</v>
      </c>
      <c r="AO12" s="281">
        <v>1093.5</v>
      </c>
      <c r="AP12" s="282">
        <f t="shared" si="0"/>
        <v>0</v>
      </c>
      <c r="AQ12" s="282">
        <f>SUM(AP12-AI12)</f>
        <v>-72.599999999999909</v>
      </c>
    </row>
    <row r="13" spans="1:43" s="212" customFormat="1" ht="94.9" customHeight="1" x14ac:dyDescent="0.95">
      <c r="A13" s="317"/>
      <c r="B13" s="217"/>
      <c r="C13" s="217"/>
      <c r="D13" s="217"/>
      <c r="E13" s="217"/>
      <c r="F13" s="217"/>
      <c r="G13" s="217"/>
      <c r="H13" s="217"/>
      <c r="I13" s="217"/>
      <c r="J13" s="217"/>
      <c r="K13" s="217"/>
      <c r="L13" s="283">
        <f>SUM(L8:L12)</f>
        <v>3174.2000000000003</v>
      </c>
      <c r="M13" s="283">
        <f>SUM(L13-J13)</f>
        <v>3174.2000000000003</v>
      </c>
      <c r="N13" s="283">
        <f>SUM(N8:N12)</f>
        <v>6049.9</v>
      </c>
      <c r="O13" s="283">
        <f>SUM(N13-L13)</f>
        <v>2875.6999999999994</v>
      </c>
      <c r="P13" s="283">
        <f>SUM(P8:P12)</f>
        <v>9212.4</v>
      </c>
      <c r="Q13" s="283">
        <f>SUM(P13-N13)</f>
        <v>3162.5</v>
      </c>
      <c r="R13" s="283">
        <f>SUM(R8:R12)</f>
        <v>12285.8</v>
      </c>
      <c r="S13" s="283">
        <f>SUM(R13-P13)</f>
        <v>3073.3999999999996</v>
      </c>
      <c r="T13" s="283">
        <f>SUM(T8:T12)</f>
        <v>15425.7</v>
      </c>
      <c r="U13" s="283">
        <f>SUM(T13-R13)</f>
        <v>3139.9000000000015</v>
      </c>
      <c r="V13" s="283">
        <f>SUM(V8:V12)</f>
        <v>18462.699999999997</v>
      </c>
      <c r="W13" s="283">
        <f>SUM(V13-T13)</f>
        <v>3036.9999999999964</v>
      </c>
      <c r="X13" s="283">
        <f>SUM(X8:X12)</f>
        <v>21583.200000000001</v>
      </c>
      <c r="Y13" s="283">
        <f>SUM(X13-V13)</f>
        <v>3120.5000000000036</v>
      </c>
      <c r="Z13" s="283">
        <f>SUM(Z8:Z12)</f>
        <v>24651.699999999997</v>
      </c>
      <c r="AA13" s="283">
        <f>SUM(Z13-X13)</f>
        <v>3068.4999999999964</v>
      </c>
      <c r="AB13" s="283">
        <f>SUM(AB8:AB12)</f>
        <v>26620.800000000003</v>
      </c>
      <c r="AC13" s="283">
        <f>SUM(AB13-Z13)</f>
        <v>1969.1000000000058</v>
      </c>
      <c r="AD13" s="283">
        <f>SUM(AD8:AD12)</f>
        <v>29623.5</v>
      </c>
      <c r="AE13" s="283">
        <f>SUM(AD13-AB13)</f>
        <v>3002.6999999999971</v>
      </c>
      <c r="AF13" s="283">
        <f>SUM(AF8:AF12)</f>
        <v>32584.2</v>
      </c>
      <c r="AG13" s="372">
        <f>SUM(AF13-AD13)</f>
        <v>2960.7000000000007</v>
      </c>
      <c r="AH13" s="283">
        <f>SUM(AH8:AH12)</f>
        <v>35794.9</v>
      </c>
      <c r="AI13" s="284">
        <f>SUM(AH13-AF13)</f>
        <v>3210.7000000000007</v>
      </c>
      <c r="AO13" s="283">
        <f>SUM(AO8:AO12)</f>
        <v>35009.9</v>
      </c>
      <c r="AP13" s="284">
        <f>SUM(AO13-AF13)</f>
        <v>2425.7000000000007</v>
      </c>
      <c r="AQ13" s="284">
        <f>SUM(AP13-AI13)</f>
        <v>-785</v>
      </c>
    </row>
    <row r="14" spans="1:43" ht="94.9" hidden="1" customHeight="1" x14ac:dyDescent="0.95">
      <c r="A14" s="314"/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77"/>
      <c r="M14" s="281"/>
      <c r="N14" s="277"/>
      <c r="O14" s="281"/>
      <c r="Q14" s="281"/>
      <c r="R14" s="277"/>
      <c r="S14" s="281"/>
      <c r="T14" s="277"/>
      <c r="U14" s="281"/>
      <c r="V14" s="277"/>
      <c r="W14" s="281"/>
      <c r="X14" s="277"/>
      <c r="Y14" s="281"/>
      <c r="Z14" s="277"/>
      <c r="AA14" s="281"/>
      <c r="AB14" s="277"/>
      <c r="AC14" s="281"/>
      <c r="AD14" s="277"/>
      <c r="AE14" s="281"/>
      <c r="AF14" s="277"/>
      <c r="AG14" s="371"/>
      <c r="AH14" s="277"/>
      <c r="AI14" s="282"/>
      <c r="AO14" s="277"/>
      <c r="AP14" s="282"/>
      <c r="AQ14" s="282"/>
    </row>
    <row r="15" spans="1:43" s="212" customFormat="1" ht="94.9" customHeight="1" x14ac:dyDescent="0.95">
      <c r="A15" s="315" t="s">
        <v>54</v>
      </c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85"/>
      <c r="M15" s="286"/>
      <c r="N15" s="285"/>
      <c r="O15" s="286"/>
      <c r="P15" s="285"/>
      <c r="Q15" s="286"/>
      <c r="R15" s="285"/>
      <c r="S15" s="286"/>
      <c r="T15" s="285"/>
      <c r="U15" s="286"/>
      <c r="V15" s="285"/>
      <c r="W15" s="286"/>
      <c r="X15" s="285"/>
      <c r="Y15" s="286"/>
      <c r="Z15" s="285"/>
      <c r="AA15" s="286"/>
      <c r="AB15" s="285"/>
      <c r="AC15" s="286"/>
      <c r="AD15" s="285"/>
      <c r="AE15" s="286"/>
      <c r="AF15" s="285"/>
      <c r="AG15" s="373"/>
      <c r="AH15" s="285"/>
      <c r="AI15" s="287"/>
      <c r="AO15" s="285"/>
      <c r="AP15" s="287"/>
      <c r="AQ15" s="287"/>
    </row>
    <row r="16" spans="1:43" ht="94.9" customHeight="1" x14ac:dyDescent="0.95">
      <c r="A16" s="314" t="s">
        <v>24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77">
        <v>7.3</v>
      </c>
      <c r="M16" s="281">
        <f t="shared" ref="M16:M21" si="1">SUM(L16-J16)</f>
        <v>7.3</v>
      </c>
      <c r="N16" s="277">
        <v>13.6</v>
      </c>
      <c r="O16" s="281">
        <f t="shared" ref="O16:O21" si="2">SUM(N16-L16)</f>
        <v>6.3</v>
      </c>
      <c r="P16" s="277">
        <v>30.2</v>
      </c>
      <c r="Q16" s="281">
        <f t="shared" ref="Q16:Q21" si="3">SUM(P16-N16)</f>
        <v>16.600000000000001</v>
      </c>
      <c r="R16" s="277">
        <v>53.7</v>
      </c>
      <c r="S16" s="281">
        <f t="shared" ref="S16:S21" si="4">SUM(R16-P16)</f>
        <v>23.500000000000004</v>
      </c>
      <c r="T16" s="277">
        <v>77.2</v>
      </c>
      <c r="U16" s="281">
        <f t="shared" ref="U16:U21" si="5">SUM(T16-R16)</f>
        <v>23.5</v>
      </c>
      <c r="V16" s="277">
        <v>99.1</v>
      </c>
      <c r="W16" s="281">
        <f t="shared" ref="W16:W21" si="6">SUM(V16-T16)</f>
        <v>21.899999999999991</v>
      </c>
      <c r="X16" s="277">
        <v>119.1</v>
      </c>
      <c r="Y16" s="281">
        <f t="shared" ref="Y16:Y21" si="7">SUM(X16-V16)</f>
        <v>20</v>
      </c>
      <c r="Z16" s="277">
        <v>139.19999999999999</v>
      </c>
      <c r="AA16" s="281">
        <f t="shared" ref="AA16:AA21" si="8">SUM(Z16-X16)</f>
        <v>20.099999999999994</v>
      </c>
      <c r="AB16" s="277">
        <v>113</v>
      </c>
      <c r="AC16" s="281">
        <f t="shared" ref="AC16:AC21" si="9">SUM(AB16-Z16)</f>
        <v>-26.199999999999989</v>
      </c>
      <c r="AD16" s="277">
        <v>121.6</v>
      </c>
      <c r="AE16" s="281">
        <f t="shared" ref="AE16:AE21" si="10">SUM(AD16-AB16)</f>
        <v>8.5999999999999943</v>
      </c>
      <c r="AF16" s="277">
        <v>128.80000000000001</v>
      </c>
      <c r="AG16" s="371">
        <f t="shared" ref="AG16:AG21" si="11">SUM(AF16-AD16)</f>
        <v>7.2000000000000171</v>
      </c>
      <c r="AH16" s="277">
        <v>136.80000000000001</v>
      </c>
      <c r="AI16" s="282">
        <f>SUM(AH16-AF16)</f>
        <v>8</v>
      </c>
      <c r="AO16" s="277">
        <v>134.4</v>
      </c>
      <c r="AP16" s="282">
        <f t="shared" ref="AP16:AP20" si="12">SUM(AO16-AF16)</f>
        <v>5.5999999999999943</v>
      </c>
      <c r="AQ16" s="282">
        <f t="shared" ref="AQ16:AQ20" si="13">SUM(AP16-AI16)</f>
        <v>-2.4000000000000057</v>
      </c>
    </row>
    <row r="17" spans="1:43" ht="94.9" customHeight="1" x14ac:dyDescent="0.95">
      <c r="A17" s="316" t="s">
        <v>49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81">
        <v>731.2</v>
      </c>
      <c r="M17" s="281">
        <f t="shared" si="1"/>
        <v>731.2</v>
      </c>
      <c r="N17" s="281">
        <v>1358.6</v>
      </c>
      <c r="O17" s="281">
        <f t="shared" si="2"/>
        <v>627.39999999999986</v>
      </c>
      <c r="P17" s="281">
        <v>2053</v>
      </c>
      <c r="Q17" s="281">
        <f t="shared" si="3"/>
        <v>694.40000000000009</v>
      </c>
      <c r="R17" s="281">
        <v>2760.3</v>
      </c>
      <c r="S17" s="281">
        <f t="shared" si="4"/>
        <v>707.30000000000018</v>
      </c>
      <c r="T17" s="281">
        <v>3542.5</v>
      </c>
      <c r="U17" s="281">
        <f t="shared" si="5"/>
        <v>782.19999999999982</v>
      </c>
      <c r="V17" s="281">
        <v>4337.7</v>
      </c>
      <c r="W17" s="281">
        <f t="shared" si="6"/>
        <v>795.19999999999982</v>
      </c>
      <c r="X17" s="281">
        <v>5187.6000000000004</v>
      </c>
      <c r="Y17" s="281">
        <f t="shared" si="7"/>
        <v>849.90000000000055</v>
      </c>
      <c r="Z17" s="281">
        <v>6091.9</v>
      </c>
      <c r="AA17" s="281">
        <f t="shared" si="8"/>
        <v>904.29999999999927</v>
      </c>
      <c r="AB17" s="281">
        <v>6976.7</v>
      </c>
      <c r="AC17" s="281">
        <f t="shared" si="9"/>
        <v>884.80000000000018</v>
      </c>
      <c r="AD17" s="281">
        <v>7689.7</v>
      </c>
      <c r="AE17" s="281">
        <f t="shared" si="10"/>
        <v>713</v>
      </c>
      <c r="AF17" s="281">
        <v>8392.9</v>
      </c>
      <c r="AG17" s="371">
        <f t="shared" si="11"/>
        <v>703.19999999999982</v>
      </c>
      <c r="AH17" s="281">
        <v>9140.5</v>
      </c>
      <c r="AI17" s="282">
        <f t="shared" ref="AI17:AI21" si="14">SUM(AH17-AF17)</f>
        <v>747.60000000000036</v>
      </c>
      <c r="AO17" s="281">
        <v>8870.9</v>
      </c>
      <c r="AP17" s="282">
        <f t="shared" si="12"/>
        <v>478</v>
      </c>
      <c r="AQ17" s="282">
        <f t="shared" si="13"/>
        <v>-269.60000000000036</v>
      </c>
    </row>
    <row r="18" spans="1:43" ht="94.9" customHeight="1" x14ac:dyDescent="0.95">
      <c r="A18" s="316" t="s">
        <v>55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81">
        <v>92.3</v>
      </c>
      <c r="M18" s="281">
        <f t="shared" si="1"/>
        <v>92.3</v>
      </c>
      <c r="N18" s="281">
        <v>172.1</v>
      </c>
      <c r="O18" s="281">
        <f t="shared" si="2"/>
        <v>79.8</v>
      </c>
      <c r="P18" s="281">
        <v>252.5</v>
      </c>
      <c r="Q18" s="281">
        <f t="shared" si="3"/>
        <v>80.400000000000006</v>
      </c>
      <c r="R18" s="281">
        <v>338.6</v>
      </c>
      <c r="S18" s="281">
        <f t="shared" si="4"/>
        <v>86.100000000000023</v>
      </c>
      <c r="T18" s="281">
        <v>419.9</v>
      </c>
      <c r="U18" s="281">
        <f t="shared" si="5"/>
        <v>81.299999999999955</v>
      </c>
      <c r="V18" s="281">
        <v>499.7</v>
      </c>
      <c r="W18" s="281">
        <f t="shared" si="6"/>
        <v>79.800000000000011</v>
      </c>
      <c r="X18" s="281">
        <v>585.6</v>
      </c>
      <c r="Y18" s="281">
        <f t="shared" si="7"/>
        <v>85.900000000000034</v>
      </c>
      <c r="Z18" s="281">
        <v>665.4</v>
      </c>
      <c r="AA18" s="281">
        <f t="shared" si="8"/>
        <v>79.799999999999955</v>
      </c>
      <c r="AB18" s="281">
        <v>727.4</v>
      </c>
      <c r="AC18" s="281">
        <f t="shared" si="9"/>
        <v>62</v>
      </c>
      <c r="AD18" s="281">
        <v>817.9</v>
      </c>
      <c r="AE18" s="281">
        <f t="shared" si="10"/>
        <v>90.5</v>
      </c>
      <c r="AF18" s="281">
        <v>920.8</v>
      </c>
      <c r="AG18" s="371">
        <f t="shared" si="11"/>
        <v>102.89999999999998</v>
      </c>
      <c r="AH18" s="281">
        <v>1001.7</v>
      </c>
      <c r="AI18" s="282">
        <f t="shared" si="14"/>
        <v>80.900000000000091</v>
      </c>
      <c r="AO18" s="281">
        <v>924.5</v>
      </c>
      <c r="AP18" s="282">
        <f t="shared" si="12"/>
        <v>3.7000000000000455</v>
      </c>
      <c r="AQ18" s="282">
        <f t="shared" si="13"/>
        <v>-77.200000000000045</v>
      </c>
    </row>
    <row r="19" spans="1:43" ht="94.9" hidden="1" customHeight="1" x14ac:dyDescent="0.95">
      <c r="A19" s="316" t="s">
        <v>129</v>
      </c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81">
        <v>0</v>
      </c>
      <c r="M19" s="281">
        <f t="shared" si="1"/>
        <v>0</v>
      </c>
      <c r="N19" s="281">
        <v>0</v>
      </c>
      <c r="O19" s="281">
        <f t="shared" si="2"/>
        <v>0</v>
      </c>
      <c r="P19" s="281">
        <v>0</v>
      </c>
      <c r="Q19" s="281">
        <f t="shared" si="3"/>
        <v>0</v>
      </c>
      <c r="R19" s="281">
        <v>0</v>
      </c>
      <c r="S19" s="281">
        <f t="shared" si="4"/>
        <v>0</v>
      </c>
      <c r="T19" s="281">
        <v>0</v>
      </c>
      <c r="U19" s="281">
        <f t="shared" si="5"/>
        <v>0</v>
      </c>
      <c r="V19" s="281">
        <v>0</v>
      </c>
      <c r="W19" s="281">
        <f t="shared" si="6"/>
        <v>0</v>
      </c>
      <c r="X19" s="281">
        <v>0</v>
      </c>
      <c r="Y19" s="281">
        <f t="shared" si="7"/>
        <v>0</v>
      </c>
      <c r="Z19" s="281">
        <v>0</v>
      </c>
      <c r="AA19" s="281">
        <f t="shared" si="8"/>
        <v>0</v>
      </c>
      <c r="AB19" s="281">
        <v>0</v>
      </c>
      <c r="AC19" s="281">
        <f t="shared" si="9"/>
        <v>0</v>
      </c>
      <c r="AD19" s="281">
        <v>0</v>
      </c>
      <c r="AE19" s="281">
        <f t="shared" si="10"/>
        <v>0</v>
      </c>
      <c r="AF19" s="281">
        <v>0</v>
      </c>
      <c r="AG19" s="371">
        <f t="shared" si="11"/>
        <v>0</v>
      </c>
      <c r="AH19" s="281">
        <v>0</v>
      </c>
      <c r="AI19" s="282">
        <f t="shared" si="14"/>
        <v>0</v>
      </c>
      <c r="AO19" s="281">
        <v>0</v>
      </c>
      <c r="AP19" s="282">
        <f t="shared" si="12"/>
        <v>0</v>
      </c>
      <c r="AQ19" s="282">
        <f t="shared" si="13"/>
        <v>0</v>
      </c>
    </row>
    <row r="20" spans="1:43" ht="94.9" customHeight="1" x14ac:dyDescent="0.95">
      <c r="A20" s="316" t="s">
        <v>56</v>
      </c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88">
        <v>26.7</v>
      </c>
      <c r="M20" s="288">
        <f t="shared" si="1"/>
        <v>26.7</v>
      </c>
      <c r="N20" s="288">
        <v>64.099999999999994</v>
      </c>
      <c r="O20" s="288">
        <f t="shared" si="2"/>
        <v>37.399999999999991</v>
      </c>
      <c r="P20" s="288">
        <v>68</v>
      </c>
      <c r="Q20" s="288">
        <f t="shared" si="3"/>
        <v>3.9000000000000057</v>
      </c>
      <c r="R20" s="288">
        <v>68</v>
      </c>
      <c r="S20" s="288">
        <f t="shared" si="4"/>
        <v>0</v>
      </c>
      <c r="T20" s="288">
        <v>68</v>
      </c>
      <c r="U20" s="288">
        <f t="shared" si="5"/>
        <v>0</v>
      </c>
      <c r="V20" s="288">
        <v>101</v>
      </c>
      <c r="W20" s="288">
        <f t="shared" si="6"/>
        <v>33</v>
      </c>
      <c r="X20" s="288">
        <v>122</v>
      </c>
      <c r="Y20" s="288">
        <f t="shared" si="7"/>
        <v>21</v>
      </c>
      <c r="Z20" s="288">
        <v>175.4</v>
      </c>
      <c r="AA20" s="288">
        <f t="shared" si="8"/>
        <v>53.400000000000006</v>
      </c>
      <c r="AB20" s="288">
        <v>345.7</v>
      </c>
      <c r="AC20" s="288">
        <f t="shared" si="9"/>
        <v>170.29999999999998</v>
      </c>
      <c r="AD20" s="288">
        <v>366.7</v>
      </c>
      <c r="AE20" s="288">
        <f t="shared" si="10"/>
        <v>21</v>
      </c>
      <c r="AF20" s="288">
        <v>368.7</v>
      </c>
      <c r="AG20" s="374">
        <f t="shared" si="11"/>
        <v>2</v>
      </c>
      <c r="AH20" s="288">
        <v>406.2</v>
      </c>
      <c r="AI20" s="289">
        <f t="shared" si="14"/>
        <v>37.5</v>
      </c>
      <c r="AO20" s="288">
        <v>405.3</v>
      </c>
      <c r="AP20" s="289">
        <f t="shared" si="12"/>
        <v>36.600000000000023</v>
      </c>
      <c r="AQ20" s="282">
        <f t="shared" si="13"/>
        <v>-0.89999999999997726</v>
      </c>
    </row>
    <row r="21" spans="1:43" ht="94.9" customHeight="1" x14ac:dyDescent="0.95">
      <c r="A21" s="316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81">
        <f>SUM(L16:L20)</f>
        <v>857.5</v>
      </c>
      <c r="M21" s="281">
        <f t="shared" si="1"/>
        <v>857.5</v>
      </c>
      <c r="N21" s="281">
        <f>SUM(N16:N20)</f>
        <v>1608.3999999999996</v>
      </c>
      <c r="O21" s="281">
        <f t="shared" si="2"/>
        <v>750.89999999999964</v>
      </c>
      <c r="P21" s="281">
        <f>SUM(P16:P20)</f>
        <v>2403.6999999999998</v>
      </c>
      <c r="Q21" s="281">
        <f t="shared" si="3"/>
        <v>795.30000000000018</v>
      </c>
      <c r="R21" s="281">
        <f>SUM(R16:R20)</f>
        <v>3220.6</v>
      </c>
      <c r="S21" s="281">
        <f t="shared" si="4"/>
        <v>816.90000000000009</v>
      </c>
      <c r="T21" s="281">
        <f>SUM(T16:T20)</f>
        <v>4107.6000000000004</v>
      </c>
      <c r="U21" s="281">
        <f t="shared" si="5"/>
        <v>887.00000000000045</v>
      </c>
      <c r="V21" s="281">
        <f>SUM(V16:V20)</f>
        <v>5037.5</v>
      </c>
      <c r="W21" s="281">
        <f t="shared" si="6"/>
        <v>929.89999999999964</v>
      </c>
      <c r="X21" s="281">
        <f>SUM(X16:X20)</f>
        <v>6014.3000000000011</v>
      </c>
      <c r="Y21" s="281">
        <f t="shared" si="7"/>
        <v>976.80000000000109</v>
      </c>
      <c r="Z21" s="281">
        <f>SUM(Z16:Z20)</f>
        <v>7071.8999999999987</v>
      </c>
      <c r="AA21" s="281">
        <f t="shared" si="8"/>
        <v>1057.5999999999976</v>
      </c>
      <c r="AB21" s="281">
        <f>SUM(AB16:AB20)</f>
        <v>8162.7999999999993</v>
      </c>
      <c r="AC21" s="281">
        <f t="shared" si="9"/>
        <v>1090.9000000000005</v>
      </c>
      <c r="AD21" s="281">
        <f>SUM(AD16:AD20)</f>
        <v>8995.9000000000015</v>
      </c>
      <c r="AE21" s="281">
        <f t="shared" si="10"/>
        <v>833.10000000000218</v>
      </c>
      <c r="AF21" s="281">
        <f>SUM(AF16:AF20)</f>
        <v>9811.1999999999989</v>
      </c>
      <c r="AG21" s="371">
        <f t="shared" si="11"/>
        <v>815.29999999999745</v>
      </c>
      <c r="AH21" s="281">
        <f>SUM(AH16:AH20)</f>
        <v>10685.2</v>
      </c>
      <c r="AI21" s="282">
        <f t="shared" si="14"/>
        <v>874.00000000000182</v>
      </c>
      <c r="AO21" s="281">
        <f>SUM(AO16:AO20)</f>
        <v>10335.099999999999</v>
      </c>
      <c r="AP21" s="282">
        <f>SUM(AO21-AF21)</f>
        <v>523.89999999999964</v>
      </c>
      <c r="AQ21" s="282">
        <f>SUM(AP21-AI21)</f>
        <v>-350.10000000000218</v>
      </c>
    </row>
    <row r="22" spans="1:43" ht="94.9" customHeight="1" x14ac:dyDescent="0.95">
      <c r="A22" s="316"/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371"/>
      <c r="AH22" s="281"/>
      <c r="AI22" s="282"/>
      <c r="AO22" s="281"/>
      <c r="AP22" s="282"/>
      <c r="AQ22" s="282"/>
    </row>
    <row r="23" spans="1:43" ht="94.9" customHeight="1" x14ac:dyDescent="0.95">
      <c r="A23" s="318" t="s">
        <v>57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77">
        <v>0</v>
      </c>
      <c r="M23" s="281">
        <f>SUM(L23-J23)</f>
        <v>0</v>
      </c>
      <c r="N23" s="277">
        <v>0</v>
      </c>
      <c r="O23" s="281">
        <f>SUM(N23-L23)</f>
        <v>0</v>
      </c>
      <c r="P23" s="277">
        <v>16.5</v>
      </c>
      <c r="Q23" s="281">
        <f>SUM(P23-N23)</f>
        <v>16.5</v>
      </c>
      <c r="R23" s="277">
        <v>0</v>
      </c>
      <c r="S23" s="281">
        <f>SUM(R23-P23)</f>
        <v>-16.5</v>
      </c>
      <c r="T23" s="277">
        <v>0</v>
      </c>
      <c r="U23" s="281">
        <f>SUM(T23-R23)</f>
        <v>0</v>
      </c>
      <c r="V23" s="277">
        <v>0</v>
      </c>
      <c r="W23" s="281">
        <f>SUM(V23-T23)</f>
        <v>0</v>
      </c>
      <c r="X23" s="277">
        <v>0</v>
      </c>
      <c r="Y23" s="281">
        <f>SUM(X23-V23)</f>
        <v>0</v>
      </c>
      <c r="Z23" s="277">
        <v>0</v>
      </c>
      <c r="AA23" s="281">
        <f>SUM(Z23-X23)</f>
        <v>0</v>
      </c>
      <c r="AB23" s="277">
        <v>17.8</v>
      </c>
      <c r="AC23" s="281">
        <f>SUM(AB23-Z23)</f>
        <v>17.8</v>
      </c>
      <c r="AD23" s="277">
        <v>4</v>
      </c>
      <c r="AE23" s="281">
        <f>SUM(AD23-AB23)</f>
        <v>-13.8</v>
      </c>
      <c r="AF23" s="277">
        <v>256.8</v>
      </c>
      <c r="AG23" s="371">
        <f>SUM(AF23-AD23)</f>
        <v>252.8</v>
      </c>
      <c r="AH23" s="277">
        <v>325.10000000000002</v>
      </c>
      <c r="AI23" s="282">
        <f>SUM(AH23-AF23)</f>
        <v>68.300000000000011</v>
      </c>
      <c r="AO23" s="277">
        <v>256.8</v>
      </c>
      <c r="AP23" s="282">
        <f>SUM(AO23-AF23)</f>
        <v>0</v>
      </c>
      <c r="AQ23" s="282">
        <f>SUM(AP23-AI23)</f>
        <v>-68.300000000000011</v>
      </c>
    </row>
    <row r="24" spans="1:43" s="212" customFormat="1" ht="94.9" customHeight="1" x14ac:dyDescent="0.95">
      <c r="A24" s="317"/>
      <c r="B24" s="217"/>
      <c r="C24" s="217"/>
      <c r="D24" s="217"/>
      <c r="E24" s="217"/>
      <c r="F24" s="217"/>
      <c r="G24" s="217"/>
      <c r="H24" s="217"/>
      <c r="I24" s="217"/>
      <c r="J24" s="217"/>
      <c r="K24" s="217"/>
      <c r="L24" s="283">
        <f>SUM(L21:L23)</f>
        <v>857.5</v>
      </c>
      <c r="M24" s="283">
        <f>SUM(L24-J24)</f>
        <v>857.5</v>
      </c>
      <c r="N24" s="283">
        <f>SUM(N21:N23)</f>
        <v>1608.3999999999996</v>
      </c>
      <c r="O24" s="283">
        <f>SUM(N24-L24)</f>
        <v>750.89999999999964</v>
      </c>
      <c r="P24" s="283">
        <f>SUM(P21:P23)</f>
        <v>2420.1999999999998</v>
      </c>
      <c r="Q24" s="283">
        <f>SUM(P24-N24)</f>
        <v>811.80000000000018</v>
      </c>
      <c r="R24" s="283">
        <f>SUM(R21:R23)</f>
        <v>3220.6</v>
      </c>
      <c r="S24" s="283">
        <f>SUM(R24-P24)</f>
        <v>800.40000000000009</v>
      </c>
      <c r="T24" s="283">
        <f>SUM(T21:T23)</f>
        <v>4107.6000000000004</v>
      </c>
      <c r="U24" s="283">
        <f>SUM(T24-R24)</f>
        <v>887.00000000000045</v>
      </c>
      <c r="V24" s="283">
        <f>SUM(V21:V23)</f>
        <v>5037.5</v>
      </c>
      <c r="W24" s="283">
        <f>SUM(V24-T24)</f>
        <v>929.89999999999964</v>
      </c>
      <c r="X24" s="283">
        <f>SUM(X21:X23)</f>
        <v>6014.3000000000011</v>
      </c>
      <c r="Y24" s="283">
        <f>SUM(X24-V24)</f>
        <v>976.80000000000109</v>
      </c>
      <c r="Z24" s="283">
        <f>SUM(Z21:Z23)</f>
        <v>7071.8999999999987</v>
      </c>
      <c r="AA24" s="283">
        <f>SUM(Z24-X24)</f>
        <v>1057.5999999999976</v>
      </c>
      <c r="AB24" s="283">
        <f>SUM(AB21:AB23)</f>
        <v>8180.5999999999995</v>
      </c>
      <c r="AC24" s="283">
        <f>SUM(AB24-Z24)</f>
        <v>1108.7000000000007</v>
      </c>
      <c r="AD24" s="283">
        <f>SUM(AD21:AD23)</f>
        <v>8999.9000000000015</v>
      </c>
      <c r="AE24" s="283">
        <f>SUM(AD24-AB24)</f>
        <v>819.300000000002</v>
      </c>
      <c r="AF24" s="283">
        <f>SUM(AF21:AF23)</f>
        <v>10067.999999999998</v>
      </c>
      <c r="AG24" s="372">
        <f>SUM(AF24-AD24)</f>
        <v>1068.0999999999967</v>
      </c>
      <c r="AH24" s="283">
        <f>SUM(AH21:AH23)</f>
        <v>11010.300000000001</v>
      </c>
      <c r="AI24" s="284">
        <f>SUM(AH24-AF24)</f>
        <v>942.30000000000291</v>
      </c>
      <c r="AO24" s="283">
        <f>SUM(AO21:AO23)</f>
        <v>10591.899999999998</v>
      </c>
      <c r="AP24" s="284">
        <f>SUM(AO24-AF24)</f>
        <v>523.89999999999964</v>
      </c>
      <c r="AQ24" s="284">
        <f>SUM(AP24-AI24)</f>
        <v>-418.40000000000327</v>
      </c>
    </row>
    <row r="25" spans="1:43" ht="94.9" customHeight="1" x14ac:dyDescent="0.95">
      <c r="A25" s="314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77"/>
      <c r="M25" s="281"/>
      <c r="N25" s="277"/>
      <c r="O25" s="281"/>
      <c r="Q25" s="281"/>
      <c r="R25" s="277"/>
      <c r="S25" s="281"/>
      <c r="T25" s="277"/>
      <c r="U25" s="281"/>
      <c r="V25" s="277"/>
      <c r="W25" s="281"/>
      <c r="X25" s="277"/>
      <c r="Y25" s="281"/>
      <c r="Z25" s="277"/>
      <c r="AA25" s="281"/>
      <c r="AB25" s="277"/>
      <c r="AC25" s="281"/>
      <c r="AD25" s="277"/>
      <c r="AE25" s="281"/>
      <c r="AF25" s="277"/>
      <c r="AG25" s="371"/>
      <c r="AH25" s="277"/>
      <c r="AI25" s="282"/>
      <c r="AO25" s="277"/>
      <c r="AP25" s="282"/>
      <c r="AQ25" s="282"/>
    </row>
    <row r="26" spans="1:43" ht="94.9" customHeight="1" x14ac:dyDescent="0.95">
      <c r="A26" s="319" t="s">
        <v>58</v>
      </c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90">
        <f>+L13-L24</f>
        <v>2316.7000000000003</v>
      </c>
      <c r="M26" s="291">
        <f>SUM(L26-J26)</f>
        <v>2316.7000000000003</v>
      </c>
      <c r="N26" s="290">
        <f>+N13-N24</f>
        <v>4441.5</v>
      </c>
      <c r="O26" s="291">
        <f>SUM(N26-L26)</f>
        <v>2124.7999999999997</v>
      </c>
      <c r="P26" s="290">
        <f>+P13-P24</f>
        <v>6792.2</v>
      </c>
      <c r="Q26" s="333">
        <f>SUM(P26-N26)</f>
        <v>2350.6999999999998</v>
      </c>
      <c r="R26" s="290">
        <f>+R13-R24</f>
        <v>9065.1999999999989</v>
      </c>
      <c r="S26" s="291">
        <f>SUM(R26-P26)</f>
        <v>2272.9999999999991</v>
      </c>
      <c r="T26" s="290">
        <f>+T13-T24</f>
        <v>11318.1</v>
      </c>
      <c r="U26" s="291">
        <f>SUM(T26-R26)</f>
        <v>2252.9000000000015</v>
      </c>
      <c r="V26" s="290">
        <f>+V13-V24</f>
        <v>13425.199999999997</v>
      </c>
      <c r="W26" s="291">
        <f>SUM(V26-T26)</f>
        <v>2107.0999999999967</v>
      </c>
      <c r="X26" s="290">
        <f>+X13-X24</f>
        <v>15568.9</v>
      </c>
      <c r="Y26" s="291">
        <f>SUM(X26-V26)</f>
        <v>2143.7000000000025</v>
      </c>
      <c r="Z26" s="290">
        <f>+Z13-Z24</f>
        <v>17579.8</v>
      </c>
      <c r="AA26" s="291">
        <f>SUM(Z26-X26)</f>
        <v>2010.8999999999996</v>
      </c>
      <c r="AB26" s="290">
        <f>+AB13-AB24</f>
        <v>18440.200000000004</v>
      </c>
      <c r="AC26" s="291">
        <f>SUM(AB26-Z26)</f>
        <v>860.40000000000509</v>
      </c>
      <c r="AD26" s="290">
        <f>+AD13-AD24</f>
        <v>20623.599999999999</v>
      </c>
      <c r="AE26" s="291">
        <f>SUM(AD26-AB26)</f>
        <v>2183.3999999999942</v>
      </c>
      <c r="AF26" s="290">
        <f>+AF13-AF24</f>
        <v>22516.200000000004</v>
      </c>
      <c r="AG26" s="375">
        <f>SUM(AF26-AD26)</f>
        <v>1892.6000000000058</v>
      </c>
      <c r="AH26" s="290">
        <f>+AH13-AH24</f>
        <v>24784.6</v>
      </c>
      <c r="AI26" s="292">
        <f>SUM(AH26-AF26)</f>
        <v>2268.3999999999942</v>
      </c>
      <c r="AO26" s="290">
        <f>+AO13-AO24</f>
        <v>24418.000000000004</v>
      </c>
      <c r="AP26" s="292">
        <f>SUM(AO26-AF26)</f>
        <v>1901.7999999999993</v>
      </c>
      <c r="AQ26" s="292">
        <f>SUM(AP26-AI26)</f>
        <v>-366.59999999999491</v>
      </c>
    </row>
    <row r="27" spans="1:43" ht="94.9" customHeight="1" x14ac:dyDescent="0.95">
      <c r="A27" s="320"/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93"/>
      <c r="M27" s="286"/>
      <c r="N27" s="293"/>
      <c r="O27" s="286"/>
      <c r="P27" s="293"/>
      <c r="Q27" s="286"/>
      <c r="R27" s="293"/>
      <c r="S27" s="286"/>
      <c r="T27" s="293"/>
      <c r="U27" s="286"/>
      <c r="V27" s="293"/>
      <c r="W27" s="286"/>
      <c r="X27" s="293"/>
      <c r="Y27" s="286"/>
      <c r="Z27" s="293"/>
      <c r="AA27" s="286"/>
      <c r="AB27" s="293"/>
      <c r="AC27" s="286"/>
      <c r="AD27" s="293"/>
      <c r="AE27" s="286"/>
      <c r="AF27" s="293"/>
      <c r="AG27" s="373"/>
      <c r="AH27" s="293"/>
      <c r="AI27" s="287"/>
      <c r="AO27" s="293"/>
      <c r="AP27" s="287"/>
      <c r="AQ27" s="287"/>
    </row>
    <row r="28" spans="1:43" ht="94.9" customHeight="1" x14ac:dyDescent="0.95">
      <c r="A28" s="321" t="s">
        <v>149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94">
        <v>1205.9000000000001</v>
      </c>
      <c r="M28" s="286">
        <f>SUM(L28-J28)</f>
        <v>1205.9000000000001</v>
      </c>
      <c r="N28" s="294">
        <v>2464.1999999999998</v>
      </c>
      <c r="O28" s="286">
        <f>SUM(N28-L28)</f>
        <v>1258.2999999999997</v>
      </c>
      <c r="P28" s="294">
        <v>3751.2</v>
      </c>
      <c r="Q28" s="286">
        <f>SUM(P28-N28)</f>
        <v>1287</v>
      </c>
      <c r="R28" s="294">
        <v>5205.8999999999996</v>
      </c>
      <c r="S28" s="286">
        <f>SUM(R28-P28)</f>
        <v>1454.6999999999998</v>
      </c>
      <c r="T28" s="294">
        <v>6534.7</v>
      </c>
      <c r="U28" s="286">
        <f>SUM(T28-R28)</f>
        <v>1328.8000000000002</v>
      </c>
      <c r="V28" s="294">
        <v>7965.7</v>
      </c>
      <c r="W28" s="286">
        <f>SUM(V28-T28)</f>
        <v>1431</v>
      </c>
      <c r="X28" s="294">
        <v>9256.1</v>
      </c>
      <c r="Y28" s="286">
        <f>SUM(X28-V28)</f>
        <v>1290.4000000000005</v>
      </c>
      <c r="Z28" s="294">
        <v>10771.8</v>
      </c>
      <c r="AA28" s="286">
        <f>SUM(Z28-X28)</f>
        <v>1515.6999999999989</v>
      </c>
      <c r="AB28" s="294">
        <v>10738.3</v>
      </c>
      <c r="AC28" s="286">
        <f>SUM(AB28-Z28)</f>
        <v>-33.5</v>
      </c>
      <c r="AD28" s="294">
        <v>12040.4</v>
      </c>
      <c r="AE28" s="286">
        <f>SUM(AD28-AB28)</f>
        <v>1302.1000000000004</v>
      </c>
      <c r="AF28" s="294">
        <v>13466.3</v>
      </c>
      <c r="AG28" s="373">
        <f>SUM(AF28-AD28)</f>
        <v>1425.8999999999996</v>
      </c>
      <c r="AH28" s="294">
        <v>16539.599999999999</v>
      </c>
      <c r="AI28" s="287">
        <f>SUM(AH28-AF28)</f>
        <v>3073.2999999999993</v>
      </c>
      <c r="AO28" s="294">
        <v>13514.3</v>
      </c>
      <c r="AP28" s="287">
        <f>SUM(AO28-AF28)</f>
        <v>48</v>
      </c>
      <c r="AQ28" s="287">
        <f>SUM(AP28-AI28)</f>
        <v>-3025.2999999999993</v>
      </c>
    </row>
    <row r="29" spans="1:43" ht="94.9" customHeight="1" x14ac:dyDescent="0.95">
      <c r="A29" s="322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94"/>
      <c r="M29" s="286"/>
      <c r="N29" s="294"/>
      <c r="O29" s="286"/>
      <c r="P29" s="294"/>
      <c r="Q29" s="286"/>
      <c r="R29" s="294"/>
      <c r="S29" s="286"/>
      <c r="T29" s="294"/>
      <c r="U29" s="286"/>
      <c r="V29" s="294"/>
      <c r="W29" s="286"/>
      <c r="X29" s="294"/>
      <c r="Y29" s="286"/>
      <c r="Z29" s="294"/>
      <c r="AA29" s="286"/>
      <c r="AB29" s="294"/>
      <c r="AC29" s="286"/>
      <c r="AD29" s="294"/>
      <c r="AE29" s="286"/>
      <c r="AF29" s="294"/>
      <c r="AG29" s="373"/>
      <c r="AH29" s="294"/>
      <c r="AI29" s="287"/>
      <c r="AO29" s="294"/>
      <c r="AP29" s="287"/>
      <c r="AQ29" s="287"/>
    </row>
    <row r="30" spans="1:43" ht="94.9" customHeight="1" x14ac:dyDescent="0.95">
      <c r="A30" s="321" t="s">
        <v>150</v>
      </c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95">
        <v>790.1</v>
      </c>
      <c r="M30" s="285">
        <f>SUM(L30-J30)</f>
        <v>790.1</v>
      </c>
      <c r="N30" s="295">
        <v>1515.8</v>
      </c>
      <c r="O30" s="285">
        <f>SUM(N30-L30)</f>
        <v>725.69999999999993</v>
      </c>
      <c r="P30" s="295">
        <v>2230.8000000000002</v>
      </c>
      <c r="Q30" s="285">
        <f>SUM(P30-N30)</f>
        <v>715.00000000000023</v>
      </c>
      <c r="R30" s="295">
        <v>2988.7</v>
      </c>
      <c r="S30" s="285">
        <f>SUM(R30-P30)</f>
        <v>757.89999999999964</v>
      </c>
      <c r="T30" s="295">
        <v>3777.8</v>
      </c>
      <c r="U30" s="285">
        <f>SUM(T30-R30)</f>
        <v>789.10000000000036</v>
      </c>
      <c r="V30" s="295">
        <v>4562.7</v>
      </c>
      <c r="W30" s="285">
        <f>SUM(V30-T30)</f>
        <v>784.89999999999964</v>
      </c>
      <c r="X30" s="295">
        <v>5357.7</v>
      </c>
      <c r="Y30" s="285">
        <f>SUM(X30-V30)</f>
        <v>795</v>
      </c>
      <c r="Z30" s="295">
        <v>6206.8</v>
      </c>
      <c r="AA30" s="285">
        <f>SUM(Z30-X30)</f>
        <v>849.10000000000036</v>
      </c>
      <c r="AB30" s="295">
        <v>6303.7</v>
      </c>
      <c r="AC30" s="285">
        <f>SUM(AB30-Z30)</f>
        <v>96.899999999999636</v>
      </c>
      <c r="AD30" s="295">
        <v>7112.7</v>
      </c>
      <c r="AE30" s="285">
        <f>SUM(AD30-AB30)</f>
        <v>809</v>
      </c>
      <c r="AF30" s="295">
        <v>7972</v>
      </c>
      <c r="AG30" s="376">
        <f>SUM(AF30-AD30)</f>
        <v>859.30000000000018</v>
      </c>
      <c r="AH30" s="295">
        <v>8675.6</v>
      </c>
      <c r="AI30" s="296">
        <f>SUM(AH30-AF30)</f>
        <v>703.60000000000036</v>
      </c>
      <c r="AO30" s="295">
        <v>8194.2999999999993</v>
      </c>
      <c r="AP30" s="296">
        <f>SUM(AO30-AF30)</f>
        <v>222.29999999999927</v>
      </c>
      <c r="AQ30" s="296">
        <f>SUM(AP30-AI30)</f>
        <v>-481.30000000000109</v>
      </c>
    </row>
    <row r="31" spans="1:43" ht="94.9" customHeight="1" x14ac:dyDescent="0.95">
      <c r="A31" s="322"/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95"/>
      <c r="M31" s="286"/>
      <c r="N31" s="295"/>
      <c r="O31" s="286"/>
      <c r="P31" s="295"/>
      <c r="Q31" s="286"/>
      <c r="R31" s="295"/>
      <c r="S31" s="286"/>
      <c r="T31" s="295"/>
      <c r="U31" s="286"/>
      <c r="V31" s="295"/>
      <c r="W31" s="286"/>
      <c r="X31" s="295"/>
      <c r="Y31" s="286"/>
      <c r="Z31" s="295"/>
      <c r="AA31" s="286"/>
      <c r="AB31" s="295"/>
      <c r="AC31" s="286"/>
      <c r="AD31" s="295"/>
      <c r="AE31" s="286"/>
      <c r="AF31" s="295"/>
      <c r="AG31" s="373"/>
      <c r="AH31" s="295"/>
      <c r="AI31" s="287"/>
      <c r="AO31" s="295"/>
      <c r="AP31" s="287"/>
      <c r="AQ31" s="287"/>
    </row>
    <row r="32" spans="1:43" ht="94.9" customHeight="1" x14ac:dyDescent="0.95">
      <c r="A32" s="327" t="s">
        <v>151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97">
        <f>SUM(L28-L30)</f>
        <v>415.80000000000007</v>
      </c>
      <c r="M32" s="298">
        <f>SUM(L32-J32)</f>
        <v>415.80000000000007</v>
      </c>
      <c r="N32" s="297">
        <f>SUM(N28-N30)</f>
        <v>948.39999999999986</v>
      </c>
      <c r="O32" s="298">
        <f>SUM(N32-L32)</f>
        <v>532.5999999999998</v>
      </c>
      <c r="P32" s="297">
        <f>SUM(P28-P30)</f>
        <v>1520.3999999999996</v>
      </c>
      <c r="Q32" s="298">
        <f>SUM(P32-N32)</f>
        <v>571.99999999999977</v>
      </c>
      <c r="R32" s="297">
        <f>SUM(R28-R30)</f>
        <v>2217.1999999999998</v>
      </c>
      <c r="S32" s="298">
        <f>SUM(R32-P32)</f>
        <v>696.80000000000018</v>
      </c>
      <c r="T32" s="297">
        <f>SUM(T28-T30)</f>
        <v>2756.8999999999996</v>
      </c>
      <c r="U32" s="298">
        <f>SUM(T32-R32)</f>
        <v>539.69999999999982</v>
      </c>
      <c r="V32" s="297">
        <f>SUM(V28-V30)</f>
        <v>3403</v>
      </c>
      <c r="W32" s="298">
        <f>SUM(V32-T32)</f>
        <v>646.10000000000036</v>
      </c>
      <c r="X32" s="297">
        <f>SUM(X28-X30)</f>
        <v>3898.4000000000005</v>
      </c>
      <c r="Y32" s="298">
        <f>SUM(X32-V32)</f>
        <v>495.40000000000055</v>
      </c>
      <c r="Z32" s="297">
        <f>SUM(Z28-Z30)</f>
        <v>4564.9999999999991</v>
      </c>
      <c r="AA32" s="298">
        <f>SUM(Z32-X32)</f>
        <v>666.59999999999854</v>
      </c>
      <c r="AB32" s="297">
        <f>SUM(AB28-AB30)</f>
        <v>4434.5999999999995</v>
      </c>
      <c r="AC32" s="298">
        <f>SUM(AB32-Z32)</f>
        <v>-130.39999999999964</v>
      </c>
      <c r="AD32" s="297">
        <f>SUM(AD28-AD30)</f>
        <v>4927.7</v>
      </c>
      <c r="AE32" s="298">
        <f>SUM(AD32-AB32)</f>
        <v>493.10000000000036</v>
      </c>
      <c r="AF32" s="297">
        <f>SUM(AF28-AF30)</f>
        <v>5494.2999999999993</v>
      </c>
      <c r="AG32" s="377">
        <f>SUM(AF32-AD32)</f>
        <v>566.59999999999945</v>
      </c>
      <c r="AH32" s="297">
        <f>SUM(AH28-AH30)</f>
        <v>7863.9999999999982</v>
      </c>
      <c r="AI32" s="299">
        <f>SUM(AH32-AF32)</f>
        <v>2369.6999999999989</v>
      </c>
      <c r="AO32" s="297">
        <f>SUM(AO28-AO30)</f>
        <v>5320</v>
      </c>
      <c r="AP32" s="299">
        <f>SUM(AO32-AF32)</f>
        <v>-174.29999999999927</v>
      </c>
      <c r="AQ32" s="299">
        <f>SUM(AP32-AI32)</f>
        <v>-2543.9999999999982</v>
      </c>
    </row>
    <row r="33" spans="1:43" ht="94.9" customHeight="1" x14ac:dyDescent="0.95">
      <c r="A33" s="322"/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94"/>
      <c r="M33" s="281"/>
      <c r="N33" s="294"/>
      <c r="O33" s="281"/>
      <c r="P33" s="294"/>
      <c r="Q33" s="281"/>
      <c r="R33" s="294"/>
      <c r="S33" s="281"/>
      <c r="T33" s="294"/>
      <c r="U33" s="281"/>
      <c r="V33" s="294"/>
      <c r="W33" s="281"/>
      <c r="X33" s="294"/>
      <c r="Y33" s="281"/>
      <c r="Z33" s="294"/>
      <c r="AA33" s="281"/>
      <c r="AB33" s="294"/>
      <c r="AC33" s="281"/>
      <c r="AD33" s="294"/>
      <c r="AE33" s="281"/>
      <c r="AF33" s="294"/>
      <c r="AG33" s="371"/>
      <c r="AH33" s="294"/>
      <c r="AI33" s="282"/>
      <c r="AO33" s="294"/>
      <c r="AP33" s="282"/>
      <c r="AQ33" s="282"/>
    </row>
    <row r="34" spans="1:43" ht="94.9" customHeight="1" x14ac:dyDescent="0.95">
      <c r="A34" s="323" t="s">
        <v>59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300">
        <v>674.7</v>
      </c>
      <c r="M34" s="300">
        <f>SUM(L34-J34)</f>
        <v>674.7</v>
      </c>
      <c r="N34" s="300">
        <v>1452.7</v>
      </c>
      <c r="O34" s="300">
        <f>SUM(N34-L34)</f>
        <v>778</v>
      </c>
      <c r="P34" s="300">
        <v>2282</v>
      </c>
      <c r="Q34" s="300">
        <f>SUM(P34-N34)</f>
        <v>829.3</v>
      </c>
      <c r="R34" s="300">
        <v>3174.5</v>
      </c>
      <c r="S34" s="300">
        <f>SUM(R34-P34)</f>
        <v>892.5</v>
      </c>
      <c r="T34" s="300">
        <v>4056.2</v>
      </c>
      <c r="U34" s="300">
        <f>SUM(T34-R34)</f>
        <v>881.69999999999982</v>
      </c>
      <c r="V34" s="300">
        <v>4962.3999999999996</v>
      </c>
      <c r="W34" s="300">
        <f>SUM(V34-T34)</f>
        <v>906.19999999999982</v>
      </c>
      <c r="X34" s="300">
        <v>5720.3</v>
      </c>
      <c r="Y34" s="300">
        <f>SUM(X34-V34)</f>
        <v>757.90000000000055</v>
      </c>
      <c r="Z34" s="300">
        <v>6559.8</v>
      </c>
      <c r="AA34" s="300">
        <f>SUM(Z34-X34)</f>
        <v>839.5</v>
      </c>
      <c r="AB34" s="300">
        <v>7067</v>
      </c>
      <c r="AC34" s="300">
        <f>SUM(AB34-Z34)</f>
        <v>507.19999999999982</v>
      </c>
      <c r="AD34" s="300">
        <v>7907.3</v>
      </c>
      <c r="AE34" s="300">
        <f>SUM(AD34-AB34)</f>
        <v>840.30000000000018</v>
      </c>
      <c r="AF34" s="300">
        <v>8808.1</v>
      </c>
      <c r="AG34" s="378">
        <f>SUM(AF34-AD34)</f>
        <v>900.80000000000018</v>
      </c>
      <c r="AH34" s="300">
        <v>10480.299999999999</v>
      </c>
      <c r="AI34" s="301">
        <f>SUM(AH34-AF34)</f>
        <v>1672.1999999999989</v>
      </c>
      <c r="AO34" s="300">
        <v>9234.2999999999993</v>
      </c>
      <c r="AP34" s="301">
        <f>SUM(AO34-AF34)</f>
        <v>426.19999999999891</v>
      </c>
      <c r="AQ34" s="301">
        <f>SUM(AP34-AI34)</f>
        <v>-1246</v>
      </c>
    </row>
    <row r="35" spans="1:43" ht="94.9" hidden="1" customHeight="1" x14ac:dyDescent="0.95">
      <c r="A35" s="316" t="s">
        <v>60</v>
      </c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371"/>
      <c r="AH35" s="281"/>
      <c r="AI35" s="282"/>
      <c r="AO35" s="281"/>
      <c r="AP35" s="282"/>
      <c r="AQ35" s="282"/>
    </row>
    <row r="36" spans="1:43" ht="94.9" hidden="1" customHeight="1" x14ac:dyDescent="0.95">
      <c r="A36" s="316" t="s">
        <v>61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88">
        <v>0</v>
      </c>
      <c r="M36" s="288">
        <f>SUM(L36-J36)</f>
        <v>0</v>
      </c>
      <c r="N36" s="288">
        <v>0</v>
      </c>
      <c r="O36" s="288">
        <f>SUM(N36-L36)</f>
        <v>0</v>
      </c>
      <c r="P36" s="288">
        <v>0</v>
      </c>
      <c r="Q36" s="288">
        <f>SUM(P36-N36)</f>
        <v>0</v>
      </c>
      <c r="R36" s="288">
        <v>0</v>
      </c>
      <c r="S36" s="288">
        <f>SUM(R36-P36)</f>
        <v>0</v>
      </c>
      <c r="T36" s="288">
        <v>0</v>
      </c>
      <c r="U36" s="288">
        <f>SUM(T36-R36)</f>
        <v>0</v>
      </c>
      <c r="V36" s="288">
        <v>0</v>
      </c>
      <c r="W36" s="288">
        <f>SUM(V36-T36)</f>
        <v>0</v>
      </c>
      <c r="X36" s="288">
        <v>0</v>
      </c>
      <c r="Y36" s="288">
        <f>SUM(X36-V36)</f>
        <v>0</v>
      </c>
      <c r="Z36" s="288">
        <v>0</v>
      </c>
      <c r="AA36" s="288">
        <f>SUM(Z36-X36)</f>
        <v>0</v>
      </c>
      <c r="AB36" s="288">
        <v>0</v>
      </c>
      <c r="AC36" s="288">
        <f>SUM(AB36-Z36)</f>
        <v>0</v>
      </c>
      <c r="AD36" s="288">
        <v>0</v>
      </c>
      <c r="AE36" s="288">
        <f>SUM(AD36-AB36)</f>
        <v>0</v>
      </c>
      <c r="AF36" s="288">
        <v>0</v>
      </c>
      <c r="AG36" s="374">
        <f>SUM(AF36-AD36)</f>
        <v>0</v>
      </c>
      <c r="AH36" s="288">
        <v>0</v>
      </c>
      <c r="AI36" s="289">
        <f>SUM(AH36-AF36)</f>
        <v>0</v>
      </c>
      <c r="AO36" s="288">
        <v>0</v>
      </c>
      <c r="AP36" s="289">
        <f>SUM(AO36-AM36)</f>
        <v>0</v>
      </c>
      <c r="AQ36" s="289">
        <f>SUM(AP36-AN36)</f>
        <v>0</v>
      </c>
    </row>
    <row r="37" spans="1:43" ht="94.9" customHeight="1" x14ac:dyDescent="0.95">
      <c r="A37" s="316"/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371"/>
      <c r="AH37" s="281"/>
      <c r="AI37" s="282"/>
      <c r="AO37" s="281"/>
      <c r="AP37" s="282"/>
      <c r="AQ37" s="282"/>
    </row>
    <row r="38" spans="1:43" ht="94.9" customHeight="1" x14ac:dyDescent="0.95">
      <c r="A38" s="324" t="s">
        <v>62</v>
      </c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302">
        <f>(L26+L28-L30-L34)</f>
        <v>2057.8000000000002</v>
      </c>
      <c r="M38" s="291">
        <f>SUM(L38-J38)</f>
        <v>2057.8000000000002</v>
      </c>
      <c r="N38" s="302">
        <f>(N26+N28-N30-N34)</f>
        <v>3937.2</v>
      </c>
      <c r="O38" s="291">
        <f>SUM(N38-L38)</f>
        <v>1879.3999999999996</v>
      </c>
      <c r="P38" s="302">
        <f>(P26+P28-P30-P34)</f>
        <v>6030.5999999999985</v>
      </c>
      <c r="Q38" s="333">
        <f>SUM(P38-N38)</f>
        <v>2093.3999999999987</v>
      </c>
      <c r="R38" s="302">
        <f>(R26+R28-R30-R34)</f>
        <v>8107.8999999999978</v>
      </c>
      <c r="S38" s="291">
        <f>SUM(R38-P38)</f>
        <v>2077.2999999999993</v>
      </c>
      <c r="T38" s="302">
        <f>(T26+T28-T30-T34)</f>
        <v>10018.799999999999</v>
      </c>
      <c r="U38" s="291">
        <f>SUM(T38-R38)</f>
        <v>1910.9000000000015</v>
      </c>
      <c r="V38" s="302">
        <f>(V26+V28-V30-V34)</f>
        <v>11865.799999999997</v>
      </c>
      <c r="W38" s="291">
        <f>SUM(V38-T38)</f>
        <v>1846.9999999999982</v>
      </c>
      <c r="X38" s="302">
        <f>(X26+X28-X30-X34)</f>
        <v>13747</v>
      </c>
      <c r="Y38" s="291">
        <f>SUM(X38-V38)</f>
        <v>1881.2000000000025</v>
      </c>
      <c r="Z38" s="302">
        <f>(Z26+Z28-Z30-Z34)</f>
        <v>15585</v>
      </c>
      <c r="AA38" s="291">
        <f>SUM(Z38-X38)</f>
        <v>1838</v>
      </c>
      <c r="AB38" s="302">
        <f>(AB26+AB28-AB30-AB34)</f>
        <v>15807.800000000003</v>
      </c>
      <c r="AC38" s="291">
        <f>SUM(AB38-Z38)</f>
        <v>222.80000000000291</v>
      </c>
      <c r="AD38" s="302">
        <f>(AD26+AD28-AD30-AD34)</f>
        <v>17644</v>
      </c>
      <c r="AE38" s="291">
        <f>SUM(AD38-AB38)</f>
        <v>1836.1999999999971</v>
      </c>
      <c r="AF38" s="302">
        <f>(AF26+AF28-AF30-AF34)</f>
        <v>19202.400000000001</v>
      </c>
      <c r="AG38" s="375">
        <f>SUM(AF38-AD38)</f>
        <v>1558.4000000000015</v>
      </c>
      <c r="AH38" s="302">
        <f>(AH26+AH28-AH30-AH34)</f>
        <v>22168.3</v>
      </c>
      <c r="AI38" s="292">
        <f>SUM(AH38-AF38)</f>
        <v>2965.8999999999978</v>
      </c>
      <c r="AO38" s="302">
        <f>(AO26+AO28-AO30-AO34)</f>
        <v>20503.700000000004</v>
      </c>
      <c r="AP38" s="292">
        <f>SUM(AO38-AF38)</f>
        <v>1301.3000000000029</v>
      </c>
      <c r="AQ38" s="292">
        <f>SUM(AP38-AI38)</f>
        <v>-1664.5999999999949</v>
      </c>
    </row>
    <row r="39" spans="1:43" ht="94.9" hidden="1" customHeight="1" x14ac:dyDescent="0.95">
      <c r="A39" s="314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303"/>
      <c r="M39" s="281"/>
      <c r="N39" s="303"/>
      <c r="O39" s="281"/>
      <c r="P39" s="303"/>
      <c r="Q39" s="281"/>
      <c r="R39" s="303"/>
      <c r="S39" s="281"/>
      <c r="T39" s="303"/>
      <c r="U39" s="281"/>
      <c r="V39" s="303"/>
      <c r="W39" s="281"/>
      <c r="X39" s="303"/>
      <c r="Y39" s="281"/>
      <c r="Z39" s="303"/>
      <c r="AA39" s="281"/>
      <c r="AB39" s="303"/>
      <c r="AC39" s="281"/>
      <c r="AD39" s="303"/>
      <c r="AE39" s="281"/>
      <c r="AF39" s="303"/>
      <c r="AG39" s="371"/>
      <c r="AH39" s="303"/>
      <c r="AI39" s="282"/>
      <c r="AO39" s="303"/>
      <c r="AP39" s="282"/>
      <c r="AQ39" s="282"/>
    </row>
    <row r="40" spans="1:43" ht="94.9" customHeight="1" x14ac:dyDescent="0.95">
      <c r="A40" s="325" t="s">
        <v>63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95"/>
      <c r="M40" s="281"/>
      <c r="N40" s="295"/>
      <c r="O40" s="281"/>
      <c r="P40" s="295"/>
      <c r="Q40" s="281"/>
      <c r="R40" s="295"/>
      <c r="S40" s="281"/>
      <c r="T40" s="295"/>
      <c r="U40" s="281"/>
      <c r="V40" s="295"/>
      <c r="W40" s="281"/>
      <c r="X40" s="295"/>
      <c r="Y40" s="281"/>
      <c r="Z40" s="295"/>
      <c r="AA40" s="281"/>
      <c r="AB40" s="295"/>
      <c r="AC40" s="281"/>
      <c r="AD40" s="295"/>
      <c r="AE40" s="281"/>
      <c r="AF40" s="295"/>
      <c r="AG40" s="371"/>
      <c r="AH40" s="295"/>
      <c r="AI40" s="282"/>
      <c r="AO40" s="295"/>
      <c r="AP40" s="282"/>
      <c r="AQ40" s="282"/>
    </row>
    <row r="41" spans="1:43" ht="94.9" customHeight="1" x14ac:dyDescent="0.95">
      <c r="A41" s="326" t="s">
        <v>64</v>
      </c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94">
        <v>236.8</v>
      </c>
      <c r="M41" s="281">
        <f>SUM(L41-J41)</f>
        <v>236.8</v>
      </c>
      <c r="N41" s="294">
        <v>256</v>
      </c>
      <c r="O41" s="281">
        <f>SUM(N41-L41)</f>
        <v>19.199999999999989</v>
      </c>
      <c r="P41" s="294">
        <v>268.10000000000002</v>
      </c>
      <c r="Q41" s="281">
        <f>SUM(P41-N41)</f>
        <v>12.100000000000023</v>
      </c>
      <c r="R41" s="294">
        <v>304</v>
      </c>
      <c r="S41" s="281">
        <f>SUM(R41-P41)</f>
        <v>35.899999999999977</v>
      </c>
      <c r="T41" s="294">
        <v>319</v>
      </c>
      <c r="U41" s="281">
        <f>SUM(T41-R41)</f>
        <v>15</v>
      </c>
      <c r="V41" s="294">
        <v>334.7</v>
      </c>
      <c r="W41" s="281">
        <f>SUM(V41-T41)</f>
        <v>15.699999999999989</v>
      </c>
      <c r="X41" s="294">
        <v>355</v>
      </c>
      <c r="Y41" s="281">
        <f>SUM(X41-V41)</f>
        <v>20.300000000000011</v>
      </c>
      <c r="Z41" s="294">
        <v>376</v>
      </c>
      <c r="AA41" s="281">
        <f>SUM(Z41-X41)</f>
        <v>21</v>
      </c>
      <c r="AB41" s="294">
        <v>768.3</v>
      </c>
      <c r="AC41" s="281">
        <f>SUM(AB41-Z41)</f>
        <v>392.29999999999995</v>
      </c>
      <c r="AD41" s="294">
        <v>801</v>
      </c>
      <c r="AE41" s="281">
        <f>SUM(AD41-AB41)</f>
        <v>32.700000000000045</v>
      </c>
      <c r="AF41" s="294">
        <v>813.2</v>
      </c>
      <c r="AG41" s="371">
        <f>SUM(AF41-AD41)</f>
        <v>12.200000000000045</v>
      </c>
      <c r="AH41" s="294">
        <v>865.3</v>
      </c>
      <c r="AI41" s="282">
        <f>SUM(AH41-AF41)</f>
        <v>52.099999999999909</v>
      </c>
      <c r="AO41" s="294">
        <v>822</v>
      </c>
      <c r="AP41" s="282">
        <f>SUM(AO41-AF41)</f>
        <v>8.7999999999999545</v>
      </c>
      <c r="AQ41" s="282">
        <f>SUM(AP41-AI41)</f>
        <v>-43.299999999999955</v>
      </c>
    </row>
    <row r="42" spans="1:43" ht="94.9" customHeight="1" x14ac:dyDescent="0.95">
      <c r="A42" s="326" t="s">
        <v>65</v>
      </c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94">
        <v>6.7</v>
      </c>
      <c r="M42" s="281">
        <f>SUM(L42-J42)</f>
        <v>6.7</v>
      </c>
      <c r="N42" s="294">
        <v>14.7</v>
      </c>
      <c r="O42" s="281">
        <f>SUM(N42-L42)</f>
        <v>7.9999999999999991</v>
      </c>
      <c r="P42" s="294">
        <v>28.9</v>
      </c>
      <c r="Q42" s="281">
        <f>SUM(P42-N42)</f>
        <v>14.2</v>
      </c>
      <c r="R42" s="294">
        <v>40.700000000000003</v>
      </c>
      <c r="S42" s="281">
        <f>SUM(R42-P42)</f>
        <v>11.800000000000004</v>
      </c>
      <c r="T42" s="294">
        <v>57.5</v>
      </c>
      <c r="U42" s="281">
        <f>SUM(T42-R42)</f>
        <v>16.799999999999997</v>
      </c>
      <c r="V42" s="294">
        <v>73.3</v>
      </c>
      <c r="W42" s="281">
        <f>SUM(V42-T42)</f>
        <v>15.799999999999997</v>
      </c>
      <c r="X42" s="294">
        <v>108.1</v>
      </c>
      <c r="Y42" s="281">
        <f>SUM(X42-V42)</f>
        <v>34.799999999999997</v>
      </c>
      <c r="Z42" s="294">
        <v>128.30000000000001</v>
      </c>
      <c r="AA42" s="281">
        <f>SUM(Z42-X42)</f>
        <v>20.200000000000017</v>
      </c>
      <c r="AB42" s="294">
        <v>403.9</v>
      </c>
      <c r="AC42" s="281">
        <f>SUM(AB42-Z42)</f>
        <v>275.59999999999997</v>
      </c>
      <c r="AD42" s="294">
        <v>449</v>
      </c>
      <c r="AE42" s="281">
        <f>SUM(AD42-AB42)</f>
        <v>45.100000000000023</v>
      </c>
      <c r="AF42" s="294">
        <v>481.7</v>
      </c>
      <c r="AG42" s="371">
        <f>SUM(AF42-AD42)</f>
        <v>32.699999999999989</v>
      </c>
      <c r="AH42" s="294">
        <v>503.9</v>
      </c>
      <c r="AI42" s="282">
        <f>SUM(AH42-AF42)</f>
        <v>22.199999999999989</v>
      </c>
      <c r="AO42" s="294">
        <v>487.4</v>
      </c>
      <c r="AP42" s="282">
        <f>SUM(AO42-AF42)</f>
        <v>5.6999999999999886</v>
      </c>
      <c r="AQ42" s="282">
        <f>SUM(AP42-AI42)</f>
        <v>-16.5</v>
      </c>
    </row>
    <row r="43" spans="1:43" ht="94.9" customHeight="1" x14ac:dyDescent="0.95">
      <c r="A43" s="314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  <c r="Z43" s="281"/>
      <c r="AA43" s="281"/>
      <c r="AB43" s="281"/>
      <c r="AC43" s="281"/>
      <c r="AD43" s="281"/>
      <c r="AE43" s="281"/>
      <c r="AF43" s="281"/>
      <c r="AG43" s="371"/>
      <c r="AH43" s="281"/>
      <c r="AI43" s="282"/>
      <c r="AO43" s="281"/>
      <c r="AP43" s="282"/>
      <c r="AQ43" s="282"/>
    </row>
    <row r="44" spans="1:43" s="212" customFormat="1" ht="94.9" customHeight="1" x14ac:dyDescent="0.95">
      <c r="A44" s="324" t="s">
        <v>130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83">
        <f>SUM(L41-L42)</f>
        <v>230.10000000000002</v>
      </c>
      <c r="M44" s="291">
        <f>SUM(L44-J44)</f>
        <v>230.10000000000002</v>
      </c>
      <c r="N44" s="283">
        <f>SUM(N41-N42)</f>
        <v>241.3</v>
      </c>
      <c r="O44" s="291">
        <f>SUM(N44-L44)</f>
        <v>11.199999999999989</v>
      </c>
      <c r="P44" s="283">
        <f>SUM(P41-P42)</f>
        <v>239.20000000000002</v>
      </c>
      <c r="Q44" s="333">
        <f>SUM(P44-N44)</f>
        <v>-2.0999999999999943</v>
      </c>
      <c r="R44" s="283">
        <f>SUM(R41-R42)</f>
        <v>263.3</v>
      </c>
      <c r="S44" s="291">
        <f>SUM(R44-P44)</f>
        <v>24.099999999999994</v>
      </c>
      <c r="T44" s="283">
        <f>SUM(T41-T42)</f>
        <v>261.5</v>
      </c>
      <c r="U44" s="291">
        <f>SUM(T44-R44)</f>
        <v>-1.8000000000000114</v>
      </c>
      <c r="V44" s="283">
        <f>SUM(V41-V42)</f>
        <v>261.39999999999998</v>
      </c>
      <c r="W44" s="291">
        <f>SUM(V44-T44)</f>
        <v>-0.10000000000002274</v>
      </c>
      <c r="X44" s="283">
        <f>SUM(X41-X42)</f>
        <v>246.9</v>
      </c>
      <c r="Y44" s="291">
        <f>SUM(X44-V44)</f>
        <v>-14.499999999999972</v>
      </c>
      <c r="Z44" s="283">
        <f>SUM(Z41-Z42)</f>
        <v>247.7</v>
      </c>
      <c r="AA44" s="291">
        <f>SUM(Z44-X44)</f>
        <v>0.79999999999998295</v>
      </c>
      <c r="AB44" s="283">
        <f>SUM(AB41-AB42)</f>
        <v>364.4</v>
      </c>
      <c r="AC44" s="291">
        <f>SUM(AB44-Z44)</f>
        <v>116.69999999999999</v>
      </c>
      <c r="AD44" s="283">
        <f>SUM(AD41-AD42)</f>
        <v>352</v>
      </c>
      <c r="AE44" s="291">
        <f>SUM(AD44-AB44)</f>
        <v>-12.399999999999977</v>
      </c>
      <c r="AF44" s="283">
        <f>SUM(AF41-AF42)</f>
        <v>331.50000000000006</v>
      </c>
      <c r="AG44" s="375">
        <f>SUM(AF44-AD44)</f>
        <v>-20.499999999999943</v>
      </c>
      <c r="AH44" s="283">
        <f>SUM(AH41-AH42)</f>
        <v>361.4</v>
      </c>
      <c r="AI44" s="292">
        <f>SUM(AH44-AF44)</f>
        <v>29.89999999999992</v>
      </c>
      <c r="AO44" s="283">
        <f>SUM(AO41-AO42)</f>
        <v>334.6</v>
      </c>
      <c r="AP44" s="292">
        <f>SUM(AO44-AF44)</f>
        <v>3.0999999999999659</v>
      </c>
      <c r="AQ44" s="292">
        <f>SUM(AP44-AI44)</f>
        <v>-26.799999999999955</v>
      </c>
    </row>
    <row r="45" spans="1:43" ht="94.9" customHeight="1" x14ac:dyDescent="0.95">
      <c r="A45" s="314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281"/>
      <c r="AG45" s="371"/>
      <c r="AH45" s="281"/>
      <c r="AI45" s="282"/>
      <c r="AO45" s="281"/>
      <c r="AP45" s="282"/>
      <c r="AQ45" s="282"/>
    </row>
    <row r="46" spans="1:43" ht="94.9" customHeight="1" x14ac:dyDescent="0.95">
      <c r="A46" s="319" t="s">
        <v>66</v>
      </c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302">
        <f>L38+L44</f>
        <v>2287.9</v>
      </c>
      <c r="M46" s="286">
        <f>SUM(L46-J46)</f>
        <v>2287.9</v>
      </c>
      <c r="N46" s="302">
        <f>N38+N44</f>
        <v>4178.5</v>
      </c>
      <c r="O46" s="286">
        <f>SUM(N46-L46)</f>
        <v>1890.6</v>
      </c>
      <c r="P46" s="302">
        <f>P38+P44</f>
        <v>6269.7999999999984</v>
      </c>
      <c r="Q46" s="286">
        <f>SUM(P46-N46)</f>
        <v>2091.2999999999984</v>
      </c>
      <c r="R46" s="302">
        <f>R38+R44</f>
        <v>8371.1999999999971</v>
      </c>
      <c r="S46" s="286">
        <f>SUM(R46-P46)</f>
        <v>2101.3999999999987</v>
      </c>
      <c r="T46" s="302">
        <f>T38+T44</f>
        <v>10280.299999999999</v>
      </c>
      <c r="U46" s="286">
        <f>SUM(T46-R46)</f>
        <v>1909.1000000000022</v>
      </c>
      <c r="V46" s="302">
        <f>V38+V44</f>
        <v>12127.199999999997</v>
      </c>
      <c r="W46" s="286">
        <f>SUM(V46-T46)</f>
        <v>1846.8999999999978</v>
      </c>
      <c r="X46" s="302">
        <f>X38+X44</f>
        <v>13993.9</v>
      </c>
      <c r="Y46" s="286">
        <f>SUM(X46-V46)</f>
        <v>1866.7000000000025</v>
      </c>
      <c r="Z46" s="302">
        <f>Z38+Z44</f>
        <v>15832.7</v>
      </c>
      <c r="AA46" s="286">
        <f>SUM(Z46-X46)</f>
        <v>1838.8000000000011</v>
      </c>
      <c r="AB46" s="302">
        <f>AB38+AB44</f>
        <v>16172.200000000003</v>
      </c>
      <c r="AC46" s="286">
        <f>SUM(AB46-Z46)</f>
        <v>339.50000000000182</v>
      </c>
      <c r="AD46" s="302">
        <f>AD38+AD44</f>
        <v>17996</v>
      </c>
      <c r="AE46" s="286">
        <f>SUM(AD46-AB46)</f>
        <v>1823.7999999999975</v>
      </c>
      <c r="AF46" s="302">
        <f>AF38+AF44</f>
        <v>19533.900000000001</v>
      </c>
      <c r="AG46" s="373">
        <f>SUM(AF46-AD46)</f>
        <v>1537.9000000000015</v>
      </c>
      <c r="AH46" s="302">
        <f>AH38+AH44</f>
        <v>22529.7</v>
      </c>
      <c r="AI46" s="287">
        <f>SUM(AH46-AF46)</f>
        <v>2995.7999999999993</v>
      </c>
      <c r="AO46" s="302">
        <f>AO38+AO44</f>
        <v>20838.300000000003</v>
      </c>
      <c r="AP46" s="287">
        <f>SUM(AO46-AF46)</f>
        <v>1304.4000000000015</v>
      </c>
      <c r="AQ46" s="287">
        <f>SUM(AP46-AI46)</f>
        <v>-1691.3999999999978</v>
      </c>
    </row>
    <row r="47" spans="1:43" ht="94.9" customHeight="1" x14ac:dyDescent="0.95">
      <c r="A47" s="322" t="s">
        <v>67</v>
      </c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94">
        <v>-244.6</v>
      </c>
      <c r="M47" s="281">
        <f>SUM(L47-J47)</f>
        <v>-244.6</v>
      </c>
      <c r="N47" s="294">
        <v>-428.1</v>
      </c>
      <c r="O47" s="281">
        <f>SUM(N47-L47)</f>
        <v>-183.50000000000003</v>
      </c>
      <c r="P47" s="294">
        <v>-640.1</v>
      </c>
      <c r="Q47" s="281">
        <f>SUM(P47-N47)</f>
        <v>-212</v>
      </c>
      <c r="R47" s="294">
        <v>-837.7</v>
      </c>
      <c r="S47" s="281">
        <f>SUM(R47-P47)</f>
        <v>-197.60000000000002</v>
      </c>
      <c r="T47" s="294">
        <v>-988.7</v>
      </c>
      <c r="U47" s="281">
        <f>SUM(T47-R47)</f>
        <v>-151</v>
      </c>
      <c r="V47" s="294">
        <v>-1142.8</v>
      </c>
      <c r="W47" s="281">
        <f>SUM(V47-T47)</f>
        <v>-154.09999999999991</v>
      </c>
      <c r="X47" s="294">
        <v>-1288.4000000000001</v>
      </c>
      <c r="Y47" s="281">
        <f>SUM(X47-V47)</f>
        <v>-145.60000000000014</v>
      </c>
      <c r="Z47" s="294">
        <v>-1458.1</v>
      </c>
      <c r="AA47" s="281">
        <f>SUM(Z47-X47)</f>
        <v>-169.69999999999982</v>
      </c>
      <c r="AB47" s="294">
        <v>-1614</v>
      </c>
      <c r="AC47" s="281">
        <f>SUM(AB47-Z47)</f>
        <v>-155.90000000000009</v>
      </c>
      <c r="AD47" s="294">
        <v>-1763.1</v>
      </c>
      <c r="AE47" s="281">
        <f>SUM(AD47-AB47)</f>
        <v>-149.09999999999991</v>
      </c>
      <c r="AF47" s="294">
        <v>-1917</v>
      </c>
      <c r="AG47" s="371">
        <f>SUM(AF47-AD47)</f>
        <v>-153.90000000000009</v>
      </c>
      <c r="AH47" s="294">
        <v>-2364.9</v>
      </c>
      <c r="AI47" s="282">
        <f>SUM(AH47-AF47)</f>
        <v>-447.90000000000009</v>
      </c>
      <c r="AO47" s="294">
        <v>-1931.2</v>
      </c>
      <c r="AP47" s="282">
        <f>SUM(AO47-AF47)</f>
        <v>-14.200000000000045</v>
      </c>
      <c r="AQ47" s="282">
        <f>SUM(AP47-AI47)</f>
        <v>433.70000000000005</v>
      </c>
    </row>
    <row r="48" spans="1:43" ht="94.9" hidden="1" customHeight="1" thickBot="1" x14ac:dyDescent="1">
      <c r="A48" s="327" t="s">
        <v>131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304"/>
      <c r="M48" s="291"/>
      <c r="N48" s="304"/>
      <c r="O48" s="291"/>
      <c r="P48" s="304"/>
      <c r="Q48" s="333"/>
      <c r="R48" s="304"/>
      <c r="S48" s="291"/>
      <c r="T48" s="304"/>
      <c r="U48" s="291"/>
      <c r="V48" s="304"/>
      <c r="W48" s="291"/>
      <c r="X48" s="304"/>
      <c r="Y48" s="291"/>
      <c r="Z48" s="304"/>
      <c r="AA48" s="291"/>
      <c r="AB48" s="304"/>
      <c r="AC48" s="291"/>
      <c r="AD48" s="304">
        <f>SUM(AD46+AD47)</f>
        <v>16232.9</v>
      </c>
      <c r="AE48" s="291">
        <f>SUM(AD48-AB48)</f>
        <v>16232.9</v>
      </c>
      <c r="AF48" s="304">
        <f>SUM(AF46+AF47)</f>
        <v>17616.900000000001</v>
      </c>
      <c r="AG48" s="375">
        <f>SUM(AF48-AD48)</f>
        <v>1384.0000000000018</v>
      </c>
      <c r="AH48" s="304">
        <f>SUM(AH46+AH47)</f>
        <v>20164.8</v>
      </c>
      <c r="AI48" s="292">
        <f>SUM(AH48-AF48)</f>
        <v>2547.8999999999978</v>
      </c>
      <c r="AO48" s="304">
        <f>SUM(AO46+AO47)</f>
        <v>18907.100000000002</v>
      </c>
      <c r="AP48" s="292">
        <f>SUM(AO48-AM48)</f>
        <v>18907.100000000002</v>
      </c>
      <c r="AQ48" s="292">
        <f>SUM(AP48-AN48)</f>
        <v>18907.100000000002</v>
      </c>
    </row>
    <row r="49" spans="1:43" ht="94.9" hidden="1" customHeight="1" thickTop="1" x14ac:dyDescent="0.95">
      <c r="A49" s="322" t="s">
        <v>68</v>
      </c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94">
        <v>852.4</v>
      </c>
      <c r="M49" s="294"/>
      <c r="N49" s="294">
        <v>852.4</v>
      </c>
      <c r="O49" s="294"/>
      <c r="P49" s="294">
        <v>852.4</v>
      </c>
      <c r="Q49" s="294"/>
      <c r="R49" s="294">
        <v>852.4</v>
      </c>
      <c r="S49" s="294"/>
      <c r="T49" s="294">
        <v>852.4</v>
      </c>
      <c r="U49" s="294"/>
      <c r="V49" s="294">
        <v>852.4</v>
      </c>
      <c r="W49" s="294"/>
      <c r="X49" s="294">
        <v>852.4</v>
      </c>
      <c r="Y49" s="294"/>
      <c r="Z49" s="294">
        <v>852.4</v>
      </c>
      <c r="AA49" s="294"/>
      <c r="AB49" s="294">
        <v>852.4</v>
      </c>
      <c r="AC49" s="294"/>
      <c r="AD49" s="294">
        <v>852.4</v>
      </c>
      <c r="AE49" s="294"/>
      <c r="AF49" s="294">
        <v>852.4</v>
      </c>
      <c r="AG49" s="379"/>
      <c r="AH49" s="294">
        <v>852.4</v>
      </c>
      <c r="AI49" s="305"/>
      <c r="AO49" s="294">
        <v>852.4</v>
      </c>
      <c r="AP49" s="305"/>
      <c r="AQ49" s="305"/>
    </row>
    <row r="50" spans="1:43" ht="94.9" hidden="1" customHeight="1" thickBot="1" x14ac:dyDescent="1">
      <c r="A50" s="322" t="s">
        <v>132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306">
        <f>SUM(L48-L49)</f>
        <v>-852.4</v>
      </c>
      <c r="M50" s="290"/>
      <c r="N50" s="306">
        <f>SUM(N48-N49)</f>
        <v>-852.4</v>
      </c>
      <c r="O50" s="290"/>
      <c r="P50" s="306">
        <f>SUM(P48-P49)</f>
        <v>-852.4</v>
      </c>
      <c r="Q50" s="290"/>
      <c r="R50" s="306">
        <f>SUM(R48-R49)</f>
        <v>-852.4</v>
      </c>
      <c r="S50" s="290"/>
      <c r="T50" s="306">
        <f>SUM(T48-T49)</f>
        <v>-852.4</v>
      </c>
      <c r="U50" s="290"/>
      <c r="V50" s="306">
        <f>SUM(V48-V49)</f>
        <v>-852.4</v>
      </c>
      <c r="W50" s="290"/>
      <c r="X50" s="306">
        <f>SUM(X48-X49)</f>
        <v>-852.4</v>
      </c>
      <c r="Y50" s="290"/>
      <c r="Z50" s="306">
        <f>SUM(Z48-Z49)</f>
        <v>-852.4</v>
      </c>
      <c r="AA50" s="290"/>
      <c r="AB50" s="306">
        <f>SUM(AB48-AB49)</f>
        <v>-852.4</v>
      </c>
      <c r="AC50" s="290"/>
      <c r="AD50" s="306">
        <f>SUM(AD48-AD49)</f>
        <v>15380.5</v>
      </c>
      <c r="AE50" s="290"/>
      <c r="AF50" s="306">
        <f>SUM(AF48-AF49)</f>
        <v>16764.5</v>
      </c>
      <c r="AG50" s="380"/>
      <c r="AH50" s="306">
        <f>SUM(AH48-AH49)</f>
        <v>19312.399999999998</v>
      </c>
      <c r="AI50" s="307"/>
      <c r="AO50" s="306">
        <f>SUM(AO48-AO49)</f>
        <v>18054.7</v>
      </c>
      <c r="AP50" s="307"/>
      <c r="AQ50" s="307"/>
    </row>
    <row r="51" spans="1:43" ht="94.9" hidden="1" customHeight="1" x14ac:dyDescent="0.95">
      <c r="A51" s="322" t="s">
        <v>126</v>
      </c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94">
        <v>0</v>
      </c>
      <c r="M51" s="281">
        <f>SUM(L51-J51)</f>
        <v>0</v>
      </c>
      <c r="N51" s="294">
        <v>0</v>
      </c>
      <c r="O51" s="281">
        <f>SUM(N51-L51)</f>
        <v>0</v>
      </c>
      <c r="P51" s="294">
        <v>0</v>
      </c>
      <c r="Q51" s="281">
        <f>SUM(P51-N51)</f>
        <v>0</v>
      </c>
      <c r="R51" s="294">
        <v>0</v>
      </c>
      <c r="S51" s="281">
        <f>SUM(R51-P51)</f>
        <v>0</v>
      </c>
      <c r="T51" s="294">
        <v>0</v>
      </c>
      <c r="U51" s="281">
        <f>SUM(T51-R51)</f>
        <v>0</v>
      </c>
      <c r="V51" s="294">
        <v>0</v>
      </c>
      <c r="W51" s="281">
        <f>SUM(V51-T51)</f>
        <v>0</v>
      </c>
      <c r="X51" s="294">
        <v>0</v>
      </c>
      <c r="Y51" s="281">
        <f>SUM(X51-V51)</f>
        <v>0</v>
      </c>
      <c r="Z51" s="294">
        <v>0</v>
      </c>
      <c r="AA51" s="281">
        <v>0</v>
      </c>
      <c r="AB51" s="294">
        <v>0</v>
      </c>
      <c r="AC51" s="281">
        <v>0</v>
      </c>
      <c r="AD51" s="294">
        <v>0</v>
      </c>
      <c r="AE51" s="281">
        <f>SUM(AD51-AB51)</f>
        <v>0</v>
      </c>
      <c r="AF51" s="294">
        <v>0</v>
      </c>
      <c r="AG51" s="371">
        <f>SUM(AF51-AD51)</f>
        <v>0</v>
      </c>
      <c r="AH51" s="294"/>
      <c r="AI51" s="282">
        <f>SUM(AH51-AF51)</f>
        <v>0</v>
      </c>
      <c r="AO51" s="294">
        <v>0</v>
      </c>
      <c r="AP51" s="282">
        <f>SUM(AO51-AF51)</f>
        <v>0</v>
      </c>
      <c r="AQ51" s="282">
        <f>SUM(AP51-AI51)</f>
        <v>0</v>
      </c>
    </row>
    <row r="52" spans="1:43" ht="94.9" customHeight="1" thickBot="1" x14ac:dyDescent="1">
      <c r="A52" s="327" t="s">
        <v>77</v>
      </c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304">
        <f>SUM(L46:L51)</f>
        <v>2043.3000000000002</v>
      </c>
      <c r="M52" s="291">
        <f>SUM(L52-J52)</f>
        <v>2043.3000000000002</v>
      </c>
      <c r="N52" s="304">
        <f>SUM(N46:N51)</f>
        <v>3750.4</v>
      </c>
      <c r="O52" s="291">
        <f>SUM(N52-L52)</f>
        <v>1707.1</v>
      </c>
      <c r="P52" s="304">
        <f>SUM(P46:P51)</f>
        <v>5629.699999999998</v>
      </c>
      <c r="Q52" s="333">
        <f>SUM(P52-N52)</f>
        <v>1879.2999999999979</v>
      </c>
      <c r="R52" s="304">
        <f>SUM(R46:R51)</f>
        <v>7533.4999999999982</v>
      </c>
      <c r="S52" s="291">
        <f>SUM(R52-P52)</f>
        <v>1903.8000000000002</v>
      </c>
      <c r="T52" s="304">
        <f>SUM(T46:T51)</f>
        <v>9291.5999999999985</v>
      </c>
      <c r="U52" s="291">
        <f>SUM(T52-R52)</f>
        <v>1758.1000000000004</v>
      </c>
      <c r="V52" s="304">
        <f>SUM(V46:V51)</f>
        <v>10984.399999999998</v>
      </c>
      <c r="W52" s="291">
        <f>SUM(V52-T52)</f>
        <v>1692.7999999999993</v>
      </c>
      <c r="X52" s="304">
        <f>SUM(X46:X51)</f>
        <v>12705.5</v>
      </c>
      <c r="Y52" s="291">
        <f>SUM(X52-V52)</f>
        <v>1721.1000000000022</v>
      </c>
      <c r="Z52" s="304">
        <f>SUM(Z46:Z51)</f>
        <v>14374.6</v>
      </c>
      <c r="AA52" s="291">
        <f>SUM(Z52-X52)</f>
        <v>1669.1000000000004</v>
      </c>
      <c r="AB52" s="304">
        <f>SUM(AB46:AB51)</f>
        <v>14558.200000000003</v>
      </c>
      <c r="AC52" s="291">
        <f>SUM(AB52-Z52)</f>
        <v>183.60000000000218</v>
      </c>
      <c r="AD52" s="304">
        <f>SUM(AD48+AD51)</f>
        <v>16232.9</v>
      </c>
      <c r="AE52" s="291">
        <f>SUM(AD52-AB52)</f>
        <v>1674.6999999999971</v>
      </c>
      <c r="AF52" s="304">
        <f>SUM(AF48+AF51)</f>
        <v>17616.900000000001</v>
      </c>
      <c r="AG52" s="375">
        <f>SUM(AF52-AD52)</f>
        <v>1384.0000000000018</v>
      </c>
      <c r="AH52" s="304">
        <f>SUM(AH48+AH51)</f>
        <v>20164.8</v>
      </c>
      <c r="AI52" s="292">
        <f>SUM(AH52-AF52)</f>
        <v>2547.8999999999978</v>
      </c>
      <c r="AO52" s="304">
        <f>SUM(AO48+AO51)</f>
        <v>18907.100000000002</v>
      </c>
      <c r="AP52" s="292">
        <f>SUM(AO52-AF52)</f>
        <v>1290.2000000000007</v>
      </c>
      <c r="AQ52" s="292">
        <f>SUM(AP52-AI52)</f>
        <v>-1257.6999999999971</v>
      </c>
    </row>
    <row r="53" spans="1:43" ht="94.9" customHeight="1" thickTop="1" x14ac:dyDescent="0.95">
      <c r="A53" s="328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303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81"/>
      <c r="AH53" s="303"/>
      <c r="AI53" s="308"/>
      <c r="AO53" s="303"/>
      <c r="AP53" s="308"/>
      <c r="AQ53" s="308"/>
    </row>
    <row r="54" spans="1:43" ht="94.9" customHeight="1" thickBot="1" x14ac:dyDescent="1">
      <c r="A54" s="329"/>
      <c r="B54" s="331"/>
      <c r="C54" s="331"/>
      <c r="D54" s="331"/>
      <c r="E54" s="331"/>
      <c r="F54" s="331"/>
      <c r="G54" s="331"/>
      <c r="H54" s="331"/>
      <c r="I54" s="331"/>
      <c r="J54" s="331"/>
      <c r="K54" s="331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82"/>
      <c r="AH54" s="309"/>
      <c r="AI54" s="310"/>
      <c r="AO54" s="309"/>
      <c r="AP54" s="310"/>
      <c r="AQ54" s="310"/>
    </row>
    <row r="55" spans="1:43" ht="80.25" thickTop="1" x14ac:dyDescent="0.95">
      <c r="L55" s="311"/>
      <c r="M55" s="311"/>
      <c r="N55" s="311"/>
      <c r="O55" s="303"/>
      <c r="P55" s="303"/>
      <c r="Q55" s="303"/>
      <c r="R55" s="311"/>
      <c r="S55" s="311"/>
      <c r="T55" s="311"/>
      <c r="U55" s="311"/>
      <c r="V55" s="311"/>
      <c r="W55" s="311"/>
      <c r="X55" s="311"/>
      <c r="Y55" s="311"/>
      <c r="Z55" s="311"/>
      <c r="AA55" s="311"/>
      <c r="AB55" s="311"/>
      <c r="AC55" s="311"/>
      <c r="AD55" s="311"/>
      <c r="AE55" s="311"/>
      <c r="AF55" s="311"/>
      <c r="AG55" s="311"/>
      <c r="AH55" s="311"/>
      <c r="AI55" s="311"/>
      <c r="AO55" s="311"/>
      <c r="AP55" s="311"/>
      <c r="AQ55" s="311"/>
    </row>
  </sheetData>
  <mergeCells count="4">
    <mergeCell ref="A1:AG1"/>
    <mergeCell ref="A2:AG2"/>
    <mergeCell ref="A3:AG3"/>
    <mergeCell ref="A4:AG4"/>
  </mergeCells>
  <hyperlinks>
    <hyperlink ref="A28" location="ING.OT.OPERAC.!D1" display="INGRESOS DE OTRAS OPERACIONES" xr:uid="{00000000-0004-0000-0400-000000000000}"/>
    <hyperlink ref="A30" location="'COSTOS DE OT.OPERAC.'!D1" display="COSTOS DE OTRAS OPERACIONES" xr:uid="{00000000-0004-0000-0400-000001000000}"/>
    <hyperlink ref="A41" location="'INGRESOS NO OPERAC.'!D1" display="INGRESOS" xr:uid="{00000000-0004-0000-0400-000002000000}"/>
    <hyperlink ref="A42" location="'GASTOS NO OPERAC.'!D1" display="GASTOS" xr:uid="{00000000-0004-0000-0400-000003000000}"/>
  </hyperlinks>
  <pageMargins left="0.19685039370078741" right="0" top="0.15748031496062992" bottom="0" header="0.51181102362204722" footer="0.51181102362204722"/>
  <pageSetup scale="10" orientation="landscape" r:id="rId1"/>
  <headerFooter alignWithMargins="0">
    <oddFooter>&amp;L&amp;"-,Negrita"&amp;48MCASTANEDA/DCONT/GP/DFO&amp;RPagina  2</oddFooter>
  </headerFooter>
  <colBreaks count="1" manualBreakCount="1">
    <brk id="19" max="53" man="1"/>
  </colBreaks>
  <ignoredErrors>
    <ignoredError sqref="M13:N14 M43:N46 M41 M49:N50 M47 M53:N53 M51 O13:O14 S53:T55 S51 R52:T52 S47 S49:T50 S42 S43:T46 S35:T40 S13:T14 Q51 P52:Q52 Q47 Q49:R50 Q34 Q35:R40 Q21:R22 Q13:R14 S34 U21:Y22 U42 U49:Y50 U52 U13:Y14 U35:Y40 U43:Y46 U47 U51 Z21:AB22 Z13:AB13 Z35:AB40 AA34 Z43:AB46 AA42 Z49:AB50 AA47 Z53:AB54 M21:N22 M16 M17 M18 M19 M20 M24:N27 M23 M29:N29 M28 M31:N33 M30 M35:N40 M34 M42 P9 P11 P13:P14 P21:P22 P24:P27 P31:P33 P35:P40 P43:P46 P49:P50 Q20 Q16 Q17 Q18 Q19 Q24:R27 Q23 Q29 Q28 Q31:R33 Q30 Q43:R46 Q41 Q42 S21:T22 S16 S17 S18 S19 S20 S24:T27 S23 S29 S28 S31:T33 S30 U34 S41 U20 U16 W16 U17 W17 U18 W18 U19 W19 W20 U25:Y27 U23 W23 U29:Y29 U28 W28 U33:Y33 U30 W30 W34 U41 W41 W42 W47 W51 Y16 Y17 Y18 Y19 Y20 Y23 Y28 Y30 Y34 Y41 Y42 Y47 Y51 Z24:AB27 AA23 AA29:AB29 AA28 Z33:AB33 AA30 AA41 AG13:AG14 AG21:AG40 AC53:AG53 AC21:AF22 AC24:AF27 AC23 AC29:AF29 AC28 AC31:AF33 AC30 AC35:AF40 AC34 AC43:AF46 AC41 AC42 AC49:AF50 AC47 AC52:AF52 M15:N15 O15 S15:T15 Q15:R15 U15:Y15 P15 AG15 O16:O40 AG16:AG20 AG41:AG52 O41:O47 AE23 AE28 AE30 AE34 AE41 AE42 AE47 AE51 AD48:AF48 O49:O53 M52 W52:X52 AA52 U24:W24 Y24 AA31:AB31 U31 W31:Y31 AB32 U32:X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115" customWidth="1"/>
    <col min="2" max="2" width="10.42578125" style="115" customWidth="1"/>
    <col min="3" max="3" width="80.7109375" style="115" customWidth="1"/>
    <col min="4" max="4" width="97.42578125" style="115" customWidth="1"/>
    <col min="5" max="5" width="25.7109375" style="115" customWidth="1"/>
    <col min="6" max="6" width="11.140625" style="115" customWidth="1"/>
    <col min="7" max="7" width="25.7109375" style="115" customWidth="1"/>
    <col min="8" max="8" width="11.42578125" style="115"/>
    <col min="9" max="9" width="44.85546875" style="115" customWidth="1"/>
    <col min="10" max="11" width="11.42578125" style="115"/>
    <col min="12" max="16384" width="11.42578125" style="114"/>
  </cols>
  <sheetData>
    <row r="1" spans="1:11" ht="33" thickTop="1" x14ac:dyDescent="0.2">
      <c r="A1" s="116"/>
      <c r="B1" s="117"/>
      <c r="C1" s="117"/>
      <c r="D1" s="117"/>
      <c r="E1" s="117"/>
      <c r="F1" s="117"/>
      <c r="G1" s="118"/>
      <c r="H1" s="117"/>
      <c r="I1" s="119"/>
      <c r="J1" s="119"/>
      <c r="K1" s="120"/>
    </row>
    <row r="2" spans="1:11" ht="36.75" x14ac:dyDescent="0.2">
      <c r="A2" s="435" t="s">
        <v>83</v>
      </c>
      <c r="B2" s="435"/>
      <c r="C2" s="435"/>
      <c r="D2" s="435"/>
      <c r="E2" s="435"/>
      <c r="F2" s="435"/>
      <c r="G2" s="435"/>
      <c r="H2" s="435"/>
      <c r="I2" s="435"/>
      <c r="J2" s="435"/>
      <c r="K2" s="436"/>
    </row>
    <row r="3" spans="1:11" ht="34.5" x14ac:dyDescent="0.2">
      <c r="A3" s="437" t="s">
        <v>84</v>
      </c>
      <c r="B3" s="438"/>
      <c r="C3" s="438"/>
      <c r="D3" s="438"/>
      <c r="E3" s="438"/>
      <c r="F3" s="438"/>
      <c r="G3" s="438"/>
      <c r="H3" s="438"/>
      <c r="I3" s="438"/>
      <c r="J3" s="438"/>
      <c r="K3" s="439"/>
    </row>
    <row r="4" spans="1:11" ht="34.5" x14ac:dyDescent="0.2">
      <c r="A4" s="440" t="s">
        <v>134</v>
      </c>
      <c r="B4" s="441"/>
      <c r="C4" s="441"/>
      <c r="D4" s="441"/>
      <c r="E4" s="441"/>
      <c r="F4" s="441"/>
      <c r="G4" s="441"/>
      <c r="H4" s="441"/>
      <c r="I4" s="441"/>
      <c r="J4" s="441"/>
      <c r="K4" s="442"/>
    </row>
    <row r="5" spans="1:11" ht="34.5" x14ac:dyDescent="0.2">
      <c r="A5" s="443" t="s">
        <v>85</v>
      </c>
      <c r="B5" s="444"/>
      <c r="C5" s="444"/>
      <c r="D5" s="444"/>
      <c r="E5" s="444"/>
      <c r="F5" s="444"/>
      <c r="G5" s="444"/>
      <c r="H5" s="444"/>
      <c r="I5" s="444"/>
      <c r="J5" s="444"/>
      <c r="K5" s="445"/>
    </row>
    <row r="6" spans="1:11" ht="30.75" thickBot="1" x14ac:dyDescent="0.25">
      <c r="A6" s="121"/>
      <c r="B6" s="122"/>
      <c r="C6" s="122"/>
      <c r="D6" s="122"/>
      <c r="E6" s="122"/>
      <c r="F6" s="122"/>
      <c r="G6" s="122"/>
      <c r="H6" s="122"/>
      <c r="I6" s="122"/>
      <c r="J6" s="123"/>
      <c r="K6" s="124"/>
    </row>
    <row r="7" spans="1:11" ht="62.25" customHeight="1" thickTop="1" x14ac:dyDescent="0.4">
      <c r="A7" s="125"/>
      <c r="B7" s="126"/>
      <c r="C7" s="126"/>
      <c r="D7" s="126"/>
      <c r="E7" s="126"/>
      <c r="F7" s="126"/>
      <c r="G7" s="126"/>
      <c r="H7" s="126"/>
      <c r="I7" s="127"/>
      <c r="J7" s="128"/>
      <c r="K7" s="129"/>
    </row>
    <row r="8" spans="1:11" ht="90" x14ac:dyDescent="0.4">
      <c r="A8" s="130"/>
      <c r="B8" s="131"/>
      <c r="C8" s="131"/>
      <c r="D8" s="131"/>
      <c r="E8" s="132">
        <v>2018</v>
      </c>
      <c r="F8" s="133"/>
      <c r="G8" s="132">
        <v>2017</v>
      </c>
      <c r="H8" s="134"/>
      <c r="I8" s="135" t="s">
        <v>133</v>
      </c>
      <c r="J8" s="136"/>
      <c r="K8" s="137"/>
    </row>
    <row r="9" spans="1:11" ht="43.5" x14ac:dyDescent="0.2">
      <c r="A9" s="130"/>
      <c r="B9" s="131"/>
      <c r="C9" s="131"/>
      <c r="D9" s="131"/>
      <c r="E9" s="138"/>
      <c r="F9" s="133"/>
      <c r="G9" s="138"/>
      <c r="H9" s="134"/>
      <c r="I9" s="136"/>
      <c r="J9" s="136"/>
      <c r="K9" s="137"/>
    </row>
    <row r="10" spans="1:11" ht="34.5" x14ac:dyDescent="0.45">
      <c r="A10" s="130"/>
      <c r="B10" s="139" t="s">
        <v>86</v>
      </c>
      <c r="C10" s="140" t="s">
        <v>87</v>
      </c>
      <c r="D10" s="139"/>
      <c r="E10" s="131"/>
      <c r="F10" s="131"/>
      <c r="G10" s="131"/>
      <c r="H10" s="134"/>
      <c r="I10" s="141"/>
      <c r="J10" s="136"/>
      <c r="K10" s="137"/>
    </row>
    <row r="11" spans="1:11" ht="34.5" x14ac:dyDescent="0.45">
      <c r="A11" s="130"/>
      <c r="B11" s="131"/>
      <c r="C11" s="131" t="s">
        <v>88</v>
      </c>
      <c r="D11" s="131"/>
      <c r="E11" s="142">
        <v>2688.1</v>
      </c>
      <c r="F11" s="131"/>
      <c r="G11" s="143">
        <v>3026.7</v>
      </c>
      <c r="H11" s="143"/>
      <c r="I11" s="144"/>
      <c r="J11" s="136"/>
      <c r="K11" s="137"/>
    </row>
    <row r="12" spans="1:11" ht="34.5" x14ac:dyDescent="0.45">
      <c r="A12" s="130"/>
      <c r="B12" s="131"/>
      <c r="C12" s="131" t="s">
        <v>89</v>
      </c>
      <c r="D12" s="131"/>
      <c r="E12" s="142">
        <v>2733.9</v>
      </c>
      <c r="F12" s="131"/>
      <c r="G12" s="143">
        <v>3039.9</v>
      </c>
      <c r="H12" s="143"/>
      <c r="I12" s="145"/>
      <c r="J12" s="136"/>
      <c r="K12" s="137"/>
    </row>
    <row r="13" spans="1:11" ht="34.5" x14ac:dyDescent="0.45">
      <c r="A13" s="130"/>
      <c r="B13" s="131"/>
      <c r="C13" s="131"/>
      <c r="D13" s="131"/>
      <c r="E13" s="142"/>
      <c r="F13" s="131"/>
      <c r="G13" s="143"/>
      <c r="H13" s="143"/>
      <c r="I13" s="141"/>
      <c r="J13" s="136"/>
      <c r="K13" s="137"/>
    </row>
    <row r="14" spans="1:11" ht="34.5" x14ac:dyDescent="0.45">
      <c r="A14" s="130"/>
      <c r="B14" s="131"/>
      <c r="C14" s="131"/>
      <c r="D14" s="131"/>
      <c r="E14" s="146"/>
      <c r="F14" s="131"/>
      <c r="G14" s="147"/>
      <c r="H14" s="147"/>
      <c r="I14" s="141"/>
      <c r="J14" s="136"/>
      <c r="K14" s="137"/>
    </row>
    <row r="15" spans="1:11" ht="34.5" x14ac:dyDescent="0.45">
      <c r="A15" s="130"/>
      <c r="B15" s="139" t="s">
        <v>90</v>
      </c>
      <c r="C15" s="139" t="s">
        <v>91</v>
      </c>
      <c r="D15" s="139"/>
      <c r="E15" s="148"/>
      <c r="F15" s="131"/>
      <c r="G15" s="149"/>
      <c r="H15" s="149"/>
      <c r="I15" s="141"/>
      <c r="J15" s="136"/>
      <c r="K15" s="137"/>
    </row>
    <row r="16" spans="1:11" ht="34.5" x14ac:dyDescent="0.45">
      <c r="A16" s="130"/>
      <c r="B16" s="131"/>
      <c r="C16" s="131" t="s">
        <v>92</v>
      </c>
      <c r="D16" s="131"/>
      <c r="E16" s="150">
        <v>8.4000000000000005E-2</v>
      </c>
      <c r="F16" s="131"/>
      <c r="G16" s="151">
        <v>0.105</v>
      </c>
      <c r="H16" s="151"/>
      <c r="I16" s="152">
        <v>0.1</v>
      </c>
      <c r="J16" s="136"/>
      <c r="K16" s="137"/>
    </row>
    <row r="17" spans="1:11" ht="34.5" x14ac:dyDescent="0.45">
      <c r="A17" s="130"/>
      <c r="B17" s="131"/>
      <c r="C17" s="131" t="s">
        <v>93</v>
      </c>
      <c r="D17" s="131"/>
      <c r="E17" s="150">
        <v>8.2000000000000003E-2</v>
      </c>
      <c r="F17" s="131" t="s">
        <v>94</v>
      </c>
      <c r="G17" s="151">
        <v>0.107</v>
      </c>
      <c r="H17" s="151"/>
      <c r="I17" s="152"/>
      <c r="J17" s="136"/>
      <c r="K17" s="137"/>
    </row>
    <row r="18" spans="1:11" ht="34.5" x14ac:dyDescent="0.45">
      <c r="A18" s="130"/>
      <c r="B18" s="131"/>
      <c r="C18" s="131" t="s">
        <v>95</v>
      </c>
      <c r="D18" s="131"/>
      <c r="E18" s="150">
        <v>1.2999999999999999E-2</v>
      </c>
      <c r="F18" s="131" t="s">
        <v>94</v>
      </c>
      <c r="G18" s="151">
        <v>0.02</v>
      </c>
      <c r="H18" s="151"/>
      <c r="I18" s="152">
        <v>1.7999999999999999E-2</v>
      </c>
      <c r="J18" s="136"/>
      <c r="K18" s="137"/>
    </row>
    <row r="19" spans="1:11" ht="34.5" x14ac:dyDescent="0.45">
      <c r="A19" s="130"/>
      <c r="B19" s="131"/>
      <c r="C19" s="131" t="s">
        <v>96</v>
      </c>
      <c r="D19" s="131"/>
      <c r="E19" s="150">
        <v>0.114</v>
      </c>
      <c r="F19" s="131"/>
      <c r="G19" s="151">
        <v>3.5000000000000003E-2</v>
      </c>
      <c r="H19" s="151"/>
      <c r="I19" s="152"/>
      <c r="J19" s="136"/>
      <c r="K19" s="137"/>
    </row>
    <row r="20" spans="1:11" ht="34.5" x14ac:dyDescent="0.45">
      <c r="A20" s="130"/>
      <c r="B20" s="131"/>
      <c r="C20" s="131" t="s">
        <v>97</v>
      </c>
      <c r="D20" s="131"/>
      <c r="E20" s="150">
        <v>6.2E-2</v>
      </c>
      <c r="F20" s="131"/>
      <c r="G20" s="151">
        <v>7.0000000000000007E-2</v>
      </c>
      <c r="H20" s="151"/>
      <c r="I20" s="152"/>
      <c r="J20" s="136"/>
      <c r="K20" s="137"/>
    </row>
    <row r="21" spans="1:11" ht="34.5" x14ac:dyDescent="0.45">
      <c r="A21" s="130"/>
      <c r="B21" s="131"/>
      <c r="C21" s="131" t="s">
        <v>98</v>
      </c>
      <c r="D21" s="131"/>
      <c r="E21" s="150">
        <v>3.7999999999999999E-2</v>
      </c>
      <c r="F21" s="131"/>
      <c r="G21" s="151">
        <v>3.3000000000000002E-2</v>
      </c>
      <c r="H21" s="151"/>
      <c r="I21" s="152"/>
      <c r="J21" s="136"/>
      <c r="K21" s="137"/>
    </row>
    <row r="22" spans="1:11" ht="34.5" x14ac:dyDescent="0.45">
      <c r="A22" s="130"/>
      <c r="B22" s="131"/>
      <c r="C22" s="131" t="s">
        <v>99</v>
      </c>
      <c r="D22" s="131"/>
      <c r="E22" s="150">
        <v>2.4E-2</v>
      </c>
      <c r="F22" s="131"/>
      <c r="G22" s="151">
        <v>3.6999999999999998E-2</v>
      </c>
      <c r="H22" s="151"/>
      <c r="I22" s="152"/>
      <c r="J22" s="136"/>
      <c r="K22" s="137"/>
    </row>
    <row r="23" spans="1:11" ht="34.5" x14ac:dyDescent="0.45">
      <c r="A23" s="130"/>
      <c r="B23" s="131"/>
      <c r="C23" s="131"/>
      <c r="D23" s="131"/>
      <c r="E23" s="150"/>
      <c r="F23" s="131"/>
      <c r="G23" s="151"/>
      <c r="H23" s="151"/>
      <c r="I23" s="152"/>
      <c r="J23" s="136"/>
      <c r="K23" s="137"/>
    </row>
    <row r="24" spans="1:11" ht="34.5" x14ac:dyDescent="0.45">
      <c r="A24" s="130"/>
      <c r="B24" s="139"/>
      <c r="C24" s="139"/>
      <c r="D24" s="139"/>
      <c r="E24" s="153"/>
      <c r="F24" s="131"/>
      <c r="G24" s="154"/>
      <c r="H24" s="154"/>
      <c r="I24" s="152"/>
      <c r="J24" s="136"/>
      <c r="K24" s="137"/>
    </row>
    <row r="25" spans="1:11" ht="34.5" x14ac:dyDescent="0.45">
      <c r="A25" s="130"/>
      <c r="B25" s="139" t="s">
        <v>100</v>
      </c>
      <c r="C25" s="139" t="s">
        <v>101</v>
      </c>
      <c r="D25" s="139"/>
      <c r="E25" s="131"/>
      <c r="F25" s="131"/>
      <c r="G25" s="155"/>
      <c r="H25" s="155"/>
      <c r="I25" s="152"/>
      <c r="J25" s="136"/>
      <c r="K25" s="137"/>
    </row>
    <row r="26" spans="1:11" ht="34.5" x14ac:dyDescent="0.45">
      <c r="A26" s="130"/>
      <c r="B26" s="131"/>
      <c r="C26" s="131" t="s">
        <v>102</v>
      </c>
      <c r="D26" s="131"/>
      <c r="E26" s="150">
        <v>2.7E-2</v>
      </c>
      <c r="F26" s="131"/>
      <c r="G26" s="151">
        <v>8.3000000000000004E-2</v>
      </c>
      <c r="H26" s="151"/>
      <c r="I26" s="152">
        <v>0.1</v>
      </c>
      <c r="J26" s="136"/>
      <c r="K26" s="137"/>
    </row>
    <row r="27" spans="1:11" ht="34.5" x14ac:dyDescent="0.45">
      <c r="A27" s="130"/>
      <c r="B27" s="131"/>
      <c r="C27" s="131" t="s">
        <v>103</v>
      </c>
      <c r="D27" s="131"/>
      <c r="E27" s="150">
        <v>0.29699999999999999</v>
      </c>
      <c r="F27" s="131"/>
      <c r="G27" s="151">
        <v>6.8000000000000005E-2</v>
      </c>
      <c r="H27" s="151"/>
      <c r="I27" s="152"/>
      <c r="J27" s="136"/>
      <c r="K27" s="137"/>
    </row>
    <row r="28" spans="1:11" ht="34.5" x14ac:dyDescent="0.45">
      <c r="A28" s="130"/>
      <c r="B28" s="131"/>
      <c r="C28" s="131" t="s">
        <v>104</v>
      </c>
      <c r="D28" s="131"/>
      <c r="E28" s="150">
        <v>0.65900000000000003</v>
      </c>
      <c r="F28" s="131"/>
      <c r="G28" s="151">
        <v>-2.3E-2</v>
      </c>
      <c r="H28" s="151"/>
      <c r="I28" s="141"/>
      <c r="J28" s="136"/>
      <c r="K28" s="137"/>
    </row>
    <row r="29" spans="1:11" ht="34.5" x14ac:dyDescent="0.45">
      <c r="A29" s="130"/>
      <c r="B29" s="131"/>
      <c r="C29" s="131" t="s">
        <v>105</v>
      </c>
      <c r="D29" s="131"/>
      <c r="E29" s="150">
        <v>0.34</v>
      </c>
      <c r="F29" s="131"/>
      <c r="G29" s="151">
        <v>5.8000000000000003E-2</v>
      </c>
      <c r="H29" s="151"/>
      <c r="I29" s="141"/>
      <c r="J29" s="136"/>
      <c r="K29" s="137"/>
    </row>
    <row r="30" spans="1:11" ht="34.5" x14ac:dyDescent="0.45">
      <c r="A30" s="130"/>
      <c r="B30" s="131"/>
      <c r="C30" s="131" t="s">
        <v>106</v>
      </c>
      <c r="D30" s="131"/>
      <c r="E30" s="150">
        <v>0.115</v>
      </c>
      <c r="F30" s="131"/>
      <c r="G30" s="151">
        <v>0.11600000000000001</v>
      </c>
      <c r="H30" s="151"/>
      <c r="I30" s="141"/>
      <c r="J30" s="136"/>
      <c r="K30" s="137"/>
    </row>
    <row r="31" spans="1:11" ht="34.5" x14ac:dyDescent="0.45">
      <c r="A31" s="130"/>
      <c r="B31" s="131"/>
      <c r="C31" s="131"/>
      <c r="D31" s="131"/>
      <c r="E31" s="150"/>
      <c r="F31" s="131"/>
      <c r="G31" s="151"/>
      <c r="H31" s="151"/>
      <c r="I31" s="141"/>
      <c r="J31" s="136"/>
      <c r="K31" s="137"/>
    </row>
    <row r="32" spans="1:11" ht="34.5" x14ac:dyDescent="0.45">
      <c r="A32" s="130"/>
      <c r="B32" s="131"/>
      <c r="C32" s="131"/>
      <c r="D32" s="131"/>
      <c r="E32" s="131"/>
      <c r="F32" s="131"/>
      <c r="G32" s="155"/>
      <c r="H32" s="155"/>
      <c r="I32" s="141"/>
      <c r="J32" s="136"/>
      <c r="K32" s="137"/>
    </row>
    <row r="33" spans="1:11" ht="34.5" x14ac:dyDescent="0.45">
      <c r="A33" s="130"/>
      <c r="B33" s="139" t="s">
        <v>107</v>
      </c>
      <c r="C33" s="139" t="s">
        <v>108</v>
      </c>
      <c r="D33" s="139"/>
      <c r="E33" s="131"/>
      <c r="F33" s="131"/>
      <c r="G33" s="155"/>
      <c r="H33" s="155"/>
      <c r="I33" s="141"/>
      <c r="J33" s="136"/>
      <c r="K33" s="137"/>
    </row>
    <row r="34" spans="1:11" ht="34.5" x14ac:dyDescent="0.45">
      <c r="A34" s="130"/>
      <c r="B34" s="131"/>
      <c r="C34" s="131" t="s">
        <v>109</v>
      </c>
      <c r="D34" s="131"/>
      <c r="E34" s="150">
        <v>0.223</v>
      </c>
      <c r="F34" s="131"/>
      <c r="G34" s="151">
        <v>0.223</v>
      </c>
      <c r="H34" s="151"/>
      <c r="I34" s="141"/>
      <c r="J34" s="136"/>
      <c r="K34" s="137"/>
    </row>
    <row r="35" spans="1:11" ht="34.5" x14ac:dyDescent="0.45">
      <c r="A35" s="130"/>
      <c r="B35" s="131"/>
      <c r="C35" s="131" t="s">
        <v>110</v>
      </c>
      <c r="D35" s="131"/>
      <c r="E35" s="150">
        <v>7.9000000000000001E-2</v>
      </c>
      <c r="F35" s="131"/>
      <c r="G35" s="151">
        <v>7.9000000000000001E-2</v>
      </c>
      <c r="H35" s="151"/>
      <c r="I35" s="141"/>
      <c r="J35" s="136"/>
      <c r="K35" s="137"/>
    </row>
    <row r="36" spans="1:11" ht="34.5" x14ac:dyDescent="0.45">
      <c r="A36" s="130"/>
      <c r="B36" s="131"/>
      <c r="C36" s="131" t="s">
        <v>111</v>
      </c>
      <c r="D36" s="131"/>
      <c r="E36" s="150">
        <v>0.19900000000000001</v>
      </c>
      <c r="F36" s="131"/>
      <c r="G36" s="151">
        <v>0.249</v>
      </c>
      <c r="H36" s="151"/>
      <c r="I36" s="141"/>
      <c r="J36" s="136"/>
      <c r="K36" s="137"/>
    </row>
    <row r="37" spans="1:11" ht="34.5" x14ac:dyDescent="0.45">
      <c r="A37" s="130"/>
      <c r="B37" s="139"/>
      <c r="C37" s="139"/>
      <c r="D37" s="139"/>
      <c r="E37" s="131"/>
      <c r="F37" s="131"/>
      <c r="G37" s="155"/>
      <c r="H37" s="155"/>
      <c r="I37" s="141"/>
      <c r="J37" s="136"/>
      <c r="K37" s="137"/>
    </row>
    <row r="38" spans="1:11" ht="34.5" x14ac:dyDescent="0.45">
      <c r="A38" s="130"/>
      <c r="B38" s="131"/>
      <c r="C38" s="131"/>
      <c r="D38" s="131"/>
      <c r="E38" s="150"/>
      <c r="F38" s="131"/>
      <c r="G38" s="151"/>
      <c r="H38" s="151"/>
      <c r="I38" s="141"/>
      <c r="J38" s="136"/>
      <c r="K38" s="137"/>
    </row>
    <row r="39" spans="1:11" ht="34.5" x14ac:dyDescent="0.45">
      <c r="A39" s="130"/>
      <c r="B39" s="139" t="s">
        <v>112</v>
      </c>
      <c r="C39" s="139" t="s">
        <v>113</v>
      </c>
      <c r="D39" s="139"/>
      <c r="E39" s="131"/>
      <c r="F39" s="131"/>
      <c r="G39" s="155"/>
      <c r="H39" s="155"/>
      <c r="I39" s="141"/>
      <c r="J39" s="136"/>
      <c r="K39" s="137"/>
    </row>
    <row r="40" spans="1:11" ht="34.5" x14ac:dyDescent="0.45">
      <c r="A40" s="130"/>
      <c r="B40" s="131"/>
      <c r="C40" s="131" t="s">
        <v>114</v>
      </c>
      <c r="D40" s="131"/>
      <c r="E40" s="131"/>
      <c r="F40" s="131"/>
      <c r="G40" s="155"/>
      <c r="H40" s="155"/>
      <c r="I40" s="141"/>
      <c r="J40" s="136"/>
      <c r="K40" s="137"/>
    </row>
    <row r="41" spans="1:11" ht="34.5" x14ac:dyDescent="0.45">
      <c r="A41" s="130"/>
      <c r="B41" s="131" t="s">
        <v>2</v>
      </c>
      <c r="C41" s="131" t="s">
        <v>115</v>
      </c>
      <c r="D41" s="131"/>
      <c r="E41" s="150">
        <v>0</v>
      </c>
      <c r="F41" s="131"/>
      <c r="G41" s="151">
        <v>0</v>
      </c>
      <c r="H41" s="151"/>
      <c r="I41" s="141"/>
      <c r="J41" s="136"/>
      <c r="K41" s="137"/>
    </row>
    <row r="42" spans="1:11" ht="34.5" x14ac:dyDescent="0.45">
      <c r="A42" s="130"/>
      <c r="B42" s="131"/>
      <c r="C42" s="131" t="s">
        <v>116</v>
      </c>
      <c r="D42" s="131"/>
      <c r="E42" s="131"/>
      <c r="F42" s="131"/>
      <c r="G42" s="155"/>
      <c r="H42" s="155"/>
      <c r="I42" s="141"/>
      <c r="J42" s="136"/>
      <c r="K42" s="137"/>
    </row>
    <row r="43" spans="1:11" ht="34.5" x14ac:dyDescent="0.45">
      <c r="A43" s="130"/>
      <c r="B43" s="131" t="s">
        <v>2</v>
      </c>
      <c r="C43" s="131" t="s">
        <v>117</v>
      </c>
      <c r="D43" s="131"/>
      <c r="E43" s="150">
        <v>0.01</v>
      </c>
      <c r="F43" s="131"/>
      <c r="G43" s="151">
        <v>0.01</v>
      </c>
      <c r="H43" s="151"/>
      <c r="I43" s="141"/>
      <c r="J43" s="136"/>
      <c r="K43" s="137"/>
    </row>
    <row r="44" spans="1:11" ht="34.5" x14ac:dyDescent="0.45">
      <c r="A44" s="130"/>
      <c r="B44" s="131"/>
      <c r="C44" s="131"/>
      <c r="D44" s="131"/>
      <c r="E44" s="150"/>
      <c r="F44" s="131"/>
      <c r="G44" s="151"/>
      <c r="H44" s="151"/>
      <c r="I44" s="141"/>
      <c r="J44" s="136"/>
      <c r="K44" s="137"/>
    </row>
    <row r="45" spans="1:11" ht="34.5" x14ac:dyDescent="0.45">
      <c r="A45" s="130"/>
      <c r="B45" s="131"/>
      <c r="C45" s="131" t="s">
        <v>118</v>
      </c>
      <c r="D45" s="131"/>
      <c r="E45" s="150">
        <v>0</v>
      </c>
      <c r="F45" s="131"/>
      <c r="G45" s="151">
        <v>0</v>
      </c>
      <c r="H45" s="151"/>
      <c r="I45" s="141"/>
      <c r="J45" s="136"/>
      <c r="K45" s="137"/>
    </row>
    <row r="46" spans="1:11" ht="34.5" x14ac:dyDescent="0.45">
      <c r="A46" s="130"/>
      <c r="B46" s="131"/>
      <c r="C46" s="131"/>
      <c r="D46" s="131"/>
      <c r="E46" s="150"/>
      <c r="F46" s="131"/>
      <c r="G46" s="151"/>
      <c r="H46" s="151"/>
      <c r="I46" s="141"/>
      <c r="J46" s="136"/>
      <c r="K46" s="137"/>
    </row>
    <row r="47" spans="1:11" ht="34.5" x14ac:dyDescent="0.45">
      <c r="A47" s="130"/>
      <c r="B47" s="131"/>
      <c r="C47" s="131"/>
      <c r="D47" s="131"/>
      <c r="E47" s="131"/>
      <c r="F47" s="131"/>
      <c r="G47" s="155"/>
      <c r="H47" s="155"/>
      <c r="I47" s="141"/>
      <c r="J47" s="136"/>
      <c r="K47" s="137"/>
    </row>
    <row r="48" spans="1:11" ht="34.5" x14ac:dyDescent="0.45">
      <c r="A48" s="130"/>
      <c r="B48" s="131" t="s">
        <v>2</v>
      </c>
      <c r="C48" s="131"/>
      <c r="D48" s="131"/>
      <c r="E48" s="150"/>
      <c r="F48" s="131"/>
      <c r="G48" s="151"/>
      <c r="H48" s="151"/>
      <c r="I48" s="141"/>
      <c r="J48" s="136"/>
      <c r="K48" s="137"/>
    </row>
    <row r="49" spans="1:11" ht="34.5" x14ac:dyDescent="0.45">
      <c r="A49" s="130"/>
      <c r="B49" s="139" t="s">
        <v>119</v>
      </c>
      <c r="C49" s="139" t="s">
        <v>120</v>
      </c>
      <c r="D49" s="139"/>
      <c r="E49" s="131"/>
      <c r="F49" s="131"/>
      <c r="G49" s="155"/>
      <c r="H49" s="155"/>
      <c r="I49" s="141"/>
      <c r="J49" s="136"/>
      <c r="K49" s="137"/>
    </row>
    <row r="50" spans="1:11" ht="34.5" x14ac:dyDescent="0.45">
      <c r="A50" s="130"/>
      <c r="B50" s="131"/>
      <c r="C50" s="131" t="s">
        <v>121</v>
      </c>
      <c r="D50" s="131"/>
      <c r="E50" s="150">
        <v>1.6E-2</v>
      </c>
      <c r="F50" s="131"/>
      <c r="G50" s="151">
        <v>1.9E-2</v>
      </c>
      <c r="H50" s="151"/>
      <c r="I50" s="152"/>
      <c r="J50" s="136"/>
      <c r="K50" s="137"/>
    </row>
    <row r="51" spans="1:11" ht="34.5" x14ac:dyDescent="0.45">
      <c r="A51" s="130"/>
      <c r="B51" s="131"/>
      <c r="C51" s="131" t="s">
        <v>122</v>
      </c>
      <c r="D51" s="131"/>
      <c r="E51" s="150">
        <v>2.4E-2</v>
      </c>
      <c r="F51" s="131"/>
      <c r="G51" s="151">
        <v>2.4E-2</v>
      </c>
      <c r="H51" s="151"/>
      <c r="I51" s="152">
        <v>0.03</v>
      </c>
      <c r="J51" s="136"/>
      <c r="K51" s="137"/>
    </row>
    <row r="52" spans="1:11" ht="34.5" x14ac:dyDescent="0.45">
      <c r="A52" s="130"/>
      <c r="B52" s="131"/>
      <c r="C52" s="131" t="s">
        <v>123</v>
      </c>
      <c r="D52" s="131"/>
      <c r="E52" s="150">
        <v>0.68500000000000005</v>
      </c>
      <c r="F52" s="131"/>
      <c r="G52" s="151">
        <v>0.56200000000000006</v>
      </c>
      <c r="H52" s="151"/>
      <c r="I52" s="152">
        <v>0.6</v>
      </c>
      <c r="J52" s="136"/>
      <c r="K52" s="137"/>
    </row>
    <row r="53" spans="1:11" ht="34.5" x14ac:dyDescent="0.45">
      <c r="A53" s="130"/>
      <c r="B53" s="131"/>
      <c r="C53" s="131" t="s">
        <v>124</v>
      </c>
      <c r="D53" s="131"/>
      <c r="E53" s="150">
        <v>0.503</v>
      </c>
      <c r="F53" s="131"/>
      <c r="G53" s="151">
        <v>0.41899999999999998</v>
      </c>
      <c r="H53" s="151"/>
      <c r="I53" s="152"/>
      <c r="J53" s="136"/>
      <c r="K53" s="137"/>
    </row>
    <row r="54" spans="1:11" ht="34.5" x14ac:dyDescent="0.45">
      <c r="A54" s="130"/>
      <c r="B54" s="131"/>
      <c r="C54" s="131"/>
      <c r="D54" s="131"/>
      <c r="E54" s="150"/>
      <c r="F54" s="131"/>
      <c r="G54" s="150"/>
      <c r="H54" s="134"/>
      <c r="I54" s="152"/>
      <c r="J54" s="136"/>
      <c r="K54" s="137"/>
    </row>
    <row r="55" spans="1:11" ht="33" hidden="1" thickBot="1" x14ac:dyDescent="0.25">
      <c r="A55" s="156"/>
      <c r="B55" s="134"/>
      <c r="C55" s="134"/>
      <c r="D55" s="134"/>
      <c r="E55" s="157"/>
      <c r="F55" s="134"/>
      <c r="G55" s="134"/>
      <c r="H55" s="134"/>
      <c r="I55" s="136"/>
      <c r="J55" s="136"/>
      <c r="K55" s="137"/>
    </row>
    <row r="56" spans="1:11" hidden="1" x14ac:dyDescent="0.2">
      <c r="A56" s="158"/>
      <c r="B56" s="136"/>
      <c r="C56" s="136"/>
      <c r="D56" s="136"/>
      <c r="E56" s="136"/>
      <c r="F56" s="136"/>
      <c r="G56" s="136"/>
      <c r="H56" s="136"/>
      <c r="I56" s="136"/>
      <c r="J56" s="136"/>
      <c r="K56" s="137"/>
    </row>
    <row r="57" spans="1:11" ht="15" hidden="1" x14ac:dyDescent="0.2">
      <c r="A57" s="159"/>
      <c r="B57" s="136"/>
      <c r="C57" s="136"/>
      <c r="D57" s="136"/>
      <c r="E57" s="136"/>
      <c r="F57" s="136"/>
      <c r="G57" s="136"/>
      <c r="H57" s="136"/>
      <c r="I57" s="136"/>
      <c r="J57" s="136"/>
      <c r="K57" s="137"/>
    </row>
    <row r="58" spans="1:11" ht="15" hidden="1" x14ac:dyDescent="0.2">
      <c r="A58" s="158"/>
      <c r="B58" s="136"/>
      <c r="C58" s="136"/>
      <c r="D58" s="136"/>
      <c r="E58" s="136"/>
      <c r="F58" s="136"/>
      <c r="G58" s="136"/>
      <c r="H58" s="136"/>
      <c r="I58" s="160"/>
      <c r="J58" s="136"/>
      <c r="K58" s="137"/>
    </row>
    <row r="59" spans="1:11" hidden="1" x14ac:dyDescent="0.2">
      <c r="A59" s="158"/>
      <c r="B59" s="136"/>
      <c r="C59" s="136"/>
      <c r="D59" s="136"/>
      <c r="E59" s="136"/>
      <c r="F59" s="136"/>
      <c r="G59" s="136"/>
      <c r="H59" s="136"/>
      <c r="I59" s="136"/>
      <c r="J59" s="136"/>
      <c r="K59" s="137"/>
    </row>
    <row r="60" spans="1:11" ht="13.5" thickBot="1" x14ac:dyDescent="0.25">
      <c r="A60" s="161"/>
      <c r="B60" s="162"/>
      <c r="C60" s="162"/>
      <c r="D60" s="162"/>
      <c r="E60" s="162"/>
      <c r="F60" s="162"/>
      <c r="G60" s="162"/>
      <c r="H60" s="162"/>
      <c r="I60" s="162"/>
      <c r="J60" s="162"/>
      <c r="K60" s="163"/>
    </row>
    <row r="61" spans="1:11" ht="13.5" thickTop="1" x14ac:dyDescent="0.2">
      <c r="B61" s="136"/>
      <c r="C61" s="136"/>
      <c r="D61" s="136"/>
      <c r="E61" s="136"/>
      <c r="F61" s="136"/>
      <c r="G61" s="136"/>
      <c r="H61" s="136"/>
      <c r="I61" s="136"/>
      <c r="J61" s="136"/>
      <c r="K61" s="136"/>
    </row>
    <row r="62" spans="1:11" x14ac:dyDescent="0.2">
      <c r="B62" s="136"/>
      <c r="C62" s="136"/>
      <c r="D62" s="136"/>
      <c r="E62" s="136"/>
      <c r="F62" s="136"/>
      <c r="G62" s="136"/>
      <c r="H62" s="136"/>
      <c r="I62" s="136"/>
      <c r="J62" s="136"/>
      <c r="K62" s="136"/>
    </row>
    <row r="63" spans="1:11" x14ac:dyDescent="0.2">
      <c r="B63" s="136"/>
      <c r="C63" s="136"/>
      <c r="D63" s="136"/>
      <c r="E63" s="136"/>
      <c r="F63" s="136"/>
      <c r="G63" s="136"/>
      <c r="H63" s="136"/>
      <c r="I63" s="136"/>
      <c r="J63" s="136"/>
      <c r="K63" s="136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BALANCE AGO 2022-2021</vt:lpstr>
      <vt:lpstr>ESTAD.RESULT. AGO 2022-2021</vt:lpstr>
      <vt:lpstr>BALANCE AGO Y JUL 2022</vt:lpstr>
      <vt:lpstr>EST RESUL AGO Y JUL 2022</vt:lpstr>
      <vt:lpstr>CIFRAS ESTAD.RESULT. AGO 2022</vt:lpstr>
      <vt:lpstr>PRINC.INDIC.FINANC.</vt:lpstr>
      <vt:lpstr>'BALANCE AGO 2022-2021'!Área_de_impresión</vt:lpstr>
      <vt:lpstr>'BALANCE AGO Y JUL 2022'!Área_de_impresión</vt:lpstr>
      <vt:lpstr>'CIFRAS ESTAD.RESULT. AGO 2022'!Área_de_impresión</vt:lpstr>
      <vt:lpstr>'EST RESUL AGO Y JUL 2022'!Área_de_impresión</vt:lpstr>
      <vt:lpstr>'ESTAD.RESULT. AGO 2022-2021'!Área_de_impresión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2022-09-06T21:19:44Z</cp:lastPrinted>
  <dcterms:created xsi:type="dcterms:W3CDTF">2014-11-04T23:55:13Z</dcterms:created>
  <dcterms:modified xsi:type="dcterms:W3CDTF">2022-09-07T20:21:40Z</dcterms:modified>
</cp:coreProperties>
</file>