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jguzman\AppData\Local\Microsoft\Windows\INetCache\Content.Outlook\TXTNPIDP\"/>
    </mc:Choice>
  </mc:AlternateContent>
  <xr:revisionPtr revIDLastSave="0" documentId="13_ncr:1_{2C2D7E5A-9989-42A5-8C2B-C51E7B8E7F7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ALANCE ENE 2023-2022" sheetId="2" r:id="rId1"/>
    <sheet name="ESTAD.RESULT. ENE 2023-2022" sheetId="35" r:id="rId2"/>
  </sheets>
  <externalReferences>
    <externalReference r:id="rId3"/>
  </externalReferences>
  <definedNames>
    <definedName name="A_impresión_IM">#REF!</definedName>
    <definedName name="_xlnm.Print_Area" localSheetId="0">'BALANCE ENE 2023-2022'!$B$1:$J$82</definedName>
    <definedName name="_xlnm.Print_Area" localSheetId="1">'ESTAD.RESULT. ENE 2023-2022'!$B$1:$I$61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4" i="35" l="1"/>
  <c r="E40" i="35" l="1"/>
  <c r="D13" i="2" l="1"/>
  <c r="D69" i="2" l="1"/>
  <c r="C37" i="35" l="1"/>
  <c r="F61" i="2" l="1"/>
  <c r="D61" i="2"/>
  <c r="G59" i="35" l="1"/>
  <c r="I59" i="35" s="1"/>
  <c r="H58" i="35"/>
  <c r="F58" i="35"/>
  <c r="G57" i="35"/>
  <c r="I57" i="35" s="1"/>
  <c r="G55" i="35"/>
  <c r="I55" i="35" s="1"/>
  <c r="G53" i="35"/>
  <c r="I53" i="35" s="1"/>
  <c r="E50" i="35"/>
  <c r="C50" i="35"/>
  <c r="G48" i="35"/>
  <c r="I48" i="35" s="1"/>
  <c r="G47" i="35"/>
  <c r="I47" i="35" s="1"/>
  <c r="G42" i="35"/>
  <c r="I42" i="35" s="1"/>
  <c r="G41" i="35"/>
  <c r="I41" i="35" s="1"/>
  <c r="C40" i="35"/>
  <c r="J41" i="35" s="1"/>
  <c r="E37" i="35"/>
  <c r="G35" i="35"/>
  <c r="I35" i="35" s="1"/>
  <c r="G33" i="35"/>
  <c r="I33" i="35" s="1"/>
  <c r="G27" i="35"/>
  <c r="E25" i="35"/>
  <c r="E28" i="35" s="1"/>
  <c r="C25" i="35"/>
  <c r="G24" i="35"/>
  <c r="I24" i="35" s="1"/>
  <c r="G23" i="35"/>
  <c r="I23" i="35" s="1"/>
  <c r="G22" i="35"/>
  <c r="I22" i="35" s="1"/>
  <c r="G21" i="35"/>
  <c r="I21" i="35" s="1"/>
  <c r="G20" i="35"/>
  <c r="I20" i="35" s="1"/>
  <c r="E15" i="35"/>
  <c r="C15" i="35"/>
  <c r="G13" i="35"/>
  <c r="I13" i="35" s="1"/>
  <c r="G12" i="35"/>
  <c r="G11" i="35"/>
  <c r="I11" i="35" s="1"/>
  <c r="G9" i="35"/>
  <c r="I9" i="35" s="1"/>
  <c r="G50" i="35" l="1"/>
  <c r="I50" i="35" s="1"/>
  <c r="G25" i="35"/>
  <c r="I25" i="35" s="1"/>
  <c r="G40" i="35"/>
  <c r="I40" i="35" s="1"/>
  <c r="G15" i="35"/>
  <c r="I15" i="35" s="1"/>
  <c r="E30" i="35"/>
  <c r="E43" i="35" s="1"/>
  <c r="E52" i="35" s="1"/>
  <c r="C28" i="35"/>
  <c r="G28" i="35" s="1"/>
  <c r="I28" i="35" s="1"/>
  <c r="G37" i="35"/>
  <c r="I37" i="35" s="1"/>
  <c r="E54" i="35" l="1"/>
  <c r="E56" i="35" s="1"/>
  <c r="C30" i="35"/>
  <c r="G30" i="35" s="1"/>
  <c r="I30" i="35" s="1"/>
  <c r="F13" i="2"/>
  <c r="C43" i="35" l="1"/>
  <c r="C52" i="35" s="1"/>
  <c r="C54" i="35" s="1"/>
  <c r="E58" i="35"/>
  <c r="E60" i="35"/>
  <c r="G43" i="35" l="1"/>
  <c r="I43" i="35" s="1"/>
  <c r="C56" i="35"/>
  <c r="G52" i="35"/>
  <c r="G54" i="35" s="1"/>
  <c r="I52" i="35" l="1"/>
  <c r="C60" i="35"/>
  <c r="C58" i="35"/>
  <c r="G56" i="35" l="1"/>
  <c r="G60" i="35" l="1"/>
  <c r="I60" i="35" s="1"/>
  <c r="G58" i="35"/>
  <c r="I58" i="35" s="1"/>
  <c r="I56" i="35"/>
  <c r="D72" i="2" l="1"/>
  <c r="F69" i="2"/>
  <c r="F72" i="2" s="1"/>
  <c r="F47" i="2" l="1"/>
  <c r="D9" i="2" l="1"/>
  <c r="D47" i="2" l="1"/>
  <c r="D56" i="2" s="1"/>
  <c r="D74" i="2" s="1"/>
  <c r="F56" i="2" l="1"/>
  <c r="F42" i="2"/>
  <c r="F27" i="2"/>
  <c r="F26" i="2"/>
  <c r="F25" i="2"/>
  <c r="F24" i="2"/>
  <c r="F22" i="2"/>
  <c r="F21" i="2"/>
  <c r="F20" i="2"/>
  <c r="F19" i="2"/>
  <c r="F18" i="2"/>
  <c r="F17" i="2"/>
  <c r="F16" i="2"/>
  <c r="F15" i="2"/>
  <c r="F9" i="2"/>
  <c r="F35" i="2" s="1"/>
  <c r="F74" i="2" l="1"/>
  <c r="H71" i="2" l="1"/>
  <c r="H52" i="2" l="1"/>
  <c r="H50" i="2" l="1"/>
  <c r="J50" i="2" s="1"/>
  <c r="J71" i="2" l="1"/>
  <c r="J69" i="2" s="1"/>
  <c r="H70" i="2"/>
  <c r="H69" i="2" s="1"/>
  <c r="H68" i="2"/>
  <c r="J68" i="2" s="1"/>
  <c r="H67" i="2"/>
  <c r="J67" i="2" s="1"/>
  <c r="H66" i="2"/>
  <c r="J66" i="2" s="1"/>
  <c r="H65" i="2"/>
  <c r="J65" i="2" s="1"/>
  <c r="H64" i="2"/>
  <c r="J64" i="2" s="1"/>
  <c r="H63" i="2"/>
  <c r="H62" i="2"/>
  <c r="J62" i="2" s="1"/>
  <c r="H54" i="2"/>
  <c r="J54" i="2" s="1"/>
  <c r="H53" i="2"/>
  <c r="J53" i="2" s="1"/>
  <c r="H51" i="2"/>
  <c r="J51" i="2" s="1"/>
  <c r="H49" i="2"/>
  <c r="J49" i="2" s="1"/>
  <c r="H48" i="2"/>
  <c r="J48" i="2" s="1"/>
  <c r="F78" i="2"/>
  <c r="H40" i="2"/>
  <c r="J40" i="2" s="1"/>
  <c r="H39" i="2"/>
  <c r="H33" i="2"/>
  <c r="J33" i="2" s="1"/>
  <c r="H32" i="2"/>
  <c r="J32" i="2" s="1"/>
  <c r="H31" i="2"/>
  <c r="J31" i="2" s="1"/>
  <c r="H29" i="2"/>
  <c r="J29" i="2" s="1"/>
  <c r="D27" i="2"/>
  <c r="D26" i="2"/>
  <c r="D25" i="2"/>
  <c r="H23" i="2"/>
  <c r="J23" i="2" s="1"/>
  <c r="H12" i="2"/>
  <c r="J12" i="2" s="1"/>
  <c r="H10" i="2"/>
  <c r="J10" i="2" s="1"/>
  <c r="H72" i="2" l="1"/>
  <c r="J72" i="2" s="1"/>
  <c r="H11" i="2"/>
  <c r="H14" i="2"/>
  <c r="J14" i="2" s="1"/>
  <c r="H42" i="2"/>
  <c r="J42" i="2" s="1"/>
  <c r="J39" i="2"/>
  <c r="H56" i="2"/>
  <c r="J56" i="2" s="1"/>
  <c r="D42" i="2"/>
  <c r="D78" i="2" s="1"/>
  <c r="H78" i="2" s="1"/>
  <c r="J78" i="2" s="1"/>
  <c r="H47" i="2"/>
  <c r="J47" i="2" s="1"/>
  <c r="H61" i="2"/>
  <c r="D35" i="2" l="1"/>
  <c r="J61" i="2"/>
  <c r="H13" i="2"/>
  <c r="J13" i="2" s="1"/>
  <c r="H9" i="2" l="1"/>
  <c r="J9" i="2" s="1"/>
  <c r="H35" i="2" l="1"/>
  <c r="J35" i="2" s="1"/>
  <c r="H74" i="2" l="1"/>
  <c r="J74" i="2" s="1"/>
</calcChain>
</file>

<file path=xl/sharedStrings.xml><?xml version="1.0" encoding="utf-8"?>
<sst xmlns="http://schemas.openxmlformats.org/spreadsheetml/2006/main" count="110" uniqueCount="83">
  <si>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</si>
  <si>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</si>
  <si>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</si>
  <si>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</si>
  <si>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</si>
  <si>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</si>
  <si>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>ACTIVOS  DE INTERMEDIACIÓN</t>
  </si>
  <si>
    <t>FONDOS DISPONIBLES</t>
  </si>
  <si>
    <t>OPERACIONES REPORTO ENTIDADES ESTADO</t>
  </si>
  <si>
    <t>INVERSIONES FINANCIERAS</t>
  </si>
  <si>
    <t>PRÉSTAMOS</t>
  </si>
  <si>
    <t>CAPITAL</t>
  </si>
  <si>
    <t>INTERESES</t>
  </si>
  <si>
    <t>PROVISIÓN PARA INCOBRABILIDAD DE PREST.</t>
  </si>
  <si>
    <t>OTROS ACTIVOS  (NETO)</t>
  </si>
  <si>
    <t>DERECHOS Y PARTICIPACIONES</t>
  </si>
  <si>
    <t>ACTIVO FIJO (NETO)</t>
  </si>
  <si>
    <t>TOTAL ACTIVO</t>
  </si>
  <si>
    <t>INFORMACION FINANCIERA</t>
  </si>
  <si>
    <t>EXISTENCIAS EN LA BOVEDA</t>
  </si>
  <si>
    <t>TOTAL CUENTAS  DE ORDEN</t>
  </si>
  <si>
    <t>PASIVO</t>
  </si>
  <si>
    <t>PASIVOS DE INTERMEDIACIÓN</t>
  </si>
  <si>
    <t>DEPÓSITOS</t>
  </si>
  <si>
    <t>OBLIGACIONES A LA VISTA</t>
  </si>
  <si>
    <t>TÍTULOS DE EMISIÓN PROPIA</t>
  </si>
  <si>
    <t>OTROS PASIVOS</t>
  </si>
  <si>
    <t>DEUDA SUBORDINADA</t>
  </si>
  <si>
    <t>TOTAL PASIVO</t>
  </si>
  <si>
    <t>PATRIMONIO</t>
  </si>
  <si>
    <t>CAPITAL SOCIAL PAGADO</t>
  </si>
  <si>
    <t>CAPITAL SUSCRITO</t>
  </si>
  <si>
    <t>CAPITAL SUSCRITO NO PAGADO</t>
  </si>
  <si>
    <t>RESERVAS DE CAPITAL</t>
  </si>
  <si>
    <t>UTILIDADES NO DISTRIBUIBLES</t>
  </si>
  <si>
    <t>REVALUACIONES</t>
  </si>
  <si>
    <t>DONACIONES</t>
  </si>
  <si>
    <t>PROVISIONES</t>
  </si>
  <si>
    <t>RESULTADOS POR APLICAR</t>
  </si>
  <si>
    <t>UTILIDAD DISTRIBUIBLE DE EJERCICIOS ANT</t>
  </si>
  <si>
    <t>RESULTADOS DEL PRESENTE EJERCICIO</t>
  </si>
  <si>
    <t>TOTAL PATRIMONIO</t>
  </si>
  <si>
    <t>TOTAL PASIVO Y PATRIMONIO</t>
  </si>
  <si>
    <t>CUENTAS DE ORDEN POR  CONTRA</t>
  </si>
  <si>
    <t xml:space="preserve">        AUMENTO</t>
  </si>
  <si>
    <t>INGRESOS DE OPERACIONES DE INTERMEDIACIÓN</t>
  </si>
  <si>
    <t xml:space="preserve">     %      </t>
  </si>
  <si>
    <t>INTERESES SOBRE PRÉSTAMOS</t>
  </si>
  <si>
    <t>COMISIONES Y RECARGOS POR TARJETAS DE CREDITO</t>
  </si>
  <si>
    <t>INTERESES SOBRE INVERSIONES FINANCIERAS</t>
  </si>
  <si>
    <t>PRIMAS POR DOCUMENTOS ADQUIRIDOS</t>
  </si>
  <si>
    <t>INTERESES SOBRE DEPÓSITOS</t>
  </si>
  <si>
    <t>COSTOS DE OPERACIONES DE INTERMEDIACIÓN</t>
  </si>
  <si>
    <t>COMISIONES SOBRE PRÉSTAMOS</t>
  </si>
  <si>
    <t>COM. PAG POR ADQUIS DE TÍTULOS VALORES</t>
  </si>
  <si>
    <t>RESERVAS DE SANEAMIENTO DE PRÉSTAMOS</t>
  </si>
  <si>
    <t xml:space="preserve">UTILIDAD DE INTERMEDIACIÓN </t>
  </si>
  <si>
    <t>GASTOS  DE OPERACIÓN</t>
  </si>
  <si>
    <t>CORRIENTES</t>
  </si>
  <si>
    <t>PLAN ESTRATÉGICO</t>
  </si>
  <si>
    <t>UTILIDAD  DE OPERACIÓN</t>
  </si>
  <si>
    <t>INGRESOS Y GASTOS NO OPERACIONALES</t>
  </si>
  <si>
    <t>INGRESOS</t>
  </si>
  <si>
    <t>GASTOS</t>
  </si>
  <si>
    <t>UTILIDAD   ANTES DE IMPUESTO</t>
  </si>
  <si>
    <t>MENOS: IMPUESTO SOBRE LA RENTA</t>
  </si>
  <si>
    <t>MENOS: RESERVA LEGAL</t>
  </si>
  <si>
    <t>CÁMARA DE COMPENSACIÓN</t>
  </si>
  <si>
    <t>UTILIDAD DESPUÉS DE RESERVA LEGAL</t>
  </si>
  <si>
    <t xml:space="preserve">MENOS: UTILIDADES NO DISTRIBUIBLES </t>
  </si>
  <si>
    <t>UTILIDAD DESPUÉS DE UTILIDADES NO DISTRIBUIBLES</t>
  </si>
  <si>
    <t>MÁS: UTILIDADES DISTRIBUIBLES DE EJERC ANTERIORES</t>
  </si>
  <si>
    <t>UTILIDAD DESPUÉS DE IMPUESTO SOBRE LA RENTA</t>
  </si>
  <si>
    <t>ESTADO DE RESULTADOS</t>
  </si>
  <si>
    <t>BALANCE DE SITUACIÓN</t>
  </si>
  <si>
    <t>FEDECRÉDITO DE C.V.</t>
  </si>
  <si>
    <t>INGRESOS POR SERVICIOS</t>
  </si>
  <si>
    <t>COSTOS POR SERVICIOS</t>
  </si>
  <si>
    <t>UTILIDAD POR SERVICIOS</t>
  </si>
  <si>
    <t>2022</t>
  </si>
  <si>
    <t>COMPARATIVO AL 31 DE ENERO DE 2023 Y 2022</t>
  </si>
  <si>
    <t xml:space="preserve">COMPARATIVO DEL 1 DE ENERO AL 31 DE ENERO DE 2023 Y 2022 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</si>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</sst>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_-* #,##0.00\ _P_t_s_-;\-* #,##0.00\ _P_t_s_-;_-* &quot;-&quot;??\ _P_t_s_-;_-@_-"/>
    <numFmt numFmtId="166" formatCode="_-* #,##0.00\ &quot;Pts&quot;_-;\-* #,##0.00\ &quot;Pts&quot;_-;_-* &quot;-&quot;??\ &quot;Pts&quot;_-;_-@_-"/>
    <numFmt numFmtId="167" formatCode="#,##0.0"/>
    <numFmt numFmtId="168" formatCode="#,##0.0_);\(#,##0.0\)"/>
    <numFmt numFmtId="169" formatCode="#,##0;[Red]#,##0"/>
    <numFmt numFmtId="170" formatCode="_([$€-2]* #,##0.00_);_([$€-2]* \(#,##0.00\);_([$€-2]* &quot;-&quot;??_)"/>
    <numFmt numFmtId="174" formatCode="0.0%"/>
    <numFmt numFmtId="175" formatCode="#,##0.0000000000000000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u/>
      <sz val="16"/>
      <name val="Tahoma"/>
      <family val="2"/>
    </font>
    <font>
      <sz val="10"/>
      <name val="Arial"/>
      <family val="2"/>
    </font>
    <font>
      <b/>
      <sz val="16"/>
      <name val="Tahoma"/>
      <family val="2"/>
    </font>
    <font>
      <u val="double"/>
      <sz val="16"/>
      <name val="Tahoma"/>
      <family val="2"/>
    </font>
    <font>
      <u val="doubleAccounting"/>
      <sz val="10"/>
      <name val="Arial"/>
      <family val="2"/>
    </font>
    <font>
      <u val="doubleAccounting"/>
      <sz val="16"/>
      <name val="Tahoma"/>
      <family val="2"/>
    </font>
    <font>
      <sz val="12"/>
      <name val="Tahoma"/>
      <family val="2"/>
    </font>
    <font>
      <b/>
      <u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b/>
      <sz val="10"/>
      <name val="Tahom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12"/>
      <name val="Helv"/>
    </font>
    <font>
      <b/>
      <sz val="8"/>
      <name val="Tahoma"/>
      <family val="2"/>
    </font>
    <font>
      <b/>
      <sz val="12"/>
      <name val="Tahom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1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7" fillId="0" borderId="0"/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/>
    <xf numFmtId="164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2" fillId="0" borderId="0"/>
    <xf numFmtId="0" fontId="25" fillId="0" borderId="0"/>
    <xf numFmtId="0" fontId="1" fillId="0" borderId="0"/>
    <xf numFmtId="164" fontId="1" fillId="0" borderId="0" applyFont="0" applyFill="0" applyBorder="0" applyAlignment="0" applyProtection="0"/>
    <xf numFmtId="174" fontId="26" fillId="0" borderId="0"/>
    <xf numFmtId="174" fontId="26" fillId="0" borderId="0"/>
    <xf numFmtId="0" fontId="29" fillId="0" borderId="0"/>
    <xf numFmtId="0" fontId="2" fillId="0" borderId="0"/>
  </cellStyleXfs>
  <cellXfs count="166">
    <xf numFmtId="0" fontId="0" fillId="0" borderId="0" xfId="0"/>
    <xf numFmtId="0" fontId="3" fillId="0" borderId="0" xfId="1" applyFont="1"/>
    <xf numFmtId="0" fontId="1" fillId="0" borderId="0" xfId="1" applyFont="1"/>
    <xf numFmtId="0" fontId="4" fillId="0" borderId="0" xfId="1" applyFont="1" applyBorder="1"/>
    <xf numFmtId="0" fontId="4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left"/>
    </xf>
    <xf numFmtId="0" fontId="6" fillId="0" borderId="0" xfId="1" quotePrefix="1" applyFont="1" applyBorder="1" applyAlignment="1" applyProtection="1">
      <alignment horizontal="right"/>
    </xf>
    <xf numFmtId="0" fontId="6" fillId="0" borderId="0" xfId="1" applyFont="1" applyBorder="1" applyAlignment="1" applyProtection="1"/>
    <xf numFmtId="168" fontId="4" fillId="0" borderId="5" xfId="1" applyNumberFormat="1" applyFont="1" applyBorder="1" applyProtection="1"/>
    <xf numFmtId="168" fontId="6" fillId="0" borderId="0" xfId="1" applyNumberFormat="1" applyFont="1" applyBorder="1" applyProtection="1"/>
    <xf numFmtId="168" fontId="4" fillId="0" borderId="0" xfId="1" applyNumberFormat="1" applyFont="1" applyBorder="1" applyProtection="1"/>
    <xf numFmtId="168" fontId="4" fillId="0" borderId="0" xfId="1" applyNumberFormat="1" applyFont="1" applyBorder="1" applyAlignment="1" applyProtection="1"/>
    <xf numFmtId="168" fontId="8" fillId="0" borderId="6" xfId="1" applyNumberFormat="1" applyFont="1" applyBorder="1" applyProtection="1"/>
    <xf numFmtId="168" fontId="8" fillId="0" borderId="0" xfId="1" applyNumberFormat="1" applyFont="1" applyBorder="1" applyProtection="1"/>
    <xf numFmtId="168" fontId="9" fillId="0" borderId="0" xfId="1" applyNumberFormat="1" applyFont="1" applyBorder="1" applyAlignment="1" applyProtection="1">
      <alignment horizontal="right"/>
    </xf>
    <xf numFmtId="168" fontId="4" fillId="0" borderId="6" xfId="1" applyNumberFormat="1" applyFont="1" applyBorder="1" applyProtection="1"/>
    <xf numFmtId="0" fontId="10" fillId="0" borderId="0" xfId="1" applyFont="1"/>
    <xf numFmtId="0" fontId="11" fillId="0" borderId="0" xfId="1" applyFont="1" applyBorder="1"/>
    <xf numFmtId="168" fontId="4" fillId="0" borderId="0" xfId="1" applyNumberFormat="1" applyFont="1" applyBorder="1" applyAlignment="1" applyProtection="1">
      <alignment horizontal="left"/>
    </xf>
    <xf numFmtId="0" fontId="8" fillId="0" borderId="0" xfId="1" applyFont="1" applyBorder="1" applyAlignment="1" applyProtection="1">
      <alignment horizontal="left"/>
    </xf>
    <xf numFmtId="168" fontId="8" fillId="0" borderId="5" xfId="1" applyNumberFormat="1" applyFont="1" applyBorder="1" applyProtection="1"/>
    <xf numFmtId="168" fontId="8" fillId="0" borderId="0" xfId="1" applyNumberFormat="1" applyFont="1" applyBorder="1" applyAlignment="1" applyProtection="1"/>
    <xf numFmtId="169" fontId="13" fillId="0" borderId="0" xfId="3" applyNumberFormat="1" applyFont="1" applyBorder="1" applyAlignment="1" applyProtection="1"/>
    <xf numFmtId="168" fontId="14" fillId="0" borderId="0" xfId="1" applyNumberFormat="1" applyFont="1" applyBorder="1" applyAlignment="1" applyProtection="1">
      <alignment horizontal="right"/>
    </xf>
    <xf numFmtId="168" fontId="8" fillId="0" borderId="3" xfId="1" applyNumberFormat="1" applyFont="1" applyBorder="1" applyProtection="1"/>
    <xf numFmtId="168" fontId="8" fillId="0" borderId="3" xfId="1" applyNumberFormat="1" applyFont="1" applyBorder="1" applyAlignment="1" applyProtection="1"/>
    <xf numFmtId="168" fontId="4" fillId="0" borderId="0" xfId="1" applyNumberFormat="1" applyFont="1" applyBorder="1" applyAlignment="1" applyProtection="1">
      <alignment horizontal="right"/>
    </xf>
    <xf numFmtId="168" fontId="4" fillId="0" borderId="3" xfId="1" applyNumberFormat="1" applyFont="1" applyBorder="1" applyProtection="1"/>
    <xf numFmtId="168" fontId="4" fillId="0" borderId="3" xfId="1" applyNumberFormat="1" applyFont="1" applyBorder="1" applyAlignment="1" applyProtection="1"/>
    <xf numFmtId="0" fontId="4" fillId="0" borderId="2" xfId="1" applyFont="1" applyBorder="1"/>
    <xf numFmtId="0" fontId="4" fillId="0" borderId="3" xfId="1" applyFont="1" applyBorder="1"/>
    <xf numFmtId="39" fontId="4" fillId="0" borderId="3" xfId="1" applyNumberFormat="1" applyFont="1" applyBorder="1" applyProtection="1"/>
    <xf numFmtId="0" fontId="4" fillId="0" borderId="4" xfId="1" applyFont="1" applyBorder="1"/>
    <xf numFmtId="0" fontId="4" fillId="0" borderId="0" xfId="1" applyFont="1"/>
    <xf numFmtId="0" fontId="1" fillId="0" borderId="0" xfId="1"/>
    <xf numFmtId="1" fontId="3" fillId="0" borderId="0" xfId="1" applyNumberFormat="1" applyFont="1" applyProtection="1">
      <protection locked="0"/>
    </xf>
    <xf numFmtId="168" fontId="15" fillId="0" borderId="5" xfId="1" applyNumberFormat="1" applyFont="1" applyBorder="1" applyAlignment="1">
      <alignment horizontal="right"/>
    </xf>
    <xf numFmtId="168" fontId="19" fillId="0" borderId="5" xfId="1" applyNumberFormat="1" applyFont="1" applyBorder="1" applyAlignment="1">
      <alignment horizontal="right"/>
    </xf>
    <xf numFmtId="168" fontId="19" fillId="0" borderId="8" xfId="5" applyNumberFormat="1" applyFont="1" applyBorder="1"/>
    <xf numFmtId="168" fontId="19" fillId="0" borderId="8" xfId="1" applyNumberFormat="1" applyFont="1" applyBorder="1" applyAlignment="1">
      <alignment horizontal="right"/>
    </xf>
    <xf numFmtId="167" fontId="15" fillId="0" borderId="0" xfId="1" applyNumberFormat="1" applyFont="1" applyProtection="1">
      <protection locked="0"/>
    </xf>
    <xf numFmtId="168" fontId="15" fillId="0" borderId="0" xfId="1" applyNumberFormat="1" applyFont="1" applyAlignment="1" applyProtection="1">
      <alignment horizontal="right"/>
      <protection locked="0"/>
    </xf>
    <xf numFmtId="168" fontId="15" fillId="0" borderId="0" xfId="1" applyNumberFormat="1" applyFont="1" applyProtection="1">
      <protection locked="0"/>
    </xf>
    <xf numFmtId="168" fontId="15" fillId="0" borderId="1" xfId="5" applyNumberFormat="1" applyFont="1" applyBorder="1"/>
    <xf numFmtId="168" fontId="15" fillId="0" borderId="1" xfId="1" applyNumberFormat="1" applyFont="1" applyBorder="1" applyAlignment="1">
      <alignment horizontal="right"/>
    </xf>
    <xf numFmtId="168" fontId="19" fillId="0" borderId="3" xfId="5" applyNumberFormat="1" applyFont="1" applyBorder="1"/>
    <xf numFmtId="168" fontId="19" fillId="0" borderId="7" xfId="1" applyNumberFormat="1" applyFont="1" applyBorder="1"/>
    <xf numFmtId="168" fontId="19" fillId="0" borderId="7" xfId="1" applyNumberFormat="1" applyFont="1" applyBorder="1" applyAlignment="1">
      <alignment horizontal="right"/>
    </xf>
    <xf numFmtId="168" fontId="19" fillId="0" borderId="8" xfId="1" applyNumberFormat="1" applyFont="1" applyBorder="1"/>
    <xf numFmtId="167" fontId="15" fillId="0" borderId="12" xfId="1" applyNumberFormat="1" applyFont="1" applyBorder="1" applyProtection="1">
      <protection locked="0"/>
    </xf>
    <xf numFmtId="168" fontId="15" fillId="0" borderId="13" xfId="1" applyNumberFormat="1" applyFont="1" applyBorder="1" applyProtection="1">
      <protection locked="0"/>
    </xf>
    <xf numFmtId="167" fontId="17" fillId="0" borderId="12" xfId="1" applyNumberFormat="1" applyFont="1" applyBorder="1"/>
    <xf numFmtId="167" fontId="15" fillId="0" borderId="12" xfId="1" applyNumberFormat="1" applyFont="1" applyBorder="1"/>
    <xf numFmtId="167" fontId="15" fillId="0" borderId="12" xfId="1" quotePrefix="1" applyNumberFormat="1" applyFont="1" applyBorder="1" applyAlignment="1">
      <alignment horizontal="left"/>
    </xf>
    <xf numFmtId="167" fontId="15" fillId="0" borderId="12" xfId="6" applyNumberFormat="1" applyFont="1" applyBorder="1" applyAlignment="1" applyProtection="1">
      <alignment horizontal="left"/>
    </xf>
    <xf numFmtId="167" fontId="15" fillId="0" borderId="12" xfId="1" applyNumberFormat="1" applyFont="1" applyBorder="1" applyAlignment="1">
      <alignment horizontal="left"/>
    </xf>
    <xf numFmtId="49" fontId="15" fillId="0" borderId="12" xfId="1" quotePrefix="1" applyNumberFormat="1" applyFont="1" applyBorder="1" applyAlignment="1" applyProtection="1">
      <alignment horizontal="left"/>
      <protection locked="0"/>
    </xf>
    <xf numFmtId="167" fontId="15" fillId="0" borderId="12" xfId="6" applyNumberFormat="1" applyFont="1" applyBorder="1" applyAlignment="1" applyProtection="1"/>
    <xf numFmtId="167" fontId="19" fillId="0" borderId="12" xfId="1" applyNumberFormat="1" applyFont="1" applyBorder="1" applyAlignment="1">
      <alignment horizontal="left"/>
    </xf>
    <xf numFmtId="167" fontId="15" fillId="0" borderId="21" xfId="1" applyNumberFormat="1" applyFont="1" applyBorder="1" applyAlignment="1">
      <alignment horizontal="left"/>
    </xf>
    <xf numFmtId="168" fontId="15" fillId="0" borderId="22" xfId="1" applyNumberFormat="1" applyFont="1" applyBorder="1" applyAlignment="1">
      <alignment horizontal="right"/>
    </xf>
    <xf numFmtId="168" fontId="15" fillId="0" borderId="22" xfId="1" applyNumberFormat="1" applyFont="1" applyBorder="1" applyProtection="1">
      <protection locked="0"/>
    </xf>
    <xf numFmtId="168" fontId="15" fillId="0" borderId="23" xfId="1" applyNumberFormat="1" applyFont="1" applyBorder="1" applyProtection="1">
      <protection locked="0"/>
    </xf>
    <xf numFmtId="0" fontId="4" fillId="0" borderId="28" xfId="1" applyFont="1" applyBorder="1"/>
    <xf numFmtId="0" fontId="4" fillId="0" borderId="29" xfId="1" applyFont="1" applyBorder="1"/>
    <xf numFmtId="0" fontId="6" fillId="0" borderId="28" xfId="1" applyFont="1" applyBorder="1" applyAlignment="1" applyProtection="1">
      <alignment horizontal="left"/>
    </xf>
    <xf numFmtId="0" fontId="6" fillId="0" borderId="29" xfId="1" applyFont="1" applyBorder="1" applyAlignment="1" applyProtection="1">
      <alignment horizontal="right"/>
    </xf>
    <xf numFmtId="168" fontId="4" fillId="0" borderId="34" xfId="1" applyNumberFormat="1" applyFont="1" applyBorder="1" applyProtection="1"/>
    <xf numFmtId="0" fontId="4" fillId="0" borderId="28" xfId="1" applyFont="1" applyBorder="1" applyAlignment="1" applyProtection="1">
      <alignment horizontal="left"/>
    </xf>
    <xf numFmtId="168" fontId="4" fillId="0" borderId="29" xfId="1" applyNumberFormat="1" applyFont="1" applyBorder="1" applyProtection="1"/>
    <xf numFmtId="168" fontId="8" fillId="0" borderId="35" xfId="1" applyNumberFormat="1" applyFont="1" applyBorder="1" applyProtection="1"/>
    <xf numFmtId="168" fontId="9" fillId="0" borderId="29" xfId="1" applyNumberFormat="1" applyFont="1" applyBorder="1" applyAlignment="1" applyProtection="1">
      <alignment horizontal="right"/>
    </xf>
    <xf numFmtId="168" fontId="4" fillId="0" borderId="29" xfId="1" applyNumberFormat="1" applyFont="1" applyBorder="1" applyAlignment="1" applyProtection="1">
      <alignment horizontal="left"/>
    </xf>
    <xf numFmtId="168" fontId="4" fillId="0" borderId="35" xfId="1" applyNumberFormat="1" applyFont="1" applyBorder="1" applyProtection="1"/>
    <xf numFmtId="168" fontId="4" fillId="0" borderId="29" xfId="1" applyNumberFormat="1" applyFont="1" applyBorder="1" applyAlignment="1" applyProtection="1">
      <alignment horizontal="right"/>
    </xf>
    <xf numFmtId="0" fontId="4" fillId="0" borderId="29" xfId="1" applyFont="1" applyBorder="1" applyAlignment="1" applyProtection="1">
      <alignment horizontal="left"/>
    </xf>
    <xf numFmtId="168" fontId="4" fillId="0" borderId="29" xfId="1" applyNumberFormat="1" applyFont="1" applyBorder="1" applyAlignment="1" applyProtection="1"/>
    <xf numFmtId="0" fontId="12" fillId="0" borderId="28" xfId="1" applyFont="1" applyBorder="1" applyAlignment="1" applyProtection="1">
      <alignment horizontal="left"/>
    </xf>
    <xf numFmtId="0" fontId="8" fillId="0" borderId="28" xfId="1" applyFont="1" applyBorder="1" applyAlignment="1" applyProtection="1">
      <alignment horizontal="left"/>
    </xf>
    <xf numFmtId="168" fontId="8" fillId="0" borderId="34" xfId="1" applyNumberFormat="1" applyFont="1" applyBorder="1" applyProtection="1"/>
    <xf numFmtId="168" fontId="4" fillId="0" borderId="36" xfId="1" applyNumberFormat="1" applyFont="1" applyBorder="1" applyProtection="1"/>
    <xf numFmtId="168" fontId="14" fillId="0" borderId="29" xfId="1" applyNumberFormat="1" applyFont="1" applyBorder="1" applyAlignment="1" applyProtection="1">
      <alignment horizontal="right"/>
    </xf>
    <xf numFmtId="168" fontId="8" fillId="0" borderId="31" xfId="1" applyNumberFormat="1" applyFont="1" applyBorder="1" applyProtection="1"/>
    <xf numFmtId="168" fontId="4" fillId="0" borderId="31" xfId="1" applyNumberFormat="1" applyFont="1" applyBorder="1" applyProtection="1"/>
    <xf numFmtId="14" fontId="4" fillId="0" borderId="37" xfId="1" quotePrefix="1" applyNumberFormat="1" applyFont="1" applyBorder="1" applyAlignment="1">
      <alignment horizontal="left"/>
    </xf>
    <xf numFmtId="14" fontId="4" fillId="0" borderId="38" xfId="1" quotePrefix="1" applyNumberFormat="1" applyFont="1" applyBorder="1" applyAlignment="1">
      <alignment horizontal="left"/>
    </xf>
    <xf numFmtId="168" fontId="9" fillId="0" borderId="38" xfId="1" applyNumberFormat="1" applyFont="1" applyBorder="1" applyAlignment="1" applyProtection="1">
      <alignment horizontal="right"/>
    </xf>
    <xf numFmtId="168" fontId="9" fillId="0" borderId="39" xfId="1" applyNumberFormat="1" applyFont="1" applyBorder="1" applyAlignment="1" applyProtection="1">
      <alignment horizontal="right"/>
    </xf>
    <xf numFmtId="168" fontId="15" fillId="0" borderId="0" xfId="15" applyNumberFormat="1" applyFont="1"/>
    <xf numFmtId="168" fontId="19" fillId="0" borderId="13" xfId="1" applyNumberFormat="1" applyFont="1" applyBorder="1" applyProtection="1">
      <protection locked="0"/>
    </xf>
    <xf numFmtId="49" fontId="19" fillId="0" borderId="5" xfId="1" applyNumberFormat="1" applyFont="1" applyBorder="1" applyAlignment="1">
      <alignment horizontal="center"/>
    </xf>
    <xf numFmtId="168" fontId="19" fillId="0" borderId="18" xfId="1" applyNumberFormat="1" applyFont="1" applyBorder="1" applyAlignment="1" applyProtection="1">
      <alignment horizontal="right"/>
      <protection locked="0"/>
    </xf>
    <xf numFmtId="168" fontId="27" fillId="0" borderId="5" xfId="1" applyNumberFormat="1" applyFont="1" applyBorder="1" applyAlignment="1">
      <alignment horizontal="right"/>
    </xf>
    <xf numFmtId="0" fontId="8" fillId="0" borderId="0" xfId="1" applyFont="1" applyBorder="1" applyAlignment="1" applyProtection="1">
      <alignment horizontal="center"/>
    </xf>
    <xf numFmtId="0" fontId="8" fillId="0" borderId="29" xfId="1" applyFont="1" applyBorder="1"/>
    <xf numFmtId="0" fontId="8" fillId="0" borderId="5" xfId="1" quotePrefix="1" applyFont="1" applyBorder="1" applyAlignment="1" applyProtection="1">
      <alignment horizontal="center"/>
    </xf>
    <xf numFmtId="0" fontId="13" fillId="0" borderId="0" xfId="1" quotePrefix="1" applyFont="1" applyBorder="1" applyAlignment="1" applyProtection="1">
      <alignment horizontal="center"/>
    </xf>
    <xf numFmtId="0" fontId="8" fillId="0" borderId="5" xfId="1" applyFont="1" applyBorder="1" applyAlignment="1" applyProtection="1">
      <alignment horizontal="center"/>
    </xf>
    <xf numFmtId="0" fontId="13" fillId="0" borderId="0" xfId="1" applyFont="1" applyBorder="1" applyAlignment="1" applyProtection="1">
      <alignment horizontal="left"/>
    </xf>
    <xf numFmtId="0" fontId="8" fillId="0" borderId="34" xfId="1" applyFont="1" applyBorder="1" applyAlignment="1" applyProtection="1">
      <alignment horizontal="right"/>
    </xf>
    <xf numFmtId="167" fontId="23" fillId="0" borderId="12" xfId="1" applyNumberFormat="1" applyFont="1" applyBorder="1"/>
    <xf numFmtId="167" fontId="19" fillId="0" borderId="12" xfId="1" quotePrefix="1" applyNumberFormat="1" applyFont="1" applyBorder="1" applyAlignment="1">
      <alignment horizontal="left"/>
    </xf>
    <xf numFmtId="167" fontId="19" fillId="0" borderId="12" xfId="1" quotePrefix="1" applyNumberFormat="1" applyFont="1" applyBorder="1" applyAlignment="1" applyProtection="1">
      <alignment horizontal="left"/>
      <protection locked="0"/>
    </xf>
    <xf numFmtId="0" fontId="13" fillId="0" borderId="28" xfId="1" applyFont="1" applyBorder="1" applyAlignment="1" applyProtection="1"/>
    <xf numFmtId="0" fontId="13" fillId="0" borderId="28" xfId="1" applyFont="1" applyBorder="1" applyAlignment="1" applyProtection="1">
      <alignment horizontal="left"/>
    </xf>
    <xf numFmtId="168" fontId="13" fillId="0" borderId="0" xfId="1" applyNumberFormat="1" applyFont="1" applyBorder="1" applyProtection="1"/>
    <xf numFmtId="168" fontId="8" fillId="0" borderId="29" xfId="1" applyNumberFormat="1" applyFont="1" applyBorder="1" applyProtection="1"/>
    <xf numFmtId="0" fontId="28" fillId="0" borderId="28" xfId="1" applyFont="1" applyBorder="1" applyAlignment="1" applyProtection="1">
      <alignment horizontal="left"/>
    </xf>
    <xf numFmtId="167" fontId="1" fillId="0" borderId="0" xfId="1" applyNumberFormat="1" applyProtection="1">
      <protection locked="0"/>
    </xf>
    <xf numFmtId="168" fontId="19" fillId="0" borderId="0" xfId="1" applyNumberFormat="1" applyFont="1" applyProtection="1">
      <protection locked="0"/>
    </xf>
    <xf numFmtId="168" fontId="24" fillId="0" borderId="0" xfId="1" applyNumberFormat="1" applyFont="1" applyAlignment="1">
      <alignment horizontal="center"/>
    </xf>
    <xf numFmtId="168" fontId="24" fillId="0" borderId="0" xfId="1" applyNumberFormat="1" applyFont="1" applyAlignment="1">
      <alignment horizontal="right"/>
    </xf>
    <xf numFmtId="168" fontId="19" fillId="0" borderId="0" xfId="1" applyNumberFormat="1" applyFont="1" applyAlignment="1">
      <alignment horizontal="center"/>
    </xf>
    <xf numFmtId="49" fontId="23" fillId="0" borderId="0" xfId="1" applyNumberFormat="1" applyFont="1" applyAlignment="1">
      <alignment horizontal="right"/>
    </xf>
    <xf numFmtId="168" fontId="23" fillId="0" borderId="0" xfId="1" applyNumberFormat="1" applyFont="1" applyAlignment="1">
      <alignment horizontal="right"/>
    </xf>
    <xf numFmtId="168" fontId="17" fillId="0" borderId="0" xfId="1" applyNumberFormat="1" applyFont="1"/>
    <xf numFmtId="168" fontId="15" fillId="0" borderId="0" xfId="1" applyNumberFormat="1" applyFont="1"/>
    <xf numFmtId="168" fontId="15" fillId="0" borderId="0" xfId="1" applyNumberFormat="1" applyFont="1" applyAlignment="1">
      <alignment horizontal="right"/>
    </xf>
    <xf numFmtId="168" fontId="15" fillId="0" borderId="13" xfId="1" applyNumberFormat="1" applyFont="1" applyBorder="1" applyAlignment="1">
      <alignment horizontal="right"/>
    </xf>
    <xf numFmtId="168" fontId="19" fillId="0" borderId="0" xfId="1" applyNumberFormat="1" applyFont="1"/>
    <xf numFmtId="168" fontId="19" fillId="0" borderId="0" xfId="1" applyNumberFormat="1" applyFont="1" applyAlignment="1">
      <alignment horizontal="right"/>
    </xf>
    <xf numFmtId="168" fontId="19" fillId="0" borderId="24" xfId="1" applyNumberFormat="1" applyFont="1" applyBorder="1" applyAlignment="1">
      <alignment horizontal="right"/>
    </xf>
    <xf numFmtId="168" fontId="19" fillId="0" borderId="20" xfId="1" applyNumberFormat="1" applyFont="1" applyBorder="1" applyAlignment="1">
      <alignment horizontal="right"/>
    </xf>
    <xf numFmtId="168" fontId="19" fillId="0" borderId="0" xfId="5" applyNumberFormat="1" applyFont="1"/>
    <xf numFmtId="168" fontId="19" fillId="0" borderId="13" xfId="1" applyNumberFormat="1" applyFont="1" applyBorder="1" applyAlignment="1">
      <alignment horizontal="right"/>
    </xf>
    <xf numFmtId="168" fontId="15" fillId="0" borderId="0" xfId="1" quotePrefix="1" applyNumberFormat="1" applyFont="1" applyAlignment="1">
      <alignment horizontal="left"/>
    </xf>
    <xf numFmtId="168" fontId="15" fillId="0" borderId="5" xfId="15" applyNumberFormat="1" applyFont="1" applyBorder="1"/>
    <xf numFmtId="168" fontId="15" fillId="0" borderId="18" xfId="1" applyNumberFormat="1" applyFont="1" applyBorder="1" applyAlignment="1">
      <alignment horizontal="right"/>
    </xf>
    <xf numFmtId="168" fontId="15" fillId="0" borderId="20" xfId="1" applyNumberFormat="1" applyFont="1" applyBorder="1" applyAlignment="1">
      <alignment horizontal="right"/>
    </xf>
    <xf numFmtId="168" fontId="19" fillId="0" borderId="0" xfId="15" applyNumberFormat="1" applyFont="1"/>
    <xf numFmtId="168" fontId="19" fillId="0" borderId="5" xfId="15" applyNumberFormat="1" applyFont="1" applyBorder="1"/>
    <xf numFmtId="168" fontId="19" fillId="0" borderId="18" xfId="1" applyNumberFormat="1" applyFont="1" applyBorder="1" applyAlignment="1">
      <alignment horizontal="right"/>
    </xf>
    <xf numFmtId="168" fontId="17" fillId="0" borderId="0" xfId="1" applyNumberFormat="1" applyFont="1" applyAlignment="1">
      <alignment horizontal="right"/>
    </xf>
    <xf numFmtId="168" fontId="15" fillId="0" borderId="13" xfId="1" applyNumberFormat="1" applyFont="1" applyBorder="1"/>
    <xf numFmtId="168" fontId="15" fillId="0" borderId="17" xfId="1" applyNumberFormat="1" applyFont="1" applyBorder="1" applyAlignment="1">
      <alignment horizontal="right"/>
    </xf>
    <xf numFmtId="168" fontId="15" fillId="0" borderId="0" xfId="5" applyNumberFormat="1" applyFont="1"/>
    <xf numFmtId="168" fontId="19" fillId="0" borderId="15" xfId="1" applyNumberFormat="1" applyFont="1" applyBorder="1" applyAlignment="1">
      <alignment horizontal="right"/>
    </xf>
    <xf numFmtId="175" fontId="4" fillId="0" borderId="0" xfId="1" applyNumberFormat="1" applyFont="1"/>
    <xf numFmtId="168" fontId="4" fillId="0" borderId="0" xfId="1" applyNumberFormat="1" applyFont="1" applyFill="1" applyBorder="1" applyProtection="1"/>
    <xf numFmtId="168" fontId="19" fillId="0" borderId="6" xfId="5" applyNumberFormat="1" applyFont="1" applyBorder="1"/>
    <xf numFmtId="168" fontId="19" fillId="0" borderId="19" xfId="1" applyNumberFormat="1" applyFont="1" applyBorder="1" applyAlignment="1">
      <alignment horizontal="right"/>
    </xf>
    <xf numFmtId="168" fontId="15" fillId="0" borderId="0" xfId="1" applyNumberFormat="1" applyFont="1" applyFill="1" applyAlignment="1">
      <alignment horizontal="right"/>
    </xf>
    <xf numFmtId="167" fontId="8" fillId="2" borderId="25" xfId="1" applyNumberFormat="1" applyFont="1" applyFill="1" applyBorder="1" applyAlignment="1">
      <alignment horizontal="center"/>
    </xf>
    <xf numFmtId="167" fontId="8" fillId="2" borderId="26" xfId="1" applyNumberFormat="1" applyFont="1" applyFill="1" applyBorder="1" applyAlignment="1">
      <alignment horizontal="center"/>
    </xf>
    <xf numFmtId="167" fontId="8" fillId="2" borderId="27" xfId="1" applyNumberFormat="1" applyFont="1" applyFill="1" applyBorder="1" applyAlignment="1">
      <alignment horizontal="center"/>
    </xf>
    <xf numFmtId="0" fontId="8" fillId="2" borderId="28" xfId="1" applyFont="1" applyFill="1" applyBorder="1" applyAlignment="1" applyProtection="1">
      <alignment horizontal="center"/>
    </xf>
    <xf numFmtId="0" fontId="8" fillId="2" borderId="0" xfId="1" applyFont="1" applyFill="1" applyBorder="1" applyAlignment="1" applyProtection="1">
      <alignment horizontal="center"/>
    </xf>
    <xf numFmtId="0" fontId="8" fillId="2" borderId="29" xfId="1" applyFont="1" applyFill="1" applyBorder="1" applyAlignment="1" applyProtection="1">
      <alignment horizontal="center"/>
    </xf>
    <xf numFmtId="0" fontId="8" fillId="2" borderId="30" xfId="1" applyFont="1" applyFill="1" applyBorder="1" applyAlignment="1" applyProtection="1">
      <alignment horizontal="center"/>
    </xf>
    <xf numFmtId="0" fontId="8" fillId="2" borderId="3" xfId="1" applyFont="1" applyFill="1" applyBorder="1" applyAlignment="1" applyProtection="1">
      <alignment horizontal="center"/>
    </xf>
    <xf numFmtId="0" fontId="8" fillId="2" borderId="31" xfId="1" applyFont="1" applyFill="1" applyBorder="1" applyAlignment="1" applyProtection="1">
      <alignment horizontal="center"/>
    </xf>
    <xf numFmtId="165" fontId="5" fillId="0" borderId="32" xfId="2" applyFont="1" applyFill="1" applyBorder="1" applyAlignment="1" applyProtection="1">
      <alignment horizontal="center"/>
    </xf>
    <xf numFmtId="165" fontId="5" fillId="0" borderId="1" xfId="2" applyFont="1" applyFill="1" applyBorder="1" applyAlignment="1" applyProtection="1">
      <alignment horizontal="center"/>
    </xf>
    <xf numFmtId="165" fontId="5" fillId="0" borderId="33" xfId="2" applyFont="1" applyFill="1" applyBorder="1" applyAlignment="1" applyProtection="1">
      <alignment horizontal="center"/>
    </xf>
    <xf numFmtId="167" fontId="19" fillId="2" borderId="9" xfId="1" applyNumberFormat="1" applyFont="1" applyFill="1" applyBorder="1" applyAlignment="1">
      <alignment horizontal="center"/>
    </xf>
    <xf numFmtId="167" fontId="19" fillId="2" borderId="10" xfId="1" applyNumberFormat="1" applyFont="1" applyFill="1" applyBorder="1" applyAlignment="1">
      <alignment horizontal="center"/>
    </xf>
    <xf numFmtId="167" fontId="19" fillId="2" borderId="11" xfId="1" applyNumberFormat="1" applyFont="1" applyFill="1" applyBorder="1" applyAlignment="1">
      <alignment horizontal="center"/>
    </xf>
    <xf numFmtId="167" fontId="19" fillId="2" borderId="12" xfId="1" applyNumberFormat="1" applyFont="1" applyFill="1" applyBorder="1" applyAlignment="1">
      <alignment horizontal="center"/>
    </xf>
    <xf numFmtId="167" fontId="19" fillId="2" borderId="0" xfId="1" applyNumberFormat="1" applyFont="1" applyFill="1" applyAlignment="1">
      <alignment horizontal="center"/>
    </xf>
    <xf numFmtId="167" fontId="19" fillId="2" borderId="13" xfId="1" applyNumberFormat="1" applyFont="1" applyFill="1" applyBorder="1" applyAlignment="1">
      <alignment horizontal="center"/>
    </xf>
    <xf numFmtId="167" fontId="19" fillId="2" borderId="14" xfId="1" applyNumberFormat="1" applyFont="1" applyFill="1" applyBorder="1" applyAlignment="1">
      <alignment horizontal="center"/>
    </xf>
    <xf numFmtId="167" fontId="19" fillId="2" borderId="3" xfId="1" applyNumberFormat="1" applyFont="1" applyFill="1" applyBorder="1" applyAlignment="1">
      <alignment horizontal="center"/>
    </xf>
    <xf numFmtId="167" fontId="19" fillId="2" borderId="15" xfId="1" applyNumberFormat="1" applyFont="1" applyFill="1" applyBorder="1" applyAlignment="1">
      <alignment horizontal="center"/>
    </xf>
    <xf numFmtId="167" fontId="16" fillId="0" borderId="16" xfId="1" applyNumberFormat="1" applyFont="1" applyBorder="1" applyAlignment="1">
      <alignment horizontal="center"/>
    </xf>
    <xf numFmtId="167" fontId="16" fillId="0" borderId="1" xfId="1" applyNumberFormat="1" applyFont="1" applyBorder="1" applyAlignment="1">
      <alignment horizontal="center"/>
    </xf>
    <xf numFmtId="167" fontId="16" fillId="0" borderId="17" xfId="1" applyNumberFormat="1" applyFont="1" applyBorder="1" applyAlignment="1">
      <alignment horizontal="center"/>
    </xf>
  </cellXfs>
  <cellStyles count="21">
    <cellStyle name="Euro" xfId="12" xr:uid="{00000000-0005-0000-0000-000000000000}"/>
    <cellStyle name="Hipervínculo 2" xfId="6" xr:uid="{00000000-0005-0000-0000-000001000000}"/>
    <cellStyle name="Millares 2" xfId="8" xr:uid="{00000000-0005-0000-0000-000003000000}"/>
    <cellStyle name="Millares 2 2" xfId="16" xr:uid="{00000000-0005-0000-0000-000004000000}"/>
    <cellStyle name="Millares 3" xfId="2" xr:uid="{00000000-0005-0000-0000-000005000000}"/>
    <cellStyle name="Millares 4" xfId="11" xr:uid="{00000000-0005-0000-0000-000006000000}"/>
    <cellStyle name="Moneda 2" xfId="3" xr:uid="{00000000-0005-0000-0000-000007000000}"/>
    <cellStyle name="Normal" xfId="0" builtinId="0"/>
    <cellStyle name="Normal 2" xfId="4" xr:uid="{00000000-0005-0000-0000-000009000000}"/>
    <cellStyle name="Normal 2 2" xfId="7" xr:uid="{00000000-0005-0000-0000-00000A000000}"/>
    <cellStyle name="Normal 2 3" xfId="15" xr:uid="{00000000-0005-0000-0000-00000B000000}"/>
    <cellStyle name="Normal 2 4" xfId="18" xr:uid="{00000000-0005-0000-0000-00000C000000}"/>
    <cellStyle name="Normal 3" xfId="10" xr:uid="{00000000-0005-0000-0000-00000D000000}"/>
    <cellStyle name="Normal 4" xfId="1" xr:uid="{00000000-0005-0000-0000-00000E000000}"/>
    <cellStyle name="Normal 5" xfId="13" xr:uid="{00000000-0005-0000-0000-00000F000000}"/>
    <cellStyle name="Normal 6" xfId="14" xr:uid="{00000000-0005-0000-0000-000010000000}"/>
    <cellStyle name="Normal 6 2" xfId="20" xr:uid="{5C634A1F-5D05-459B-BCB1-F7DFC3168B85}"/>
    <cellStyle name="Normal 7" xfId="17" xr:uid="{00000000-0005-0000-0000-000011000000}"/>
    <cellStyle name="Normal 8" xfId="19" xr:uid="{81BC05B5-1FED-4EBD-B335-8BC2C827C4C8}"/>
    <cellStyle name="Normal_ESTARESULTAGOSTOJULIO2003" xfId="5" xr:uid="{00000000-0005-0000-0000-000012000000}"/>
    <cellStyle name="Porcentaje 2" xfId="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ccb-docu\DocuEscaContabilidad\COMPARATIVOS\2014\Informaci&#243;n\Octubre\Octubre31\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OCTUBRE</v>
          </cell>
          <cell r="D5" t="str">
            <v xml:space="preserve">
OCTUBRE</v>
          </cell>
        </row>
        <row r="6">
          <cell r="A6">
            <v>11</v>
          </cell>
          <cell r="B6" t="str">
            <v>ACTIVOS DE INTERMEDIACION</v>
          </cell>
          <cell r="C6">
            <v>284301214.47000003</v>
          </cell>
          <cell r="D6">
            <v>284301214.47000003</v>
          </cell>
        </row>
        <row r="7">
          <cell r="A7">
            <v>111</v>
          </cell>
          <cell r="B7" t="str">
            <v>FONDOS DISPONIBLES</v>
          </cell>
          <cell r="C7">
            <v>41738155.950000003</v>
          </cell>
          <cell r="D7">
            <v>41738155.950000003</v>
          </cell>
        </row>
        <row r="8">
          <cell r="A8">
            <v>1110</v>
          </cell>
          <cell r="B8" t="str">
            <v>FONDOS DISPONIBLES</v>
          </cell>
          <cell r="C8">
            <v>41738155.950000003</v>
          </cell>
          <cell r="D8">
            <v>41738155.950000003</v>
          </cell>
        </row>
        <row r="9">
          <cell r="A9">
            <v>111001</v>
          </cell>
          <cell r="B9" t="str">
            <v>CAJA</v>
          </cell>
          <cell r="C9">
            <v>900000.88</v>
          </cell>
          <cell r="D9">
            <v>900000.88</v>
          </cell>
        </row>
        <row r="10">
          <cell r="A10">
            <v>1110010101</v>
          </cell>
          <cell r="B10" t="str">
            <v>OFICINA CENTRAL</v>
          </cell>
          <cell r="C10">
            <v>897000.88</v>
          </cell>
          <cell r="D10">
            <v>897000.88</v>
          </cell>
        </row>
        <row r="11">
          <cell r="A11">
            <v>111001010101</v>
          </cell>
          <cell r="B11" t="str">
            <v>OFICINA CENTRAL</v>
          </cell>
          <cell r="C11">
            <v>92765.88</v>
          </cell>
          <cell r="D11">
            <v>92765.88</v>
          </cell>
        </row>
        <row r="12">
          <cell r="A12">
            <v>111001010102</v>
          </cell>
          <cell r="B12" t="str">
            <v>BOVEDA</v>
          </cell>
          <cell r="C12">
            <v>64465</v>
          </cell>
          <cell r="D12">
            <v>64465</v>
          </cell>
        </row>
        <row r="13">
          <cell r="A13">
            <v>111001010103</v>
          </cell>
          <cell r="B13" t="str">
            <v>EFECTIVO ATM´S</v>
          </cell>
          <cell r="C13">
            <v>340110</v>
          </cell>
          <cell r="D13">
            <v>340110</v>
          </cell>
        </row>
        <row r="14">
          <cell r="A14">
            <v>11100101010303</v>
          </cell>
          <cell r="B14" t="str">
            <v>EFECTIVO ATM´S - FEDECREDITO</v>
          </cell>
          <cell r="C14">
            <v>340110</v>
          </cell>
          <cell r="D14">
            <v>340110</v>
          </cell>
        </row>
        <row r="15">
          <cell r="A15">
            <v>111001010104</v>
          </cell>
          <cell r="B15" t="str">
            <v>DISPONIBLE SERSAPROSA ATM´S</v>
          </cell>
          <cell r="C15">
            <v>399660</v>
          </cell>
          <cell r="D15">
            <v>399660</v>
          </cell>
        </row>
        <row r="16">
          <cell r="A16">
            <v>1110010301</v>
          </cell>
          <cell r="B16" t="str">
            <v>FONDOS FIJOS</v>
          </cell>
          <cell r="C16">
            <v>3000</v>
          </cell>
          <cell r="D16">
            <v>3000</v>
          </cell>
        </row>
        <row r="17">
          <cell r="A17">
            <v>111001030101</v>
          </cell>
          <cell r="B17" t="str">
            <v>OFICINA CENTRAL</v>
          </cell>
          <cell r="C17">
            <v>3000</v>
          </cell>
          <cell r="D17">
            <v>3000</v>
          </cell>
        </row>
        <row r="18">
          <cell r="A18">
            <v>111002</v>
          </cell>
          <cell r="B18" t="str">
            <v>DEPOSITOS EN EL BCR</v>
          </cell>
          <cell r="C18">
            <v>2745234.86</v>
          </cell>
          <cell r="D18">
            <v>2745234.86</v>
          </cell>
        </row>
        <row r="19">
          <cell r="A19">
            <v>1110020101</v>
          </cell>
          <cell r="B19" t="str">
            <v>DEPOSITOS PARA RESERVA DE LIQUIDEZ</v>
          </cell>
          <cell r="C19">
            <v>2089475.01</v>
          </cell>
          <cell r="D19">
            <v>2089475.01</v>
          </cell>
        </row>
        <row r="20">
          <cell r="A20">
            <v>1110020301</v>
          </cell>
          <cell r="B20" t="str">
            <v>DEPOSITOS OTROS</v>
          </cell>
          <cell r="C20">
            <v>655759.85</v>
          </cell>
          <cell r="D20">
            <v>655759.85</v>
          </cell>
        </row>
        <row r="21">
          <cell r="A21">
            <v>111002030101</v>
          </cell>
          <cell r="B21" t="str">
            <v>REQUERIMIENTO ACTIVOS LIQUIDOS</v>
          </cell>
          <cell r="C21">
            <v>101501.5</v>
          </cell>
          <cell r="D21">
            <v>101501.5</v>
          </cell>
        </row>
        <row r="22">
          <cell r="A22">
            <v>111002030199</v>
          </cell>
          <cell r="B22" t="str">
            <v>DEPOSITOS OTROS</v>
          </cell>
          <cell r="C22">
            <v>554258.35</v>
          </cell>
          <cell r="D22">
            <v>554258.35</v>
          </cell>
        </row>
        <row r="23">
          <cell r="A23">
            <v>111003</v>
          </cell>
          <cell r="B23" t="str">
            <v>DOCUMENTOS A CARGO DE BANCOS</v>
          </cell>
          <cell r="C23">
            <v>380315.69</v>
          </cell>
          <cell r="D23">
            <v>380315.69</v>
          </cell>
        </row>
        <row r="24">
          <cell r="A24">
            <v>1110030100</v>
          </cell>
          <cell r="B24" t="str">
            <v>COMPENSACIONES PENDIENTES</v>
          </cell>
          <cell r="C24">
            <v>80315.69</v>
          </cell>
          <cell r="D24">
            <v>80315.69</v>
          </cell>
        </row>
        <row r="25">
          <cell r="A25">
            <v>111003010004</v>
          </cell>
          <cell r="B25" t="str">
            <v>CITIBANK DE EL SALVADOR, S.A.</v>
          </cell>
          <cell r="C25">
            <v>80315.69</v>
          </cell>
          <cell r="D25">
            <v>80315.69</v>
          </cell>
        </row>
        <row r="26">
          <cell r="A26">
            <v>1110030200</v>
          </cell>
          <cell r="B26" t="str">
            <v>RECHAZOS POR COMPENSACION</v>
          </cell>
          <cell r="C26">
            <v>300000</v>
          </cell>
          <cell r="D26">
            <v>300000</v>
          </cell>
        </row>
        <row r="27">
          <cell r="A27">
            <v>111003020001</v>
          </cell>
          <cell r="B27" t="str">
            <v>BANCO AGRICOLA</v>
          </cell>
          <cell r="C27">
            <v>300000</v>
          </cell>
          <cell r="D27">
            <v>300000</v>
          </cell>
        </row>
        <row r="28">
          <cell r="A28">
            <v>111004</v>
          </cell>
          <cell r="B28" t="str">
            <v>DEPOSITOS EN BANCOS LOCALES</v>
          </cell>
          <cell r="C28">
            <v>34081325.75</v>
          </cell>
          <cell r="D28">
            <v>34081325.75</v>
          </cell>
        </row>
        <row r="29">
          <cell r="A29">
            <v>1110040101</v>
          </cell>
          <cell r="B29" t="str">
            <v>A LA VISTA - ML</v>
          </cell>
          <cell r="C29">
            <v>34040103.700000003</v>
          </cell>
          <cell r="D29">
            <v>34040103.700000003</v>
          </cell>
        </row>
        <row r="30">
          <cell r="A30">
            <v>111004010101</v>
          </cell>
          <cell r="B30" t="str">
            <v>BANCO AGRICOLA</v>
          </cell>
          <cell r="C30">
            <v>3860606.51</v>
          </cell>
          <cell r="D30">
            <v>3860606.51</v>
          </cell>
        </row>
        <row r="31">
          <cell r="A31">
            <v>111004010102</v>
          </cell>
          <cell r="B31" t="str">
            <v>BANCO SCOTIABANK</v>
          </cell>
          <cell r="C31">
            <v>4290750.3099999996</v>
          </cell>
          <cell r="D31">
            <v>4290750.3099999996</v>
          </cell>
        </row>
        <row r="32">
          <cell r="A32">
            <v>111004010103</v>
          </cell>
          <cell r="B32" t="str">
            <v>BANCO DE AMERICA CENTRAL</v>
          </cell>
          <cell r="C32">
            <v>4217276.7</v>
          </cell>
          <cell r="D32">
            <v>4217276.7</v>
          </cell>
        </row>
        <row r="33">
          <cell r="A33">
            <v>111004010104</v>
          </cell>
          <cell r="B33" t="str">
            <v>CITIBANK DE EL SALVADOR, S.A.</v>
          </cell>
          <cell r="C33">
            <v>4508536.5</v>
          </cell>
          <cell r="D33">
            <v>4508536.5</v>
          </cell>
        </row>
        <row r="34">
          <cell r="A34">
            <v>111004010107</v>
          </cell>
          <cell r="B34" t="str">
            <v>BANCO DE FOMENTO AGROPECUARIO</v>
          </cell>
          <cell r="C34">
            <v>458901.2</v>
          </cell>
          <cell r="D34">
            <v>458901.2</v>
          </cell>
        </row>
        <row r="35">
          <cell r="A35">
            <v>111004010108</v>
          </cell>
          <cell r="B35" t="str">
            <v>BANCO HIPOTECARIO</v>
          </cell>
          <cell r="C35">
            <v>2899687.7</v>
          </cell>
          <cell r="D35">
            <v>2899687.7</v>
          </cell>
        </row>
        <row r="36">
          <cell r="A36">
            <v>111004010111</v>
          </cell>
          <cell r="B36" t="str">
            <v>BANCO PROMERICA</v>
          </cell>
          <cell r="C36">
            <v>5101660.0199999996</v>
          </cell>
          <cell r="D36">
            <v>5101660.0199999996</v>
          </cell>
        </row>
        <row r="37">
          <cell r="A37">
            <v>111004010112</v>
          </cell>
          <cell r="B37" t="str">
            <v>DAVIVIENDA</v>
          </cell>
          <cell r="C37">
            <v>3153503.34</v>
          </cell>
          <cell r="D37">
            <v>3153503.34</v>
          </cell>
        </row>
        <row r="38">
          <cell r="A38">
            <v>111004010117</v>
          </cell>
          <cell r="B38" t="str">
            <v>BANCO G&amp;T CONTINENTAL DE EL SALVADOR</v>
          </cell>
          <cell r="C38">
            <v>5549181.4199999999</v>
          </cell>
          <cell r="D38">
            <v>5549181.4199999999</v>
          </cell>
        </row>
        <row r="39">
          <cell r="A39">
            <v>1110049901</v>
          </cell>
          <cell r="B39" t="str">
            <v>INTERESES Y OTROS POR COBRAR</v>
          </cell>
          <cell r="C39">
            <v>41222.050000000003</v>
          </cell>
          <cell r="D39">
            <v>41222.050000000003</v>
          </cell>
        </row>
        <row r="40">
          <cell r="A40">
            <v>111004990101</v>
          </cell>
          <cell r="B40" t="str">
            <v>A LA VISTA</v>
          </cell>
          <cell r="C40">
            <v>41222.050000000003</v>
          </cell>
          <cell r="D40">
            <v>41222.050000000003</v>
          </cell>
        </row>
        <row r="41">
          <cell r="A41">
            <v>11100499010101</v>
          </cell>
          <cell r="B41" t="str">
            <v>BANCO AGRICOLA</v>
          </cell>
          <cell r="C41">
            <v>7025.53</v>
          </cell>
          <cell r="D41">
            <v>7025.53</v>
          </cell>
        </row>
        <row r="42">
          <cell r="A42">
            <v>11100499010102</v>
          </cell>
          <cell r="B42" t="str">
            <v>BANCO SCOTIABANK</v>
          </cell>
          <cell r="C42">
            <v>5661.45</v>
          </cell>
          <cell r="D42">
            <v>5661.45</v>
          </cell>
        </row>
        <row r="43">
          <cell r="A43">
            <v>11100499010103</v>
          </cell>
          <cell r="B43" t="str">
            <v>BANCO DE AMERICA CENTRAL</v>
          </cell>
          <cell r="C43">
            <v>5188.7</v>
          </cell>
          <cell r="D43">
            <v>5188.7</v>
          </cell>
        </row>
        <row r="44">
          <cell r="A44">
            <v>11100499010104</v>
          </cell>
          <cell r="B44" t="str">
            <v>CITIBANK DE EL SALVADOR, S.A.</v>
          </cell>
          <cell r="C44">
            <v>2740.95</v>
          </cell>
          <cell r="D44">
            <v>2740.95</v>
          </cell>
        </row>
        <row r="45">
          <cell r="A45">
            <v>11100499010108</v>
          </cell>
          <cell r="B45" t="str">
            <v>BANCO HIPOTECARIO</v>
          </cell>
          <cell r="C45">
            <v>1916.63</v>
          </cell>
          <cell r="D45">
            <v>1916.63</v>
          </cell>
        </row>
        <row r="46">
          <cell r="A46">
            <v>11100499010111</v>
          </cell>
          <cell r="B46" t="str">
            <v>BANCO PROMERICA</v>
          </cell>
          <cell r="C46">
            <v>8223.44</v>
          </cell>
          <cell r="D46">
            <v>8223.44</v>
          </cell>
        </row>
        <row r="47">
          <cell r="A47">
            <v>11100499010112</v>
          </cell>
          <cell r="B47" t="str">
            <v>DAVIVIENDA</v>
          </cell>
          <cell r="C47">
            <v>2830</v>
          </cell>
          <cell r="D47">
            <v>2830</v>
          </cell>
        </row>
        <row r="48">
          <cell r="A48">
            <v>11100499010117</v>
          </cell>
          <cell r="B48" t="str">
            <v>BANCO G&amp;T CONTINENTAL DE EL SALVADOR</v>
          </cell>
          <cell r="C48">
            <v>7635.35</v>
          </cell>
          <cell r="D48">
            <v>7635.35</v>
          </cell>
        </row>
        <row r="49">
          <cell r="A49">
            <v>111006</v>
          </cell>
          <cell r="B49" t="str">
            <v>DEPOSITOS EN BANCOS Y OTRAS INSTITUCIONES EXTRANJERAS</v>
          </cell>
          <cell r="C49">
            <v>3631278.77</v>
          </cell>
          <cell r="D49">
            <v>3631278.77</v>
          </cell>
        </row>
        <row r="50">
          <cell r="A50">
            <v>1110060101</v>
          </cell>
          <cell r="B50" t="str">
            <v>A LA VISTA</v>
          </cell>
          <cell r="C50">
            <v>3631278.77</v>
          </cell>
          <cell r="D50">
            <v>3631278.77</v>
          </cell>
        </row>
        <row r="51">
          <cell r="A51">
            <v>111006010101</v>
          </cell>
          <cell r="B51" t="str">
            <v>BANCO CITIBANK NEW YORK</v>
          </cell>
          <cell r="C51">
            <v>3631278.77</v>
          </cell>
          <cell r="D51">
            <v>3631278.77</v>
          </cell>
        </row>
        <row r="52">
          <cell r="A52">
            <v>113</v>
          </cell>
          <cell r="B52" t="str">
            <v>INVERSIONES FINANCIERAS</v>
          </cell>
          <cell r="C52">
            <v>2914483.72</v>
          </cell>
          <cell r="D52">
            <v>2914483.72</v>
          </cell>
        </row>
        <row r="53">
          <cell r="A53">
            <v>1130</v>
          </cell>
          <cell r="B53" t="str">
            <v>TITULOS VALORES CONSERVADOS PARA NEGOCIACION</v>
          </cell>
          <cell r="C53">
            <v>883000</v>
          </cell>
          <cell r="D53">
            <v>883000</v>
          </cell>
        </row>
        <row r="54">
          <cell r="A54">
            <v>113001</v>
          </cell>
          <cell r="B54" t="str">
            <v>TITULOSVALORES PROPIOS</v>
          </cell>
          <cell r="C54">
            <v>883000</v>
          </cell>
          <cell r="D54">
            <v>883000</v>
          </cell>
        </row>
        <row r="55">
          <cell r="A55">
            <v>1130010101</v>
          </cell>
          <cell r="B55" t="str">
            <v>EMITIDOS POR EL BCR</v>
          </cell>
          <cell r="C55">
            <v>883000</v>
          </cell>
          <cell r="D55">
            <v>883000</v>
          </cell>
        </row>
        <row r="56">
          <cell r="A56">
            <v>1131</v>
          </cell>
          <cell r="B56" t="str">
            <v>TITULOSVALORES CONSERVARSE HASTA EL VENCIMIENTO</v>
          </cell>
          <cell r="C56">
            <v>2031483.72</v>
          </cell>
          <cell r="D56">
            <v>2031483.72</v>
          </cell>
        </row>
        <row r="57">
          <cell r="A57">
            <v>113100</v>
          </cell>
          <cell r="B57" t="str">
            <v>TITULOSVALORES CONSERVARSE HASTA EL VENCIMIENTO</v>
          </cell>
          <cell r="C57">
            <v>2031483.72</v>
          </cell>
          <cell r="D57">
            <v>2031483.72</v>
          </cell>
        </row>
        <row r="58">
          <cell r="A58">
            <v>1131000701</v>
          </cell>
          <cell r="B58" t="str">
            <v>EMITIDOS POR INSTITUCIONES EXTRANJERAS</v>
          </cell>
          <cell r="C58">
            <v>2031483.72</v>
          </cell>
          <cell r="D58">
            <v>2031483.72</v>
          </cell>
        </row>
        <row r="59">
          <cell r="A59">
            <v>114</v>
          </cell>
          <cell r="B59" t="str">
            <v>PRESTAMOS</v>
          </cell>
          <cell r="C59">
            <v>239648574.80000001</v>
          </cell>
          <cell r="D59">
            <v>239648574.80000001</v>
          </cell>
        </row>
        <row r="60">
          <cell r="A60">
            <v>1141</v>
          </cell>
          <cell r="B60" t="str">
            <v>PRESTAMOS PACTADOS HASTA UN AÑO PLAZO</v>
          </cell>
          <cell r="C60">
            <v>9635860.3200000003</v>
          </cell>
          <cell r="D60">
            <v>9635860.3200000003</v>
          </cell>
        </row>
        <row r="61">
          <cell r="A61">
            <v>114104</v>
          </cell>
          <cell r="B61" t="str">
            <v>PRESTAMOS A PARTICULARES</v>
          </cell>
          <cell r="C61">
            <v>13024.67</v>
          </cell>
          <cell r="D61">
            <v>13024.67</v>
          </cell>
        </row>
        <row r="62">
          <cell r="A62">
            <v>1141040101</v>
          </cell>
          <cell r="B62" t="str">
            <v>OTORGAMIENTOS ORIGINALES</v>
          </cell>
          <cell r="C62">
            <v>12931.5</v>
          </cell>
          <cell r="D62">
            <v>12931.5</v>
          </cell>
        </row>
        <row r="63">
          <cell r="A63">
            <v>1141049901</v>
          </cell>
          <cell r="B63" t="str">
            <v>INTERESES Y OTROS POR COBRAR</v>
          </cell>
          <cell r="C63">
            <v>93.17</v>
          </cell>
          <cell r="D63">
            <v>93.17</v>
          </cell>
        </row>
        <row r="64">
          <cell r="A64">
            <v>114104990101</v>
          </cell>
          <cell r="B64" t="str">
            <v>OTORGAMIENTOS ORIGINALES</v>
          </cell>
          <cell r="C64">
            <v>93.17</v>
          </cell>
          <cell r="D64">
            <v>93.17</v>
          </cell>
        </row>
        <row r="65">
          <cell r="A65">
            <v>114106</v>
          </cell>
          <cell r="B65" t="str">
            <v>PRESTAMOS A OTRAS ENTIDADES DEL SISTEMA FINANCIERO</v>
          </cell>
          <cell r="C65">
            <v>9622835.6500000004</v>
          </cell>
          <cell r="D65">
            <v>9622835.6500000004</v>
          </cell>
        </row>
        <row r="66">
          <cell r="A66">
            <v>1141060201</v>
          </cell>
          <cell r="B66" t="str">
            <v>PRESTAMOS PARA OTROS PROPOSITOS</v>
          </cell>
          <cell r="C66">
            <v>9587205.0099999998</v>
          </cell>
          <cell r="D66">
            <v>9587205.0099999998</v>
          </cell>
        </row>
        <row r="67">
          <cell r="A67">
            <v>114106020101</v>
          </cell>
          <cell r="B67" t="str">
            <v>OTORGAMIENTOS ORIGINALES</v>
          </cell>
          <cell r="C67">
            <v>9587205.0099999998</v>
          </cell>
          <cell r="D67">
            <v>9587205.0099999998</v>
          </cell>
        </row>
        <row r="68">
          <cell r="A68">
            <v>1141069901</v>
          </cell>
          <cell r="B68" t="str">
            <v>INTERESES Y OTROS POR COBRAR</v>
          </cell>
          <cell r="C68">
            <v>35630.639999999999</v>
          </cell>
          <cell r="D68">
            <v>35630.639999999999</v>
          </cell>
        </row>
        <row r="69">
          <cell r="A69">
            <v>114106990101</v>
          </cell>
          <cell r="B69" t="str">
            <v>OTORGAMIENTOS ORIGINALES</v>
          </cell>
          <cell r="C69">
            <v>35630.639999999999</v>
          </cell>
          <cell r="D69">
            <v>35630.639999999999</v>
          </cell>
        </row>
        <row r="70">
          <cell r="A70">
            <v>11410699010102</v>
          </cell>
          <cell r="B70" t="str">
            <v>PRESTAMOS PARA OTROS PROPOSITOS</v>
          </cell>
          <cell r="C70">
            <v>35630.639999999999</v>
          </cell>
          <cell r="D70">
            <v>35630.639999999999</v>
          </cell>
        </row>
        <row r="71">
          <cell r="A71">
            <v>1142</v>
          </cell>
          <cell r="B71" t="str">
            <v>PRESTAMOS PACTADOS A MAS DE UN ANIO PLAZO</v>
          </cell>
          <cell r="C71">
            <v>232433407.15000001</v>
          </cell>
          <cell r="D71">
            <v>232433407.15000001</v>
          </cell>
        </row>
        <row r="72">
          <cell r="A72">
            <v>114204</v>
          </cell>
          <cell r="B72" t="str">
            <v>PRESTAMOS A PARTICULARES</v>
          </cell>
          <cell r="C72">
            <v>4574322.41</v>
          </cell>
          <cell r="D72">
            <v>4574322.41</v>
          </cell>
        </row>
        <row r="73">
          <cell r="A73">
            <v>1142040101</v>
          </cell>
          <cell r="B73" t="str">
            <v>OTORGAMIENTOS ORIGINALES</v>
          </cell>
          <cell r="C73">
            <v>916087.3</v>
          </cell>
          <cell r="D73">
            <v>916087.3</v>
          </cell>
        </row>
        <row r="74">
          <cell r="A74">
            <v>1142040701</v>
          </cell>
          <cell r="B74" t="str">
            <v>PRESTAMOS PARA ADQUISICION DE VIVIENDA</v>
          </cell>
          <cell r="C74">
            <v>3656864.8</v>
          </cell>
          <cell r="D74">
            <v>3656864.8</v>
          </cell>
        </row>
        <row r="75">
          <cell r="A75">
            <v>1142049901</v>
          </cell>
          <cell r="B75" t="str">
            <v>INTERESES Y OTROS POR COBRAR</v>
          </cell>
          <cell r="C75">
            <v>1370.31</v>
          </cell>
          <cell r="D75">
            <v>1370.31</v>
          </cell>
        </row>
        <row r="76">
          <cell r="A76">
            <v>114204990101</v>
          </cell>
          <cell r="B76" t="str">
            <v>OTORGAMIENTOS ORIGINALES</v>
          </cell>
          <cell r="C76">
            <v>405.52</v>
          </cell>
          <cell r="D76">
            <v>405.52</v>
          </cell>
        </row>
        <row r="77">
          <cell r="A77">
            <v>114204990107</v>
          </cell>
          <cell r="B77" t="str">
            <v>PRESTAMOS PARA ADQUISICION DE VIVIENDA</v>
          </cell>
          <cell r="C77">
            <v>964.79</v>
          </cell>
          <cell r="D77">
            <v>964.79</v>
          </cell>
        </row>
        <row r="78">
          <cell r="A78">
            <v>114206</v>
          </cell>
          <cell r="B78" t="str">
            <v>PRESTAMOS A OTRAS ENTIDADES DEL SISTEMA FINANCIERO</v>
          </cell>
          <cell r="C78">
            <v>227859084.74000001</v>
          </cell>
          <cell r="D78">
            <v>227859084.74000001</v>
          </cell>
        </row>
        <row r="79">
          <cell r="A79">
            <v>1142060101</v>
          </cell>
          <cell r="B79" t="str">
            <v>PRESTAMOS PARA OTROS PROPOSITOS</v>
          </cell>
          <cell r="C79">
            <v>227089347.77000001</v>
          </cell>
          <cell r="D79">
            <v>227089347.77000001</v>
          </cell>
        </row>
        <row r="80">
          <cell r="A80">
            <v>114206010101</v>
          </cell>
          <cell r="B80" t="str">
            <v>OTORGAMIENTOS ORIGINALES</v>
          </cell>
          <cell r="C80">
            <v>227089347.77000001</v>
          </cell>
          <cell r="D80">
            <v>227089347.77000001</v>
          </cell>
        </row>
        <row r="81">
          <cell r="A81">
            <v>1142069901</v>
          </cell>
          <cell r="B81" t="str">
            <v>INTERESES Y OTROS POR COBRAR</v>
          </cell>
          <cell r="C81">
            <v>769736.97</v>
          </cell>
          <cell r="D81">
            <v>769736.97</v>
          </cell>
        </row>
        <row r="82">
          <cell r="A82">
            <v>114206990101</v>
          </cell>
          <cell r="B82" t="str">
            <v>OTORGAMIENTOS ORIGINALES</v>
          </cell>
          <cell r="C82">
            <v>769736.97</v>
          </cell>
          <cell r="D82">
            <v>769736.97</v>
          </cell>
        </row>
        <row r="83">
          <cell r="A83">
            <v>11420699010101</v>
          </cell>
          <cell r="B83" t="str">
            <v>PRESTAMOS PARA OTROS PROPOSITOS</v>
          </cell>
          <cell r="C83">
            <v>769736.97</v>
          </cell>
          <cell r="D83">
            <v>769736.97</v>
          </cell>
        </row>
        <row r="84">
          <cell r="A84">
            <v>1149</v>
          </cell>
          <cell r="B84" t="str">
            <v>PROVISION PARA INCOBRABILIDAD DE PRESTAMOS</v>
          </cell>
          <cell r="C84">
            <v>-2420692.67</v>
          </cell>
          <cell r="D84">
            <v>-2420692.67</v>
          </cell>
        </row>
        <row r="85">
          <cell r="A85">
            <v>114901</v>
          </cell>
          <cell r="B85" t="str">
            <v>PROVISION PARA INCOBRABILIDAD DE PRESTAMOS</v>
          </cell>
          <cell r="C85">
            <v>-2420692.67</v>
          </cell>
          <cell r="D85">
            <v>-2420692.67</v>
          </cell>
        </row>
        <row r="86">
          <cell r="A86">
            <v>1149010101</v>
          </cell>
          <cell r="B86" t="str">
            <v>PROVISIONES POR CATEGORIA DE RIESGO</v>
          </cell>
          <cell r="C86">
            <v>-188222.59</v>
          </cell>
          <cell r="D86">
            <v>-188222.59</v>
          </cell>
        </row>
        <row r="87">
          <cell r="A87">
            <v>114901010101</v>
          </cell>
          <cell r="B87" t="str">
            <v>CAPITAL</v>
          </cell>
          <cell r="C87">
            <v>-186937.04</v>
          </cell>
          <cell r="D87">
            <v>-186937.04</v>
          </cell>
        </row>
        <row r="88">
          <cell r="A88">
            <v>11490101010101</v>
          </cell>
          <cell r="B88" t="str">
            <v>RESERVA PRESTAMOS CATEGORIA A2 Y B</v>
          </cell>
          <cell r="C88">
            <v>-186937.04</v>
          </cell>
          <cell r="D88">
            <v>-186937.04</v>
          </cell>
        </row>
        <row r="89">
          <cell r="A89">
            <v>114901010102</v>
          </cell>
          <cell r="B89" t="str">
            <v>INTERESES</v>
          </cell>
          <cell r="C89">
            <v>-1285.55</v>
          </cell>
          <cell r="D89">
            <v>-1285.55</v>
          </cell>
        </row>
        <row r="90">
          <cell r="A90">
            <v>11490101010201</v>
          </cell>
          <cell r="B90" t="str">
            <v>RESERVA PRESTAMOS CATEGORIA A2 Y B</v>
          </cell>
          <cell r="C90">
            <v>-1285.55</v>
          </cell>
          <cell r="D90">
            <v>-1285.55</v>
          </cell>
        </row>
        <row r="91">
          <cell r="A91">
            <v>1149010301</v>
          </cell>
          <cell r="B91" t="str">
            <v>PROVISIONES VOLUNTARIAS</v>
          </cell>
          <cell r="C91">
            <v>-2232470.08</v>
          </cell>
          <cell r="D91">
            <v>-2232470.08</v>
          </cell>
        </row>
        <row r="92">
          <cell r="A92">
            <v>12</v>
          </cell>
          <cell r="B92" t="str">
            <v>OTROS ACTIVOS</v>
          </cell>
          <cell r="C92">
            <v>15522697.33</v>
          </cell>
          <cell r="D92">
            <v>15522697.33</v>
          </cell>
        </row>
        <row r="93">
          <cell r="A93">
            <v>122</v>
          </cell>
          <cell r="B93" t="str">
            <v>BIENES RECIBIDOS EN PAGO O ADJUDICADOS</v>
          </cell>
          <cell r="C93">
            <v>3776.79</v>
          </cell>
          <cell r="D93">
            <v>3776.79</v>
          </cell>
        </row>
        <row r="94">
          <cell r="A94">
            <v>1220</v>
          </cell>
          <cell r="B94" t="str">
            <v>BIENES RECIBIDOS EN PAGO O ADJUDICADOS</v>
          </cell>
          <cell r="C94">
            <v>3776.79</v>
          </cell>
          <cell r="D94">
            <v>3776.79</v>
          </cell>
        </row>
        <row r="95">
          <cell r="A95">
            <v>122001</v>
          </cell>
          <cell r="B95" t="str">
            <v>BIENES INMUEBLES</v>
          </cell>
          <cell r="C95">
            <v>3776.79</v>
          </cell>
          <cell r="D95">
            <v>3776.79</v>
          </cell>
        </row>
        <row r="96">
          <cell r="A96">
            <v>1220010200</v>
          </cell>
          <cell r="B96" t="str">
            <v>RUSTICOS</v>
          </cell>
          <cell r="C96">
            <v>3776.79</v>
          </cell>
          <cell r="D96">
            <v>3776.79</v>
          </cell>
        </row>
        <row r="97">
          <cell r="A97">
            <v>122001020001</v>
          </cell>
          <cell r="B97" t="str">
            <v>POR DACION EN PAGO</v>
          </cell>
          <cell r="C97">
            <v>3776.79</v>
          </cell>
          <cell r="D97">
            <v>3776.79</v>
          </cell>
        </row>
        <row r="98">
          <cell r="A98">
            <v>123</v>
          </cell>
          <cell r="B98" t="str">
            <v>EXISTENCIAS</v>
          </cell>
          <cell r="C98">
            <v>65649.58</v>
          </cell>
          <cell r="D98">
            <v>65649.58</v>
          </cell>
        </row>
        <row r="99">
          <cell r="A99">
            <v>1230</v>
          </cell>
          <cell r="B99" t="str">
            <v>EXISTENCIAS</v>
          </cell>
          <cell r="C99">
            <v>65649.58</v>
          </cell>
          <cell r="D99">
            <v>65649.58</v>
          </cell>
        </row>
        <row r="100">
          <cell r="A100">
            <v>123001</v>
          </cell>
          <cell r="B100" t="str">
            <v>BIENES PARA LA VENTA</v>
          </cell>
          <cell r="C100">
            <v>19811.560000000001</v>
          </cell>
          <cell r="D100">
            <v>19811.560000000001</v>
          </cell>
        </row>
        <row r="101">
          <cell r="A101">
            <v>1230010100</v>
          </cell>
          <cell r="B101" t="str">
            <v>TARJETAS DE CREDITO</v>
          </cell>
          <cell r="C101">
            <v>12797.04</v>
          </cell>
          <cell r="D101">
            <v>12797.04</v>
          </cell>
        </row>
        <row r="102">
          <cell r="A102">
            <v>123001010001</v>
          </cell>
          <cell r="B102" t="str">
            <v>OFICINA CENTRAL</v>
          </cell>
          <cell r="C102">
            <v>12797.04</v>
          </cell>
          <cell r="D102">
            <v>12797.04</v>
          </cell>
        </row>
        <row r="103">
          <cell r="A103">
            <v>1230010200</v>
          </cell>
          <cell r="B103" t="str">
            <v>CHEQUERAS</v>
          </cell>
          <cell r="C103">
            <v>3944</v>
          </cell>
          <cell r="D103">
            <v>3944</v>
          </cell>
        </row>
        <row r="104">
          <cell r="A104">
            <v>123001020001</v>
          </cell>
          <cell r="B104" t="str">
            <v>OFICINA CENTRAL</v>
          </cell>
          <cell r="C104">
            <v>3944</v>
          </cell>
          <cell r="D104">
            <v>3944</v>
          </cell>
        </row>
        <row r="105">
          <cell r="A105">
            <v>1230019100</v>
          </cell>
          <cell r="B105" t="str">
            <v>OTROS</v>
          </cell>
          <cell r="C105">
            <v>3070.52</v>
          </cell>
          <cell r="D105">
            <v>3070.52</v>
          </cell>
        </row>
        <row r="106">
          <cell r="A106">
            <v>123001910001</v>
          </cell>
          <cell r="B106" t="str">
            <v>OFICINA CENTRAL</v>
          </cell>
          <cell r="C106">
            <v>3070.52</v>
          </cell>
          <cell r="D106">
            <v>3070.52</v>
          </cell>
        </row>
        <row r="107">
          <cell r="A107">
            <v>123002</v>
          </cell>
          <cell r="B107" t="str">
            <v>BIENES PARA CONSUMO</v>
          </cell>
          <cell r="C107">
            <v>45838.02</v>
          </cell>
          <cell r="D107">
            <v>45838.02</v>
          </cell>
        </row>
        <row r="108">
          <cell r="A108">
            <v>1230020100</v>
          </cell>
          <cell r="B108" t="str">
            <v>PAPELERIA, UTILES Y ENSERES</v>
          </cell>
          <cell r="C108">
            <v>34045.29</v>
          </cell>
          <cell r="D108">
            <v>34045.29</v>
          </cell>
        </row>
        <row r="109">
          <cell r="A109">
            <v>123002010001</v>
          </cell>
          <cell r="B109" t="str">
            <v>OFICINA CENTRAL</v>
          </cell>
          <cell r="C109">
            <v>34045.29</v>
          </cell>
          <cell r="D109">
            <v>34045.29</v>
          </cell>
        </row>
        <row r="110">
          <cell r="A110">
            <v>1230029100</v>
          </cell>
          <cell r="B110" t="str">
            <v>OTROS</v>
          </cell>
          <cell r="C110">
            <v>11792.73</v>
          </cell>
          <cell r="D110">
            <v>11792.73</v>
          </cell>
        </row>
        <row r="111">
          <cell r="A111">
            <v>123002910001</v>
          </cell>
          <cell r="B111" t="str">
            <v>ARTICULOS DE ASEO Y LIMPIEZA</v>
          </cell>
          <cell r="C111">
            <v>1537.72</v>
          </cell>
          <cell r="D111">
            <v>1537.72</v>
          </cell>
        </row>
        <row r="112">
          <cell r="A112">
            <v>123002910002</v>
          </cell>
          <cell r="B112" t="str">
            <v>MATERIALES PARA MANTENIMIENTO DE EDIFICIOS</v>
          </cell>
          <cell r="C112">
            <v>180.76</v>
          </cell>
          <cell r="D112">
            <v>180.76</v>
          </cell>
        </row>
        <row r="113">
          <cell r="A113">
            <v>123002910003</v>
          </cell>
          <cell r="B113" t="str">
            <v>CUPONES DE COMBUSTIBLE</v>
          </cell>
          <cell r="C113">
            <v>9820</v>
          </cell>
          <cell r="D113">
            <v>9820</v>
          </cell>
        </row>
        <row r="114">
          <cell r="A114">
            <v>123002910004</v>
          </cell>
          <cell r="B114" t="str">
            <v>ARTICULOS PROMOCIONALES</v>
          </cell>
          <cell r="C114">
            <v>254.25</v>
          </cell>
          <cell r="D114">
            <v>254.25</v>
          </cell>
        </row>
        <row r="115">
          <cell r="A115">
            <v>124</v>
          </cell>
          <cell r="B115" t="str">
            <v>GASTOS PAGADOS POR ANTICIPADO Y CARGOS DIFERIDOS</v>
          </cell>
          <cell r="C115">
            <v>5696761.3799999999</v>
          </cell>
          <cell r="D115">
            <v>5696761.3799999999</v>
          </cell>
        </row>
        <row r="116">
          <cell r="A116">
            <v>1240</v>
          </cell>
          <cell r="B116" t="str">
            <v>GASTOS PAGADOS POR ANTICIPADO Y CARGOS DIFERIDOS</v>
          </cell>
          <cell r="C116">
            <v>5696761.3799999999</v>
          </cell>
          <cell r="D116">
            <v>5696761.3799999999</v>
          </cell>
        </row>
        <row r="117">
          <cell r="A117">
            <v>124001</v>
          </cell>
          <cell r="B117" t="str">
            <v>SEGUROS</v>
          </cell>
          <cell r="C117">
            <v>22474.17</v>
          </cell>
          <cell r="D117">
            <v>22474.17</v>
          </cell>
        </row>
        <row r="118">
          <cell r="A118">
            <v>1240010100</v>
          </cell>
          <cell r="B118" t="str">
            <v>SOBRE PERSONAS</v>
          </cell>
          <cell r="C118">
            <v>11665.88</v>
          </cell>
          <cell r="D118">
            <v>11665.88</v>
          </cell>
        </row>
        <row r="119">
          <cell r="A119">
            <v>124001010001</v>
          </cell>
          <cell r="B119" t="str">
            <v>SEGURO DE VIDA</v>
          </cell>
          <cell r="C119">
            <v>11665.88</v>
          </cell>
          <cell r="D119">
            <v>11665.88</v>
          </cell>
        </row>
        <row r="120">
          <cell r="A120">
            <v>1240010300</v>
          </cell>
          <cell r="B120" t="str">
            <v>SOBRE RIESGOS DE INTERMEDIACION</v>
          </cell>
          <cell r="C120">
            <v>10808.29</v>
          </cell>
          <cell r="D120">
            <v>10808.29</v>
          </cell>
        </row>
        <row r="121">
          <cell r="A121">
            <v>124004</v>
          </cell>
          <cell r="B121" t="str">
            <v>INTANGIBLES</v>
          </cell>
          <cell r="C121">
            <v>2294182.62</v>
          </cell>
          <cell r="D121">
            <v>2294182.62</v>
          </cell>
        </row>
        <row r="122">
          <cell r="A122">
            <v>1240040100</v>
          </cell>
          <cell r="B122" t="str">
            <v>PROGRAMAS COMPUTACIONALES</v>
          </cell>
          <cell r="C122">
            <v>2294182.62</v>
          </cell>
          <cell r="D122">
            <v>2294182.62</v>
          </cell>
        </row>
        <row r="123">
          <cell r="A123">
            <v>124004010001</v>
          </cell>
          <cell r="B123" t="str">
            <v>ADQUIRIDOS POR LA EMPRESA</v>
          </cell>
          <cell r="C123">
            <v>2294182.62</v>
          </cell>
          <cell r="D123">
            <v>2294182.62</v>
          </cell>
        </row>
        <row r="124">
          <cell r="A124">
            <v>124006</v>
          </cell>
          <cell r="B124" t="str">
            <v>DIFERENCIAS TEMPORARIAS POR IMPUESTOS SOBRE LAS GANANCIAS</v>
          </cell>
          <cell r="C124">
            <v>25261.16</v>
          </cell>
          <cell r="D124">
            <v>25261.16</v>
          </cell>
        </row>
        <row r="125">
          <cell r="A125">
            <v>1240060100</v>
          </cell>
          <cell r="B125" t="str">
            <v>IMPUESTO SOBRE LA RENTA</v>
          </cell>
          <cell r="C125">
            <v>25261.16</v>
          </cell>
          <cell r="D125">
            <v>25261.16</v>
          </cell>
        </row>
        <row r="126">
          <cell r="A126">
            <v>124098</v>
          </cell>
          <cell r="B126" t="str">
            <v>OTROS PAGOS ANTICIPADOS</v>
          </cell>
          <cell r="C126">
            <v>581208.32999999996</v>
          </cell>
          <cell r="D126">
            <v>581208.32999999996</v>
          </cell>
        </row>
        <row r="127">
          <cell r="A127">
            <v>1240980100</v>
          </cell>
          <cell r="B127" t="str">
            <v>PAGO A CUENTA DEL IMPUESTO SOBRE LA RENTA</v>
          </cell>
          <cell r="C127">
            <v>364376.57</v>
          </cell>
          <cell r="D127">
            <v>364376.57</v>
          </cell>
        </row>
        <row r="128">
          <cell r="A128">
            <v>124098010001</v>
          </cell>
          <cell r="B128" t="str">
            <v>IMPUESTO SOBRE INGRESOS GRAVADOS</v>
          </cell>
          <cell r="C128">
            <v>339038.3</v>
          </cell>
          <cell r="D128">
            <v>339038.3</v>
          </cell>
        </row>
        <row r="129">
          <cell r="A129">
            <v>124098010002</v>
          </cell>
          <cell r="B129" t="str">
            <v>IMPUESTO RETENIDO SOBRE INGRESO GRAVADOS</v>
          </cell>
          <cell r="C129">
            <v>25338.27</v>
          </cell>
          <cell r="D129">
            <v>25338.27</v>
          </cell>
        </row>
        <row r="130">
          <cell r="A130">
            <v>1240980200</v>
          </cell>
          <cell r="B130" t="str">
            <v>SUSCRIPCIONES Y CONTRATOS DE MANTENIMIENTO</v>
          </cell>
          <cell r="C130">
            <v>159775.45000000001</v>
          </cell>
          <cell r="D130">
            <v>159775.45000000001</v>
          </cell>
        </row>
        <row r="131">
          <cell r="A131">
            <v>124098020001</v>
          </cell>
          <cell r="B131" t="str">
            <v>SUSCRIPCIONES</v>
          </cell>
          <cell r="C131">
            <v>5683.11</v>
          </cell>
          <cell r="D131">
            <v>5683.11</v>
          </cell>
        </row>
        <row r="132">
          <cell r="A132">
            <v>124098020002</v>
          </cell>
          <cell r="B132" t="str">
            <v>CONTRATOS DE MANTENIMIENTO</v>
          </cell>
          <cell r="C132">
            <v>154092.34</v>
          </cell>
          <cell r="D132">
            <v>154092.34</v>
          </cell>
        </row>
        <row r="133">
          <cell r="A133">
            <v>1240989100</v>
          </cell>
          <cell r="B133" t="str">
            <v>OTROS</v>
          </cell>
          <cell r="C133">
            <v>57056.31</v>
          </cell>
          <cell r="D133">
            <v>57056.31</v>
          </cell>
        </row>
        <row r="134">
          <cell r="A134">
            <v>124098910001</v>
          </cell>
          <cell r="B134" t="str">
            <v>IMPUESTOS MUNICIPALES</v>
          </cell>
          <cell r="C134">
            <v>7205.56</v>
          </cell>
          <cell r="D134">
            <v>7205.56</v>
          </cell>
        </row>
        <row r="135">
          <cell r="A135">
            <v>124098910002</v>
          </cell>
          <cell r="B135" t="str">
            <v>RENOVACION DE MATRICULA DE COMERCIO</v>
          </cell>
          <cell r="C135">
            <v>1913.3</v>
          </cell>
          <cell r="D135">
            <v>1913.3</v>
          </cell>
        </row>
        <row r="136">
          <cell r="A136">
            <v>124098910003</v>
          </cell>
          <cell r="B136" t="str">
            <v>PAGOS A PROVEEDORES</v>
          </cell>
          <cell r="C136">
            <v>47937.45</v>
          </cell>
          <cell r="D136">
            <v>47937.45</v>
          </cell>
        </row>
        <row r="137">
          <cell r="A137">
            <v>124099</v>
          </cell>
          <cell r="B137" t="str">
            <v>OTROS CARGOS DIFERIDOS</v>
          </cell>
          <cell r="C137">
            <v>2773635.1</v>
          </cell>
          <cell r="D137">
            <v>2773635.1</v>
          </cell>
        </row>
        <row r="138">
          <cell r="A138">
            <v>1240990100</v>
          </cell>
          <cell r="B138" t="str">
            <v>PRESTACIONES AL PERSONAL</v>
          </cell>
          <cell r="C138">
            <v>165.84</v>
          </cell>
          <cell r="D138">
            <v>165.84</v>
          </cell>
        </row>
        <row r="139">
          <cell r="A139">
            <v>1240999100</v>
          </cell>
          <cell r="B139" t="str">
            <v>OTROS</v>
          </cell>
          <cell r="C139">
            <v>2773469.26</v>
          </cell>
          <cell r="D139">
            <v>2773469.26</v>
          </cell>
        </row>
        <row r="140">
          <cell r="A140">
            <v>124099910003</v>
          </cell>
          <cell r="B140" t="str">
            <v>COMISIONES BANCARIAS</v>
          </cell>
          <cell r="C140">
            <v>1987767.72</v>
          </cell>
          <cell r="D140">
            <v>1987767.72</v>
          </cell>
        </row>
        <row r="141">
          <cell r="A141">
            <v>12409991000301</v>
          </cell>
          <cell r="B141" t="str">
            <v>BANCOS Y FINANCIERAS</v>
          </cell>
          <cell r="C141">
            <v>76365.11</v>
          </cell>
          <cell r="D141">
            <v>76365.11</v>
          </cell>
        </row>
        <row r="142">
          <cell r="A142">
            <v>12409991000306</v>
          </cell>
          <cell r="B142" t="str">
            <v>ENTIDADES EXTRANJERAS</v>
          </cell>
          <cell r="C142">
            <v>1911402.61</v>
          </cell>
          <cell r="D142">
            <v>1911402.61</v>
          </cell>
        </row>
        <row r="143">
          <cell r="A143">
            <v>124099910006</v>
          </cell>
          <cell r="B143" t="str">
            <v>PROYECTO</v>
          </cell>
          <cell r="C143">
            <v>785701.54</v>
          </cell>
          <cell r="D143">
            <v>785701.54</v>
          </cell>
        </row>
        <row r="144">
          <cell r="A144">
            <v>125</v>
          </cell>
          <cell r="B144" t="str">
            <v>CUENTAS POR COBRAR</v>
          </cell>
          <cell r="C144">
            <v>9081609.5800000001</v>
          </cell>
          <cell r="D144">
            <v>9081609.5800000001</v>
          </cell>
        </row>
        <row r="145">
          <cell r="A145">
            <v>1250</v>
          </cell>
          <cell r="B145" t="str">
            <v>CUENTAS POR COBRAR</v>
          </cell>
          <cell r="C145">
            <v>9130349.9100000001</v>
          </cell>
          <cell r="D145">
            <v>9130349.9100000001</v>
          </cell>
        </row>
        <row r="146">
          <cell r="A146">
            <v>125001</v>
          </cell>
          <cell r="B146" t="str">
            <v>SALDOS POR COBRAR</v>
          </cell>
          <cell r="C146">
            <v>38577.57</v>
          </cell>
          <cell r="D146">
            <v>38577.57</v>
          </cell>
        </row>
        <row r="147">
          <cell r="A147">
            <v>1250010100</v>
          </cell>
          <cell r="B147" t="str">
            <v>ASOCIADOS</v>
          </cell>
          <cell r="C147">
            <v>38577.57</v>
          </cell>
          <cell r="D147">
            <v>38577.57</v>
          </cell>
        </row>
        <row r="148">
          <cell r="A148">
            <v>125001010001</v>
          </cell>
          <cell r="B148" t="str">
            <v>A CAJAS DE CREDITO</v>
          </cell>
          <cell r="C148">
            <v>38502.959999999999</v>
          </cell>
          <cell r="D148">
            <v>38502.959999999999</v>
          </cell>
        </row>
        <row r="149">
          <cell r="A149">
            <v>125001010002</v>
          </cell>
          <cell r="B149" t="str">
            <v>A BANCOS DE LOS TRABAJADORES</v>
          </cell>
          <cell r="C149">
            <v>74.61</v>
          </cell>
          <cell r="D149">
            <v>74.61</v>
          </cell>
        </row>
        <row r="150">
          <cell r="A150">
            <v>125003</v>
          </cell>
          <cell r="B150" t="str">
            <v>PAGOS POR CUENTA AJENA</v>
          </cell>
          <cell r="C150">
            <v>7656.39</v>
          </cell>
          <cell r="D150">
            <v>7656.39</v>
          </cell>
        </row>
        <row r="151">
          <cell r="A151">
            <v>1250039101</v>
          </cell>
          <cell r="B151" t="str">
            <v>OTROS DEUDORES</v>
          </cell>
          <cell r="C151">
            <v>7656.39</v>
          </cell>
          <cell r="D151">
            <v>7656.39</v>
          </cell>
        </row>
        <row r="152">
          <cell r="A152">
            <v>125003910107</v>
          </cell>
          <cell r="B152" t="str">
            <v>INTERCAMBIO DE TARJETAS PENDIENTE DE LIQUIDAR</v>
          </cell>
          <cell r="C152">
            <v>7656.39</v>
          </cell>
          <cell r="D152">
            <v>7656.39</v>
          </cell>
        </row>
        <row r="153">
          <cell r="A153">
            <v>125004</v>
          </cell>
          <cell r="B153" t="str">
            <v>SERVICIOS FINANCIEROS</v>
          </cell>
          <cell r="C153">
            <v>90895.16</v>
          </cell>
          <cell r="D153">
            <v>90895.16</v>
          </cell>
        </row>
        <row r="154">
          <cell r="A154">
            <v>1250049101</v>
          </cell>
          <cell r="B154" t="str">
            <v>OTROS SERVICIOS FINANCIEROS</v>
          </cell>
          <cell r="C154">
            <v>90895.16</v>
          </cell>
          <cell r="D154">
            <v>90895.16</v>
          </cell>
        </row>
        <row r="155">
          <cell r="A155">
            <v>125004910104</v>
          </cell>
          <cell r="B155" t="str">
            <v>SERVICIOS - ATM´S</v>
          </cell>
          <cell r="C155">
            <v>89085</v>
          </cell>
          <cell r="D155">
            <v>89085</v>
          </cell>
        </row>
        <row r="156">
          <cell r="A156">
            <v>12500491010404</v>
          </cell>
          <cell r="B156" t="str">
            <v>SERVICIO DE ATM´S A OTROS BANCOS POR COBRAR A ATH</v>
          </cell>
          <cell r="C156">
            <v>89085</v>
          </cell>
          <cell r="D156">
            <v>89085</v>
          </cell>
        </row>
        <row r="157">
          <cell r="A157">
            <v>125004910105</v>
          </cell>
          <cell r="B157" t="str">
            <v>COMISIONES - ATM´S</v>
          </cell>
          <cell r="C157">
            <v>1810.16</v>
          </cell>
          <cell r="D157">
            <v>1810.16</v>
          </cell>
        </row>
        <row r="158">
          <cell r="A158">
            <v>12500491010504</v>
          </cell>
          <cell r="B158" t="str">
            <v>SERVICIO DE ATM´S A OTROS BANCOS POR COBRAR A ATH</v>
          </cell>
          <cell r="C158">
            <v>1810.16</v>
          </cell>
          <cell r="D158">
            <v>1810.16</v>
          </cell>
        </row>
        <row r="159">
          <cell r="A159">
            <v>125005</v>
          </cell>
          <cell r="B159" t="str">
            <v>ANTICIPOS</v>
          </cell>
          <cell r="C159">
            <v>431058.32</v>
          </cell>
          <cell r="D159">
            <v>431058.32</v>
          </cell>
        </row>
        <row r="160">
          <cell r="A160">
            <v>1250050201</v>
          </cell>
          <cell r="B160" t="str">
            <v>A PROVEEDORES</v>
          </cell>
          <cell r="C160">
            <v>431058.32</v>
          </cell>
          <cell r="D160">
            <v>431058.32</v>
          </cell>
        </row>
        <row r="161">
          <cell r="A161">
            <v>125099</v>
          </cell>
          <cell r="B161" t="str">
            <v>OTRAS</v>
          </cell>
          <cell r="C161">
            <v>8562162.4700000007</v>
          </cell>
          <cell r="D161">
            <v>8562162.4700000007</v>
          </cell>
        </row>
        <row r="162">
          <cell r="A162">
            <v>1250999101</v>
          </cell>
          <cell r="B162" t="str">
            <v>OTRAS</v>
          </cell>
          <cell r="C162">
            <v>8562162.4700000007</v>
          </cell>
          <cell r="D162">
            <v>8562162.4700000007</v>
          </cell>
        </row>
        <row r="163">
          <cell r="A163">
            <v>125099910103</v>
          </cell>
          <cell r="B163" t="str">
            <v>DEPOSITOS EN GARANTIA</v>
          </cell>
          <cell r="C163">
            <v>49825.95</v>
          </cell>
          <cell r="D163">
            <v>49825.95</v>
          </cell>
        </row>
        <row r="164">
          <cell r="A164">
            <v>125099910112</v>
          </cell>
          <cell r="B164" t="str">
            <v>TRANSFERENCIA DE FONDOS</v>
          </cell>
          <cell r="C164">
            <v>582754.16</v>
          </cell>
          <cell r="D164">
            <v>582754.16</v>
          </cell>
        </row>
        <row r="165">
          <cell r="A165">
            <v>12509991011204</v>
          </cell>
          <cell r="B165" t="str">
            <v>EMISOR DE TARJETAS BR</v>
          </cell>
          <cell r="C165">
            <v>467133.01</v>
          </cell>
          <cell r="D165">
            <v>467133.01</v>
          </cell>
        </row>
        <row r="166">
          <cell r="A166">
            <v>12509991011205</v>
          </cell>
          <cell r="B166" t="str">
            <v>EMISOR DE TARJETAS BR INTERNACIONAL</v>
          </cell>
          <cell r="C166">
            <v>115621.15</v>
          </cell>
          <cell r="D166">
            <v>115621.15</v>
          </cell>
        </row>
        <row r="167">
          <cell r="A167">
            <v>125099910113</v>
          </cell>
          <cell r="B167" t="str">
            <v>PLAN DE MARKETING</v>
          </cell>
          <cell r="C167">
            <v>230374.97</v>
          </cell>
          <cell r="D167">
            <v>230374.97</v>
          </cell>
        </row>
        <row r="168">
          <cell r="A168">
            <v>125099910114</v>
          </cell>
          <cell r="B168" t="str">
            <v>SALDO PRESTAMOS EX EMPLEADOS</v>
          </cell>
          <cell r="C168">
            <v>189781.27</v>
          </cell>
          <cell r="D168">
            <v>189781.27</v>
          </cell>
        </row>
        <row r="169">
          <cell r="A169">
            <v>125099910116</v>
          </cell>
          <cell r="B169" t="str">
            <v>CAMP. PROMOCIONAL SISTEMA FEDECREDITO</v>
          </cell>
          <cell r="C169">
            <v>175647.49</v>
          </cell>
          <cell r="D169">
            <v>175647.49</v>
          </cell>
        </row>
        <row r="170">
          <cell r="A170">
            <v>125099910122</v>
          </cell>
          <cell r="B170" t="str">
            <v>CADI</v>
          </cell>
          <cell r="C170">
            <v>31152.31</v>
          </cell>
          <cell r="D170">
            <v>31152.31</v>
          </cell>
        </row>
        <row r="171">
          <cell r="A171">
            <v>125099910124</v>
          </cell>
          <cell r="B171" t="str">
            <v>VIAMERICAS</v>
          </cell>
          <cell r="C171">
            <v>64296.95</v>
          </cell>
          <cell r="D171">
            <v>64296.95</v>
          </cell>
        </row>
        <row r="172">
          <cell r="A172">
            <v>125099910129</v>
          </cell>
          <cell r="B172" t="str">
            <v>PROYECTOS</v>
          </cell>
          <cell r="C172">
            <v>1218809.6599999999</v>
          </cell>
          <cell r="D172">
            <v>1218809.6599999999</v>
          </cell>
        </row>
        <row r="173">
          <cell r="A173">
            <v>12509991012902</v>
          </cell>
          <cell r="B173" t="str">
            <v>COMPAQIA DE SEGUROS</v>
          </cell>
          <cell r="C173">
            <v>1179766.04</v>
          </cell>
          <cell r="D173">
            <v>1179766.04</v>
          </cell>
        </row>
        <row r="174">
          <cell r="A174">
            <v>12509991012904</v>
          </cell>
          <cell r="B174" t="str">
            <v>PROYECTO INTERNET BANKING</v>
          </cell>
          <cell r="C174">
            <v>39043.620000000003</v>
          </cell>
          <cell r="D174">
            <v>39043.620000000003</v>
          </cell>
        </row>
        <row r="175">
          <cell r="A175">
            <v>125099910134</v>
          </cell>
          <cell r="B175" t="str">
            <v>CORPORACION FINANCIERA INTERNACIONAL</v>
          </cell>
          <cell r="C175">
            <v>2966370.15</v>
          </cell>
          <cell r="D175">
            <v>2966370.15</v>
          </cell>
        </row>
        <row r="176">
          <cell r="A176">
            <v>125099910135</v>
          </cell>
          <cell r="B176" t="str">
            <v>OPERACIONES POR APLICAR</v>
          </cell>
          <cell r="C176">
            <v>2411.5300000000002</v>
          </cell>
          <cell r="D176">
            <v>2411.5300000000002</v>
          </cell>
        </row>
        <row r="177">
          <cell r="A177">
            <v>125099910156</v>
          </cell>
          <cell r="B177" t="str">
            <v>SERVICIO DE BANCA MOVIL</v>
          </cell>
          <cell r="C177">
            <v>842.71</v>
          </cell>
          <cell r="D177">
            <v>842.71</v>
          </cell>
        </row>
        <row r="178">
          <cell r="A178">
            <v>12509991015601</v>
          </cell>
          <cell r="B178" t="str">
            <v>SERVICIO DE BANCA MOVIL</v>
          </cell>
          <cell r="C178">
            <v>842.71</v>
          </cell>
          <cell r="D178">
            <v>842.71</v>
          </cell>
        </row>
        <row r="179">
          <cell r="A179">
            <v>125099910199</v>
          </cell>
          <cell r="B179" t="str">
            <v>VARIAS</v>
          </cell>
          <cell r="C179">
            <v>3049895.32</v>
          </cell>
          <cell r="D179">
            <v>3049895.32</v>
          </cell>
        </row>
        <row r="180">
          <cell r="A180">
            <v>1259</v>
          </cell>
          <cell r="B180" t="str">
            <v>PROVISION DE INCOBRABILIDAD DE CUENTAS POR COBRAR</v>
          </cell>
          <cell r="C180">
            <v>-48740.33</v>
          </cell>
          <cell r="D180">
            <v>-48740.33</v>
          </cell>
        </row>
        <row r="181">
          <cell r="A181">
            <v>125900</v>
          </cell>
          <cell r="B181" t="str">
            <v>PROVISION DE INCOBRABILIDAD DE CUENTAS POR COBRAR</v>
          </cell>
          <cell r="C181">
            <v>-48740.33</v>
          </cell>
          <cell r="D181">
            <v>-48740.33</v>
          </cell>
        </row>
        <row r="182">
          <cell r="A182">
            <v>1259000001</v>
          </cell>
          <cell r="B182" t="str">
            <v>PROVISION POR INCOBRABILIDAD DE CUENTAS POR COBRAR</v>
          </cell>
          <cell r="C182">
            <v>-48740.33</v>
          </cell>
          <cell r="D182">
            <v>-48740.33</v>
          </cell>
        </row>
        <row r="183">
          <cell r="A183">
            <v>125900000101</v>
          </cell>
          <cell r="B183" t="str">
            <v>SALDOS POR COBRAR</v>
          </cell>
          <cell r="C183">
            <v>-48740.33</v>
          </cell>
          <cell r="D183">
            <v>-48740.33</v>
          </cell>
        </row>
        <row r="184">
          <cell r="A184">
            <v>126</v>
          </cell>
          <cell r="B184" t="str">
            <v>DERECHOS Y PARTICIPACIONES</v>
          </cell>
          <cell r="C184">
            <v>674900</v>
          </cell>
          <cell r="D184">
            <v>674900</v>
          </cell>
        </row>
        <row r="185">
          <cell r="A185">
            <v>1260</v>
          </cell>
          <cell r="B185" t="str">
            <v>DERECHOS Y PARTICIPACIONES</v>
          </cell>
          <cell r="C185">
            <v>674900</v>
          </cell>
          <cell r="D185">
            <v>674900</v>
          </cell>
        </row>
        <row r="186">
          <cell r="A186">
            <v>126001</v>
          </cell>
          <cell r="B186" t="str">
            <v>INVERSIONES CONJUNTAS</v>
          </cell>
          <cell r="C186">
            <v>674900</v>
          </cell>
          <cell r="D186">
            <v>674900</v>
          </cell>
        </row>
        <row r="187">
          <cell r="A187">
            <v>1260010101</v>
          </cell>
          <cell r="B187" t="str">
            <v>EN SOCIEDADES NACIONALES - VALOR DE ADQUISICION</v>
          </cell>
          <cell r="C187">
            <v>674900</v>
          </cell>
          <cell r="D187">
            <v>674900</v>
          </cell>
        </row>
        <row r="188">
          <cell r="A188">
            <v>13</v>
          </cell>
          <cell r="B188" t="str">
            <v>ACTIVO FIJO</v>
          </cell>
          <cell r="C188">
            <v>9352933.3499999996</v>
          </cell>
          <cell r="D188">
            <v>9352933.3499999996</v>
          </cell>
        </row>
        <row r="189">
          <cell r="A189">
            <v>131</v>
          </cell>
          <cell r="B189" t="str">
            <v>NO DEPRECIABLES</v>
          </cell>
          <cell r="C189">
            <v>1935978.95</v>
          </cell>
          <cell r="D189">
            <v>1935978.95</v>
          </cell>
        </row>
        <row r="190">
          <cell r="A190">
            <v>1310</v>
          </cell>
          <cell r="B190" t="str">
            <v>NO DEPRECIABLES</v>
          </cell>
          <cell r="C190">
            <v>1935978.95</v>
          </cell>
          <cell r="D190">
            <v>1935978.95</v>
          </cell>
        </row>
        <row r="191">
          <cell r="A191">
            <v>131001</v>
          </cell>
          <cell r="B191" t="str">
            <v>TERRENOS</v>
          </cell>
          <cell r="C191">
            <v>1879277.17</v>
          </cell>
          <cell r="D191">
            <v>1879277.17</v>
          </cell>
        </row>
        <row r="192">
          <cell r="A192">
            <v>1310010100</v>
          </cell>
          <cell r="B192" t="str">
            <v>TERRENOS - VALOR DE ADQUISICION</v>
          </cell>
          <cell r="C192">
            <v>374985.69</v>
          </cell>
          <cell r="D192">
            <v>374985.69</v>
          </cell>
        </row>
        <row r="193">
          <cell r="A193">
            <v>1310019800</v>
          </cell>
          <cell r="B193" t="str">
            <v>TERRENOS ¨ REVALUO</v>
          </cell>
          <cell r="C193">
            <v>1504291.48</v>
          </cell>
          <cell r="D193">
            <v>1504291.48</v>
          </cell>
        </row>
        <row r="194">
          <cell r="A194">
            <v>131002</v>
          </cell>
          <cell r="B194" t="str">
            <v>CONSTRUCCIONES EN PROCESO</v>
          </cell>
          <cell r="C194">
            <v>18302.61</v>
          </cell>
          <cell r="D194">
            <v>18302.61</v>
          </cell>
        </row>
        <row r="195">
          <cell r="A195">
            <v>1310020100</v>
          </cell>
          <cell r="B195" t="str">
            <v>INMUEBLES</v>
          </cell>
          <cell r="C195">
            <v>18302.61</v>
          </cell>
          <cell r="D195">
            <v>18302.61</v>
          </cell>
        </row>
        <row r="196">
          <cell r="A196">
            <v>131003</v>
          </cell>
          <cell r="B196" t="str">
            <v>MOBILIARIO Y EQUIPO POR UTILIZAR</v>
          </cell>
          <cell r="C196">
            <v>38399.17</v>
          </cell>
          <cell r="D196">
            <v>38399.17</v>
          </cell>
        </row>
        <row r="197">
          <cell r="A197">
            <v>1310030200</v>
          </cell>
          <cell r="B197" t="str">
            <v>MOBILIARIO Y EQUIPO EN EXISTENCIA</v>
          </cell>
          <cell r="C197">
            <v>38399.17</v>
          </cell>
          <cell r="D197">
            <v>38399.17</v>
          </cell>
        </row>
        <row r="198">
          <cell r="A198">
            <v>132</v>
          </cell>
          <cell r="B198" t="str">
            <v>DEPRECIABLES</v>
          </cell>
          <cell r="C198">
            <v>7412774.0199999996</v>
          </cell>
          <cell r="D198">
            <v>7412774.0199999996</v>
          </cell>
        </row>
        <row r="199">
          <cell r="A199">
            <v>1320</v>
          </cell>
          <cell r="B199" t="str">
            <v>DEPRECIABLES</v>
          </cell>
          <cell r="C199">
            <v>15688135.17</v>
          </cell>
          <cell r="D199">
            <v>15688135.17</v>
          </cell>
        </row>
        <row r="200">
          <cell r="A200">
            <v>132001</v>
          </cell>
          <cell r="B200" t="str">
            <v>EDIFICACIONES</v>
          </cell>
          <cell r="C200">
            <v>8730295.5999999996</v>
          </cell>
          <cell r="D200">
            <v>8730295.5999999996</v>
          </cell>
        </row>
        <row r="201">
          <cell r="A201">
            <v>1320010100</v>
          </cell>
          <cell r="B201" t="str">
            <v>EDIFICACIONES - VALOR DE ADQUISICION</v>
          </cell>
          <cell r="C201">
            <v>5787256.5800000001</v>
          </cell>
          <cell r="D201">
            <v>5787256.5800000001</v>
          </cell>
        </row>
        <row r="202">
          <cell r="A202">
            <v>132001010001</v>
          </cell>
          <cell r="B202" t="str">
            <v>EDIFICACIONES PROPIAS</v>
          </cell>
          <cell r="C202">
            <v>5787256.5800000001</v>
          </cell>
          <cell r="D202">
            <v>5787256.5800000001</v>
          </cell>
        </row>
        <row r="203">
          <cell r="A203">
            <v>1320019800</v>
          </cell>
          <cell r="B203" t="str">
            <v>EDIFICACIONES ¨ REVALUO</v>
          </cell>
          <cell r="C203">
            <v>2943039.02</v>
          </cell>
          <cell r="D203">
            <v>2943039.02</v>
          </cell>
        </row>
        <row r="204">
          <cell r="A204">
            <v>132002</v>
          </cell>
          <cell r="B204" t="str">
            <v>EQUIPO DE COMPUTACION</v>
          </cell>
          <cell r="C204">
            <v>4610423.42</v>
          </cell>
          <cell r="D204">
            <v>4610423.42</v>
          </cell>
        </row>
        <row r="205">
          <cell r="A205">
            <v>1320020100</v>
          </cell>
          <cell r="B205" t="str">
            <v>EQUIPO DE COMPUTACION - VALOR DE ADQUISICION</v>
          </cell>
          <cell r="C205">
            <v>4610423.42</v>
          </cell>
          <cell r="D205">
            <v>4610423.42</v>
          </cell>
        </row>
        <row r="206">
          <cell r="A206">
            <v>132002010001</v>
          </cell>
          <cell r="B206" t="str">
            <v>EQUIPO DE COMPUTACION PROPIO</v>
          </cell>
          <cell r="C206">
            <v>4610423.42</v>
          </cell>
          <cell r="D206">
            <v>4610423.42</v>
          </cell>
        </row>
        <row r="207">
          <cell r="A207">
            <v>132003</v>
          </cell>
          <cell r="B207" t="str">
            <v>EQUIPO DE OFICINA</v>
          </cell>
          <cell r="C207">
            <v>207067.09</v>
          </cell>
          <cell r="D207">
            <v>207067.09</v>
          </cell>
        </row>
        <row r="208">
          <cell r="A208">
            <v>1320030100</v>
          </cell>
          <cell r="B208" t="str">
            <v>EQUIPO DE OFICINA - VALOR DE ADQUISICION</v>
          </cell>
          <cell r="C208">
            <v>207067.09</v>
          </cell>
          <cell r="D208">
            <v>207067.09</v>
          </cell>
        </row>
        <row r="209">
          <cell r="A209">
            <v>132003010001</v>
          </cell>
          <cell r="B209" t="str">
            <v>EQUIPO DE OFICINA PROPIO</v>
          </cell>
          <cell r="C209">
            <v>207067.09</v>
          </cell>
          <cell r="D209">
            <v>207067.09</v>
          </cell>
        </row>
        <row r="210">
          <cell r="A210">
            <v>132004</v>
          </cell>
          <cell r="B210" t="str">
            <v>MOBILIARIO</v>
          </cell>
          <cell r="C210">
            <v>318949.14</v>
          </cell>
          <cell r="D210">
            <v>318949.14</v>
          </cell>
        </row>
        <row r="211">
          <cell r="A211">
            <v>1320040100</v>
          </cell>
          <cell r="B211" t="str">
            <v>MOBILIARIO - VALOR DE ADQUISICION</v>
          </cell>
          <cell r="C211">
            <v>318949.14</v>
          </cell>
          <cell r="D211">
            <v>318949.14</v>
          </cell>
        </row>
        <row r="212">
          <cell r="A212">
            <v>132004010001</v>
          </cell>
          <cell r="B212" t="str">
            <v>MOBILIARIO PROPIO</v>
          </cell>
          <cell r="C212">
            <v>318949.14</v>
          </cell>
          <cell r="D212">
            <v>318949.14</v>
          </cell>
        </row>
        <row r="213">
          <cell r="A213">
            <v>132005</v>
          </cell>
          <cell r="B213" t="str">
            <v>VEHICULOS</v>
          </cell>
          <cell r="C213">
            <v>537070.13</v>
          </cell>
          <cell r="D213">
            <v>537070.13</v>
          </cell>
        </row>
        <row r="214">
          <cell r="A214">
            <v>1320050100</v>
          </cell>
          <cell r="B214" t="str">
            <v>VEHICULOS - VALOR DE ADQUISICION</v>
          </cell>
          <cell r="C214">
            <v>537070.13</v>
          </cell>
          <cell r="D214">
            <v>537070.13</v>
          </cell>
        </row>
        <row r="215">
          <cell r="A215">
            <v>132005010001</v>
          </cell>
          <cell r="B215" t="str">
            <v>VEHICULOS PROPIOS</v>
          </cell>
          <cell r="C215">
            <v>537070.13</v>
          </cell>
          <cell r="D215">
            <v>537070.13</v>
          </cell>
        </row>
        <row r="216">
          <cell r="A216">
            <v>132006</v>
          </cell>
          <cell r="B216" t="str">
            <v>MAQUINARIA, EQUIPO Y HERRAMIENTA</v>
          </cell>
          <cell r="C216">
            <v>1284329.79</v>
          </cell>
          <cell r="D216">
            <v>1284329.79</v>
          </cell>
        </row>
        <row r="217">
          <cell r="A217">
            <v>1320060100</v>
          </cell>
          <cell r="B217" t="str">
            <v>MAQUINARIA, EQUIPO Y HERRAMIENTA - VALOR DE ADQUISICION.</v>
          </cell>
          <cell r="C217">
            <v>1284329.79</v>
          </cell>
          <cell r="D217">
            <v>1284329.79</v>
          </cell>
        </row>
        <row r="218">
          <cell r="A218">
            <v>132006010001</v>
          </cell>
          <cell r="B218" t="str">
            <v>MAQUINARIA, EQUIPO Y HERRAMIENTA PROPIAS</v>
          </cell>
          <cell r="C218">
            <v>1284329.79</v>
          </cell>
          <cell r="D218">
            <v>1284329.79</v>
          </cell>
        </row>
        <row r="219">
          <cell r="A219">
            <v>1329</v>
          </cell>
          <cell r="B219" t="str">
            <v>DEPRECIACION ACUMULADA</v>
          </cell>
          <cell r="C219">
            <v>-8275361.1500000004</v>
          </cell>
          <cell r="D219">
            <v>-8275361.1500000004</v>
          </cell>
        </row>
        <row r="220">
          <cell r="A220">
            <v>132901</v>
          </cell>
          <cell r="B220" t="str">
            <v>VALOR HISTORICO</v>
          </cell>
          <cell r="C220">
            <v>-6574608.4699999997</v>
          </cell>
          <cell r="D220">
            <v>-6574608.4699999997</v>
          </cell>
        </row>
        <row r="221">
          <cell r="A221">
            <v>1329010100</v>
          </cell>
          <cell r="B221" t="str">
            <v>EDIFICACIONES</v>
          </cell>
          <cell r="C221">
            <v>-1556458</v>
          </cell>
          <cell r="D221">
            <v>-1556458</v>
          </cell>
        </row>
        <row r="222">
          <cell r="A222">
            <v>1329010200</v>
          </cell>
          <cell r="B222" t="str">
            <v>EQUIPO DE COMPUTACION</v>
          </cell>
          <cell r="C222">
            <v>-3638390.66</v>
          </cell>
          <cell r="D222">
            <v>-3638390.66</v>
          </cell>
        </row>
        <row r="223">
          <cell r="A223">
            <v>1329010300</v>
          </cell>
          <cell r="B223" t="str">
            <v>EQUIPO DE OFICINA</v>
          </cell>
          <cell r="C223">
            <v>-154140.24</v>
          </cell>
          <cell r="D223">
            <v>-154140.24</v>
          </cell>
        </row>
        <row r="224">
          <cell r="A224">
            <v>1329010400</v>
          </cell>
          <cell r="B224" t="str">
            <v>MOBILIARIO</v>
          </cell>
          <cell r="C224">
            <v>-258590.52</v>
          </cell>
          <cell r="D224">
            <v>-258590.52</v>
          </cell>
        </row>
        <row r="225">
          <cell r="A225">
            <v>1329010500</v>
          </cell>
          <cell r="B225" t="str">
            <v>VEHICULOS</v>
          </cell>
          <cell r="C225">
            <v>-445004.98</v>
          </cell>
          <cell r="D225">
            <v>-445004.98</v>
          </cell>
        </row>
        <row r="226">
          <cell r="A226">
            <v>1329010600</v>
          </cell>
          <cell r="B226" t="str">
            <v>MAQUINARIA, EQUIPO Y HERRAMIENTA</v>
          </cell>
          <cell r="C226">
            <v>-522024.07</v>
          </cell>
          <cell r="D226">
            <v>-522024.07</v>
          </cell>
        </row>
        <row r="227">
          <cell r="A227">
            <v>132902</v>
          </cell>
          <cell r="B227" t="str">
            <v>REVALUOS</v>
          </cell>
          <cell r="C227">
            <v>-1700752.68</v>
          </cell>
          <cell r="D227">
            <v>-1700752.68</v>
          </cell>
        </row>
        <row r="228">
          <cell r="A228">
            <v>1329020100</v>
          </cell>
          <cell r="B228" t="str">
            <v>EDIFICACIONES</v>
          </cell>
          <cell r="C228">
            <v>-1700752.68</v>
          </cell>
          <cell r="D228">
            <v>-1700752.68</v>
          </cell>
        </row>
        <row r="229">
          <cell r="A229">
            <v>133</v>
          </cell>
          <cell r="B229" t="str">
            <v>AMORTIZABLES</v>
          </cell>
          <cell r="C229">
            <v>4180.38</v>
          </cell>
          <cell r="D229">
            <v>4180.38</v>
          </cell>
        </row>
        <row r="230">
          <cell r="A230">
            <v>1330</v>
          </cell>
          <cell r="B230" t="str">
            <v>AMORTIZABLES</v>
          </cell>
          <cell r="C230">
            <v>4180.38</v>
          </cell>
          <cell r="D230">
            <v>4180.38</v>
          </cell>
        </row>
        <row r="231">
          <cell r="A231">
            <v>133099</v>
          </cell>
          <cell r="B231" t="str">
            <v>OTROS</v>
          </cell>
          <cell r="C231">
            <v>4180.38</v>
          </cell>
          <cell r="D231">
            <v>4180.38</v>
          </cell>
        </row>
        <row r="232">
          <cell r="A232">
            <v>1330990000</v>
          </cell>
          <cell r="B232" t="str">
            <v>OTROS</v>
          </cell>
          <cell r="C232">
            <v>4180.38</v>
          </cell>
          <cell r="D232">
            <v>4180.38</v>
          </cell>
        </row>
        <row r="233">
          <cell r="A233">
            <v>0</v>
          </cell>
        </row>
        <row r="234">
          <cell r="A234">
            <v>0</v>
          </cell>
          <cell r="B234" t="str">
            <v>TOTAL ACTIVO</v>
          </cell>
          <cell r="C234">
            <v>309176845.14999998</v>
          </cell>
          <cell r="D234">
            <v>309176845.14999998</v>
          </cell>
        </row>
        <row r="235">
          <cell r="A235">
            <v>0</v>
          </cell>
        </row>
        <row r="236">
          <cell r="A236">
            <v>71</v>
          </cell>
          <cell r="B236" t="str">
            <v>COSTOS DE OPERACIONES DE INTERMEDIACION</v>
          </cell>
          <cell r="C236">
            <v>7572919.4699999997</v>
          </cell>
          <cell r="D236">
            <v>7572919.4699999997</v>
          </cell>
        </row>
        <row r="237">
          <cell r="A237">
            <v>711</v>
          </cell>
          <cell r="B237" t="str">
            <v>CAPTACION DE RECURSOS</v>
          </cell>
          <cell r="C237">
            <v>6555209.5700000003</v>
          </cell>
          <cell r="D237">
            <v>6555209.5700000003</v>
          </cell>
        </row>
        <row r="238">
          <cell r="A238">
            <v>7110</v>
          </cell>
          <cell r="B238" t="str">
            <v>CAPTACION DE RECURSOS</v>
          </cell>
          <cell r="C238">
            <v>6555209.5700000003</v>
          </cell>
          <cell r="D238">
            <v>6555209.5700000003</v>
          </cell>
        </row>
        <row r="239">
          <cell r="A239">
            <v>711002</v>
          </cell>
          <cell r="B239" t="str">
            <v>PRESTAMOS PARA TERCEROS</v>
          </cell>
          <cell r="C239">
            <v>6550092.25</v>
          </cell>
          <cell r="D239">
            <v>6550092.25</v>
          </cell>
        </row>
        <row r="240">
          <cell r="A240">
            <v>7110020100</v>
          </cell>
          <cell r="B240" t="str">
            <v>INTERESES</v>
          </cell>
          <cell r="C240">
            <v>6094504.7000000002</v>
          </cell>
          <cell r="D240">
            <v>6094504.7000000002</v>
          </cell>
        </row>
        <row r="241">
          <cell r="A241">
            <v>711002010001</v>
          </cell>
          <cell r="B241" t="str">
            <v>PACTADOS HASTA UN AÑO PLAZO</v>
          </cell>
          <cell r="C241">
            <v>90023.58</v>
          </cell>
          <cell r="D241">
            <v>90023.58</v>
          </cell>
        </row>
        <row r="242">
          <cell r="A242">
            <v>711002010002</v>
          </cell>
          <cell r="B242" t="str">
            <v>PACTADOS A MAS DE UN AÑO PLAZO</v>
          </cell>
          <cell r="C242">
            <v>301200.83</v>
          </cell>
          <cell r="D242">
            <v>301200.83</v>
          </cell>
        </row>
        <row r="243">
          <cell r="A243">
            <v>711002010003</v>
          </cell>
          <cell r="B243" t="str">
            <v>PACTADOS A CINCO O MAS AÑOS PLAZO</v>
          </cell>
          <cell r="C243">
            <v>5703280.29</v>
          </cell>
          <cell r="D243">
            <v>5703280.29</v>
          </cell>
        </row>
        <row r="244">
          <cell r="A244">
            <v>7110020200</v>
          </cell>
          <cell r="B244" t="str">
            <v>COMISIONES</v>
          </cell>
          <cell r="C244">
            <v>455587.55</v>
          </cell>
          <cell r="D244">
            <v>455587.55</v>
          </cell>
        </row>
        <row r="245">
          <cell r="A245">
            <v>711002020001</v>
          </cell>
          <cell r="B245" t="str">
            <v>PACTADOS HASTA UN AÑO PLAZO</v>
          </cell>
          <cell r="C245">
            <v>16499.740000000002</v>
          </cell>
          <cell r="D245">
            <v>16499.740000000002</v>
          </cell>
        </row>
        <row r="246">
          <cell r="A246">
            <v>711002020003</v>
          </cell>
          <cell r="B246" t="str">
            <v>PACTADOS A CINCO O MAS AÑOS PLAZO</v>
          </cell>
          <cell r="C246">
            <v>439087.81</v>
          </cell>
          <cell r="D246">
            <v>439087.81</v>
          </cell>
        </row>
        <row r="247">
          <cell r="A247">
            <v>711007</v>
          </cell>
          <cell r="B247" t="str">
            <v>OTROS COSTOS DE INTERMEDIACION</v>
          </cell>
          <cell r="C247">
            <v>5117.32</v>
          </cell>
          <cell r="D247">
            <v>5117.32</v>
          </cell>
        </row>
        <row r="248">
          <cell r="A248">
            <v>7110070300</v>
          </cell>
          <cell r="B248" t="str">
            <v>COMISIONES PAGADAS POR ADQUISICION DE TITULOS VALORES</v>
          </cell>
          <cell r="C248">
            <v>5117.32</v>
          </cell>
          <cell r="D248">
            <v>5117.32</v>
          </cell>
        </row>
        <row r="249">
          <cell r="A249">
            <v>712</v>
          </cell>
          <cell r="B249" t="str">
            <v>SANEAMIENTO DE ACTIVOS DE INTERMEDIACION</v>
          </cell>
          <cell r="C249">
            <v>1017709.9</v>
          </cell>
          <cell r="D249">
            <v>1017709.9</v>
          </cell>
        </row>
        <row r="250">
          <cell r="A250">
            <v>7120</v>
          </cell>
          <cell r="B250" t="str">
            <v>SANEAMIENTO DE ACTIVOS DE INTERMEDIACION</v>
          </cell>
          <cell r="C250">
            <v>1017709.9</v>
          </cell>
          <cell r="D250">
            <v>1017709.9</v>
          </cell>
        </row>
        <row r="251">
          <cell r="A251">
            <v>712000</v>
          </cell>
          <cell r="B251" t="str">
            <v>SANEAMIENTO DE ACTIVOS DE INTERMEDIACION</v>
          </cell>
          <cell r="C251">
            <v>1017709.9</v>
          </cell>
          <cell r="D251">
            <v>1017709.9</v>
          </cell>
        </row>
        <row r="252">
          <cell r="A252">
            <v>7120000200</v>
          </cell>
          <cell r="B252" t="str">
            <v>SANEAMIENTO DE PRESTAMOS E INTERESES</v>
          </cell>
          <cell r="C252">
            <v>1017709.9</v>
          </cell>
          <cell r="D252">
            <v>1017709.9</v>
          </cell>
        </row>
        <row r="253">
          <cell r="A253">
            <v>712000020001</v>
          </cell>
          <cell r="B253" t="str">
            <v>CAPITAL</v>
          </cell>
          <cell r="C253">
            <v>58232.61</v>
          </cell>
          <cell r="D253">
            <v>58232.61</v>
          </cell>
        </row>
        <row r="254">
          <cell r="A254">
            <v>71200002000101</v>
          </cell>
          <cell r="B254" t="str">
            <v>RESERVA PRESTAMOS CATEGORIA A2 Y B</v>
          </cell>
          <cell r="C254">
            <v>58232.61</v>
          </cell>
          <cell r="D254">
            <v>58232.61</v>
          </cell>
        </row>
        <row r="255">
          <cell r="A255">
            <v>712000020002</v>
          </cell>
          <cell r="B255" t="str">
            <v>INTERESES</v>
          </cell>
          <cell r="C255">
            <v>568.71</v>
          </cell>
          <cell r="D255">
            <v>568.71</v>
          </cell>
        </row>
        <row r="256">
          <cell r="A256">
            <v>71200002000201</v>
          </cell>
          <cell r="B256" t="str">
            <v>RESERVA PRESTAMOS CATEGORIA A2 Y B</v>
          </cell>
          <cell r="C256">
            <v>568.71</v>
          </cell>
          <cell r="D256">
            <v>568.71</v>
          </cell>
        </row>
        <row r="257">
          <cell r="A257">
            <v>712000020003</v>
          </cell>
          <cell r="B257" t="str">
            <v>RESERVA VOLUNTARIA DE PRESTAMOS</v>
          </cell>
          <cell r="C257">
            <v>958908.58</v>
          </cell>
          <cell r="D257">
            <v>958908.58</v>
          </cell>
        </row>
        <row r="258">
          <cell r="A258">
            <v>72</v>
          </cell>
          <cell r="B258" t="str">
            <v>COSTOS DE OTRAS OPERACIONES</v>
          </cell>
          <cell r="C258">
            <v>4188163</v>
          </cell>
          <cell r="D258">
            <v>4188163</v>
          </cell>
        </row>
        <row r="259">
          <cell r="A259">
            <v>722</v>
          </cell>
          <cell r="B259" t="str">
            <v>PRESTACION DE SERVICIOS</v>
          </cell>
          <cell r="C259">
            <v>4188163</v>
          </cell>
          <cell r="D259">
            <v>4188163</v>
          </cell>
        </row>
        <row r="260">
          <cell r="A260">
            <v>7220</v>
          </cell>
          <cell r="B260" t="str">
            <v>PRESTACION DE SERVICIOS</v>
          </cell>
          <cell r="C260">
            <v>4188163</v>
          </cell>
          <cell r="D260">
            <v>4188163</v>
          </cell>
        </row>
        <row r="261">
          <cell r="A261">
            <v>722001</v>
          </cell>
          <cell r="B261" t="str">
            <v>PRESTACION DE SERVICIOS FINANCIEROS</v>
          </cell>
          <cell r="C261">
            <v>3620870.73</v>
          </cell>
          <cell r="D261">
            <v>3620870.73</v>
          </cell>
        </row>
        <row r="262">
          <cell r="A262">
            <v>7220010000</v>
          </cell>
          <cell r="B262" t="str">
            <v>PRESTACION DE SERVICIOS FINANCIEROS</v>
          </cell>
          <cell r="C262">
            <v>3620870.73</v>
          </cell>
          <cell r="D262">
            <v>3620870.73</v>
          </cell>
        </row>
        <row r="263">
          <cell r="A263">
            <v>722001000005</v>
          </cell>
          <cell r="B263" t="str">
            <v>CONSULTA CENTRAL DE RIESGO CREDITICIO</v>
          </cell>
          <cell r="C263">
            <v>12974.73</v>
          </cell>
          <cell r="D263">
            <v>12974.73</v>
          </cell>
        </row>
        <row r="264">
          <cell r="A264">
            <v>722001000006</v>
          </cell>
          <cell r="B264" t="str">
            <v>UNIDAD PYME</v>
          </cell>
          <cell r="C264">
            <v>143167.48000000001</v>
          </cell>
          <cell r="D264">
            <v>143167.48000000001</v>
          </cell>
        </row>
        <row r="265">
          <cell r="A265">
            <v>722001000010</v>
          </cell>
          <cell r="B265" t="str">
            <v>RESGUARDO Y CUSTODIA DE DOCUMENTOS</v>
          </cell>
          <cell r="C265">
            <v>2657.8</v>
          </cell>
          <cell r="D265">
            <v>2657.8</v>
          </cell>
        </row>
        <row r="266">
          <cell r="A266">
            <v>722001000013</v>
          </cell>
          <cell r="B266" t="str">
            <v>SERVICIOS POR PAGO DE REMESAS FAMILIARES</v>
          </cell>
          <cell r="C266">
            <v>135299.34</v>
          </cell>
          <cell r="D266">
            <v>135299.34</v>
          </cell>
        </row>
        <row r="267">
          <cell r="A267">
            <v>722001000014</v>
          </cell>
          <cell r="B267" t="str">
            <v>CALL CENTER</v>
          </cell>
          <cell r="C267">
            <v>130832.05</v>
          </cell>
          <cell r="D267">
            <v>130832.05</v>
          </cell>
        </row>
        <row r="268">
          <cell r="A268">
            <v>722001000015</v>
          </cell>
          <cell r="B268" t="str">
            <v>TARJETAS</v>
          </cell>
          <cell r="C268">
            <v>1606250.79</v>
          </cell>
          <cell r="D268">
            <v>1606250.79</v>
          </cell>
        </row>
        <row r="269">
          <cell r="A269">
            <v>72200100001501</v>
          </cell>
          <cell r="B269" t="str">
            <v>TARJETA DE CREDITO</v>
          </cell>
          <cell r="C269">
            <v>1129352.8600000001</v>
          </cell>
          <cell r="D269">
            <v>1129352.8600000001</v>
          </cell>
        </row>
        <row r="270">
          <cell r="A270">
            <v>72200100001502</v>
          </cell>
          <cell r="B270" t="str">
            <v>TARJETA DE DEBITO</v>
          </cell>
          <cell r="C270">
            <v>476897.93</v>
          </cell>
          <cell r="D270">
            <v>476897.93</v>
          </cell>
        </row>
        <row r="271">
          <cell r="A271">
            <v>722001000022</v>
          </cell>
          <cell r="B271" t="str">
            <v>COSTO DE PROCESAMIENTO DE TARJETAS DE DEBITO</v>
          </cell>
          <cell r="C271">
            <v>347509.24</v>
          </cell>
          <cell r="D271">
            <v>347509.24</v>
          </cell>
        </row>
        <row r="272">
          <cell r="A272">
            <v>722001000024</v>
          </cell>
          <cell r="B272" t="str">
            <v>SERVICIO SARO</v>
          </cell>
          <cell r="C272">
            <v>75168.350000000006</v>
          </cell>
          <cell r="D272">
            <v>75168.350000000006</v>
          </cell>
        </row>
        <row r="273">
          <cell r="A273">
            <v>722001000025</v>
          </cell>
          <cell r="B273" t="str">
            <v>SERVICIO CREDIT SCORING</v>
          </cell>
          <cell r="C273">
            <v>74273.820000000007</v>
          </cell>
          <cell r="D273">
            <v>74273.820000000007</v>
          </cell>
        </row>
        <row r="274">
          <cell r="A274">
            <v>722001000041</v>
          </cell>
          <cell r="B274" t="str">
            <v>SERVICIO DE SALUD A TU ALCANCE</v>
          </cell>
          <cell r="C274">
            <v>15167.18</v>
          </cell>
          <cell r="D274">
            <v>15167.18</v>
          </cell>
        </row>
        <row r="275">
          <cell r="A275">
            <v>722001000042</v>
          </cell>
          <cell r="B275" t="str">
            <v>COMISIONES ATM´S</v>
          </cell>
          <cell r="C275">
            <v>5726.22</v>
          </cell>
          <cell r="D275">
            <v>5726.22</v>
          </cell>
        </row>
        <row r="276">
          <cell r="A276">
            <v>72200100004203</v>
          </cell>
          <cell r="B276" t="str">
            <v>COMISION A ATH POR OPERACIONES DE OTROS BANCOS EN ATM DE FCB</v>
          </cell>
          <cell r="C276">
            <v>5726.22</v>
          </cell>
          <cell r="D276">
            <v>5726.22</v>
          </cell>
        </row>
        <row r="277">
          <cell r="A277">
            <v>722001000043</v>
          </cell>
          <cell r="B277" t="str">
            <v>ADMINISTRACION Y OTROS COSTOS POR SERVICIO EN ATM´S</v>
          </cell>
          <cell r="C277">
            <v>529072.75</v>
          </cell>
          <cell r="D277">
            <v>529072.75</v>
          </cell>
        </row>
        <row r="278">
          <cell r="A278">
            <v>722001000046</v>
          </cell>
          <cell r="B278" t="str">
            <v>CORRESPONSALES NO BANCARIOS</v>
          </cell>
          <cell r="C278">
            <v>218.86</v>
          </cell>
          <cell r="D278">
            <v>218.86</v>
          </cell>
        </row>
        <row r="279">
          <cell r="A279">
            <v>72200100004601</v>
          </cell>
          <cell r="B279" t="str">
            <v>COMISION POR SERVICIOS DE RED DE CNB</v>
          </cell>
          <cell r="C279">
            <v>218.86</v>
          </cell>
          <cell r="D279">
            <v>218.86</v>
          </cell>
        </row>
        <row r="280">
          <cell r="A280">
            <v>722001000048</v>
          </cell>
          <cell r="B280" t="str">
            <v>ADMINISTRACION Y OTROS COSTOS POR SERVICIOS DE CNB</v>
          </cell>
          <cell r="C280">
            <v>113044.32</v>
          </cell>
          <cell r="D280">
            <v>113044.32</v>
          </cell>
        </row>
        <row r="281">
          <cell r="A281">
            <v>722001000056</v>
          </cell>
          <cell r="B281" t="str">
            <v>BANCA MOVIL</v>
          </cell>
          <cell r="C281">
            <v>204112.99</v>
          </cell>
          <cell r="D281">
            <v>204112.99</v>
          </cell>
        </row>
        <row r="282">
          <cell r="A282">
            <v>72200100005601</v>
          </cell>
          <cell r="B282" t="str">
            <v>COMISION POR SERVICIO DE BANCA MOVIL</v>
          </cell>
          <cell r="C282">
            <v>5622.83</v>
          </cell>
          <cell r="D282">
            <v>5622.83</v>
          </cell>
        </row>
        <row r="283">
          <cell r="A283">
            <v>72200100005602</v>
          </cell>
          <cell r="B283" t="str">
            <v>ADMINISTRACION Y OTROS COSTOS POR SERVICIO DE BANCA MOVIL</v>
          </cell>
          <cell r="C283">
            <v>198490.16</v>
          </cell>
          <cell r="D283">
            <v>198490.16</v>
          </cell>
        </row>
        <row r="284">
          <cell r="A284">
            <v>722001000060</v>
          </cell>
          <cell r="B284" t="str">
            <v>CALL CENTER TARJETAS</v>
          </cell>
          <cell r="C284">
            <v>225394.81</v>
          </cell>
          <cell r="D284">
            <v>225394.81</v>
          </cell>
        </row>
        <row r="285">
          <cell r="A285">
            <v>722002</v>
          </cell>
          <cell r="B285" t="str">
            <v>PRESTACION DE SERVICIOS TECNICOS</v>
          </cell>
          <cell r="C285">
            <v>567292.27</v>
          </cell>
          <cell r="D285">
            <v>567292.27</v>
          </cell>
        </row>
        <row r="286">
          <cell r="A286">
            <v>7220020300</v>
          </cell>
          <cell r="B286" t="str">
            <v>SERVICIOS DE CAPACITACION</v>
          </cell>
          <cell r="C286">
            <v>279995.83</v>
          </cell>
          <cell r="D286">
            <v>279995.83</v>
          </cell>
        </row>
        <row r="287">
          <cell r="A287">
            <v>7220020700</v>
          </cell>
          <cell r="B287" t="str">
            <v>ASESORIA</v>
          </cell>
          <cell r="C287">
            <v>212900.9</v>
          </cell>
          <cell r="D287">
            <v>212900.9</v>
          </cell>
        </row>
        <row r="288">
          <cell r="A288">
            <v>7220020800</v>
          </cell>
          <cell r="B288" t="str">
            <v>INFORM TICA</v>
          </cell>
          <cell r="C288">
            <v>3685.07</v>
          </cell>
          <cell r="D288">
            <v>3685.07</v>
          </cell>
        </row>
        <row r="289">
          <cell r="A289">
            <v>7220029100</v>
          </cell>
          <cell r="B289" t="str">
            <v>OTROS</v>
          </cell>
          <cell r="C289">
            <v>70710.47</v>
          </cell>
          <cell r="D289">
            <v>70710.47</v>
          </cell>
        </row>
        <row r="290">
          <cell r="A290">
            <v>722002910002</v>
          </cell>
          <cell r="B290" t="str">
            <v>SERVICIO DE ORGANIZACION Y METODO</v>
          </cell>
          <cell r="C290">
            <v>7427.17</v>
          </cell>
          <cell r="D290">
            <v>7427.17</v>
          </cell>
        </row>
        <row r="291">
          <cell r="A291">
            <v>722002910003</v>
          </cell>
          <cell r="B291" t="str">
            <v>SERVICIO DE SELECCION Y EVALUACION DE RECURSOS HUMANOS</v>
          </cell>
          <cell r="C291">
            <v>14290.68</v>
          </cell>
          <cell r="D291">
            <v>14290.68</v>
          </cell>
        </row>
        <row r="292">
          <cell r="A292">
            <v>722002910004</v>
          </cell>
          <cell r="B292" t="str">
            <v>SERVICIO DE CIERRE CENTRALIZADO EN CADI</v>
          </cell>
          <cell r="C292">
            <v>48992.62</v>
          </cell>
          <cell r="D292">
            <v>48992.62</v>
          </cell>
        </row>
        <row r="293">
          <cell r="A293">
            <v>0</v>
          </cell>
        </row>
        <row r="294">
          <cell r="A294">
            <v>0</v>
          </cell>
          <cell r="B294" t="str">
            <v>TOTAL COSTOS</v>
          </cell>
          <cell r="C294">
            <v>11761082.470000001</v>
          </cell>
          <cell r="D294">
            <v>11761082.470000001</v>
          </cell>
        </row>
        <row r="295">
          <cell r="A295">
            <v>0</v>
          </cell>
        </row>
        <row r="296">
          <cell r="A296">
            <v>81</v>
          </cell>
          <cell r="B296" t="str">
            <v>GASTOS DE OPERACION</v>
          </cell>
          <cell r="C296">
            <v>4653491.96</v>
          </cell>
          <cell r="D296">
            <v>4653491.96</v>
          </cell>
        </row>
        <row r="297">
          <cell r="A297">
            <v>811</v>
          </cell>
          <cell r="B297" t="str">
            <v>GASTOS DE FUNCIONARIOS Y EMPLEADOS</v>
          </cell>
          <cell r="C297">
            <v>2528932.13</v>
          </cell>
          <cell r="D297">
            <v>2528932.13</v>
          </cell>
        </row>
        <row r="298">
          <cell r="A298">
            <v>8110</v>
          </cell>
          <cell r="B298" t="str">
            <v>GASTOS DE FUNCIONARIOS Y EMPLEADOS</v>
          </cell>
          <cell r="C298">
            <v>2528932.13</v>
          </cell>
          <cell r="D298">
            <v>2528932.13</v>
          </cell>
        </row>
        <row r="299">
          <cell r="A299">
            <v>811001</v>
          </cell>
          <cell r="B299" t="str">
            <v>REMUNERACIONES</v>
          </cell>
          <cell r="C299">
            <v>1037047.44</v>
          </cell>
          <cell r="D299">
            <v>1037047.44</v>
          </cell>
        </row>
        <row r="300">
          <cell r="A300">
            <v>8110010100</v>
          </cell>
          <cell r="B300" t="str">
            <v>SALARIOS ORDINARIOS</v>
          </cell>
          <cell r="C300">
            <v>1036535.77</v>
          </cell>
          <cell r="D300">
            <v>1036535.77</v>
          </cell>
        </row>
        <row r="301">
          <cell r="A301">
            <v>8110010200</v>
          </cell>
          <cell r="B301" t="str">
            <v>SALARIOS EXTRAORDINARIOS</v>
          </cell>
          <cell r="C301">
            <v>511.67</v>
          </cell>
          <cell r="D301">
            <v>511.67</v>
          </cell>
        </row>
        <row r="302">
          <cell r="A302">
            <v>811002</v>
          </cell>
          <cell r="B302" t="str">
            <v>PRESTACIONES AL PERSONAL</v>
          </cell>
          <cell r="C302">
            <v>696450.84</v>
          </cell>
          <cell r="D302">
            <v>696450.84</v>
          </cell>
        </row>
        <row r="303">
          <cell r="A303">
            <v>8110020100</v>
          </cell>
          <cell r="B303" t="str">
            <v>AGUINALDOS Y BONIFICACIONES</v>
          </cell>
          <cell r="C303">
            <v>304119.36</v>
          </cell>
          <cell r="D303">
            <v>304119.36</v>
          </cell>
        </row>
        <row r="304">
          <cell r="A304">
            <v>811002010001</v>
          </cell>
          <cell r="B304" t="str">
            <v>AGUINALDO</v>
          </cell>
          <cell r="C304">
            <v>92080.48</v>
          </cell>
          <cell r="D304">
            <v>92080.48</v>
          </cell>
        </row>
        <row r="305">
          <cell r="A305">
            <v>811002010002</v>
          </cell>
          <cell r="B305" t="str">
            <v>BONIFICACIONES</v>
          </cell>
          <cell r="C305">
            <v>212038.88</v>
          </cell>
          <cell r="D305">
            <v>212038.88</v>
          </cell>
        </row>
        <row r="306">
          <cell r="A306">
            <v>8110020200</v>
          </cell>
          <cell r="B306" t="str">
            <v>VACACIONES</v>
          </cell>
          <cell r="C306">
            <v>102487.16</v>
          </cell>
          <cell r="D306">
            <v>102487.16</v>
          </cell>
        </row>
        <row r="307">
          <cell r="A307">
            <v>811002020001</v>
          </cell>
          <cell r="B307" t="str">
            <v>ORDINARIAS</v>
          </cell>
          <cell r="C307">
            <v>102487.16</v>
          </cell>
          <cell r="D307">
            <v>102487.16</v>
          </cell>
        </row>
        <row r="308">
          <cell r="A308">
            <v>8110020300</v>
          </cell>
          <cell r="B308" t="str">
            <v>UNIFORMES</v>
          </cell>
          <cell r="C308">
            <v>3604.54</v>
          </cell>
          <cell r="D308">
            <v>3604.54</v>
          </cell>
        </row>
        <row r="309">
          <cell r="A309">
            <v>8110020400</v>
          </cell>
          <cell r="B309" t="str">
            <v>SEGURO SOCIAL Y F.S.V.</v>
          </cell>
          <cell r="C309">
            <v>33496.410000000003</v>
          </cell>
          <cell r="D309">
            <v>33496.410000000003</v>
          </cell>
        </row>
        <row r="310">
          <cell r="A310">
            <v>811002040001</v>
          </cell>
          <cell r="B310" t="str">
            <v>SALUD</v>
          </cell>
          <cell r="C310">
            <v>33496.410000000003</v>
          </cell>
          <cell r="D310">
            <v>33496.410000000003</v>
          </cell>
        </row>
        <row r="311">
          <cell r="A311">
            <v>8110020500</v>
          </cell>
          <cell r="B311" t="str">
            <v>INSAFOR</v>
          </cell>
          <cell r="C311">
            <v>4205.93</v>
          </cell>
          <cell r="D311">
            <v>4205.93</v>
          </cell>
        </row>
        <row r="312">
          <cell r="A312">
            <v>8110020600</v>
          </cell>
          <cell r="B312" t="str">
            <v>GASTOS MEDICOS</v>
          </cell>
          <cell r="C312">
            <v>6135.52</v>
          </cell>
          <cell r="D312">
            <v>6135.52</v>
          </cell>
        </row>
        <row r="313">
          <cell r="A313">
            <v>8110020800</v>
          </cell>
          <cell r="B313" t="str">
            <v>ATENCIONES Y RECREACIONES</v>
          </cell>
          <cell r="C313">
            <v>57747.03</v>
          </cell>
          <cell r="D313">
            <v>57747.03</v>
          </cell>
        </row>
        <row r="314">
          <cell r="A314">
            <v>811002080001</v>
          </cell>
          <cell r="B314" t="str">
            <v>ATENCIONES SOCIALES</v>
          </cell>
          <cell r="C314">
            <v>40672.449999999997</v>
          </cell>
          <cell r="D314">
            <v>40672.449999999997</v>
          </cell>
        </row>
        <row r="315">
          <cell r="A315">
            <v>811002080002</v>
          </cell>
          <cell r="B315" t="str">
            <v>ACTIVIDADES DEPORTIVAS, CULTURALES Y OTRAS</v>
          </cell>
          <cell r="C315">
            <v>17074.580000000002</v>
          </cell>
          <cell r="D315">
            <v>17074.580000000002</v>
          </cell>
        </row>
        <row r="316">
          <cell r="A316">
            <v>8110020900</v>
          </cell>
          <cell r="B316" t="str">
            <v>OTROS SEGUROS</v>
          </cell>
          <cell r="C316">
            <v>32141.14</v>
          </cell>
          <cell r="D316">
            <v>32141.14</v>
          </cell>
        </row>
        <row r="317">
          <cell r="A317">
            <v>811002090001</v>
          </cell>
          <cell r="B317" t="str">
            <v>DE VIDA</v>
          </cell>
          <cell r="C317">
            <v>6110.6</v>
          </cell>
          <cell r="D317">
            <v>6110.6</v>
          </cell>
        </row>
        <row r="318">
          <cell r="A318">
            <v>811002090002</v>
          </cell>
          <cell r="B318" t="str">
            <v>DE FIDELIDAD</v>
          </cell>
          <cell r="C318">
            <v>6263.31</v>
          </cell>
          <cell r="D318">
            <v>6263.31</v>
          </cell>
        </row>
        <row r="319">
          <cell r="A319">
            <v>811002090003</v>
          </cell>
          <cell r="B319" t="str">
            <v>MEDICO HOSPITALARIO</v>
          </cell>
          <cell r="C319">
            <v>19767.23</v>
          </cell>
          <cell r="D319">
            <v>19767.23</v>
          </cell>
        </row>
        <row r="320">
          <cell r="A320">
            <v>8110021000</v>
          </cell>
          <cell r="B320" t="str">
            <v>AFP'S</v>
          </cell>
          <cell r="C320">
            <v>67062.320000000007</v>
          </cell>
          <cell r="D320">
            <v>67062.320000000007</v>
          </cell>
        </row>
        <row r="321">
          <cell r="A321">
            <v>811002100001</v>
          </cell>
          <cell r="B321" t="str">
            <v>CONFIA</v>
          </cell>
          <cell r="C321">
            <v>34556.07</v>
          </cell>
          <cell r="D321">
            <v>34556.07</v>
          </cell>
        </row>
        <row r="322">
          <cell r="A322">
            <v>811002100002</v>
          </cell>
          <cell r="B322" t="str">
            <v>CRECER</v>
          </cell>
          <cell r="C322">
            <v>32506.25</v>
          </cell>
          <cell r="D322">
            <v>32506.25</v>
          </cell>
        </row>
        <row r="323">
          <cell r="A323">
            <v>8110029100</v>
          </cell>
          <cell r="B323" t="str">
            <v>OTRAS PRESTACIONES AL PERSONAL</v>
          </cell>
          <cell r="C323">
            <v>85451.43</v>
          </cell>
          <cell r="D323">
            <v>85451.43</v>
          </cell>
        </row>
        <row r="324">
          <cell r="A324">
            <v>811002910001</v>
          </cell>
          <cell r="B324" t="str">
            <v>PRESTACION ALIMENTARIA</v>
          </cell>
          <cell r="C324">
            <v>31553.32</v>
          </cell>
          <cell r="D324">
            <v>31553.32</v>
          </cell>
        </row>
        <row r="325">
          <cell r="A325">
            <v>811002910002</v>
          </cell>
          <cell r="B325" t="str">
            <v>CAFE, AZUCAR Y ALIMENTACION</v>
          </cell>
          <cell r="C325">
            <v>24193.35</v>
          </cell>
          <cell r="D325">
            <v>24193.35</v>
          </cell>
        </row>
        <row r="326">
          <cell r="A326">
            <v>811002910003</v>
          </cell>
          <cell r="B326" t="str">
            <v>PRESTACION 25% I.S.S.S.</v>
          </cell>
          <cell r="C326">
            <v>8709.3799999999992</v>
          </cell>
          <cell r="D326">
            <v>8709.3799999999992</v>
          </cell>
        </row>
        <row r="327">
          <cell r="A327">
            <v>811002910004</v>
          </cell>
          <cell r="B327" t="str">
            <v>LENTES</v>
          </cell>
          <cell r="C327">
            <v>2524.58</v>
          </cell>
          <cell r="D327">
            <v>2524.58</v>
          </cell>
        </row>
        <row r="328">
          <cell r="A328">
            <v>811002910005</v>
          </cell>
          <cell r="B328" t="str">
            <v>INDEMNIZACION POR RETIRO VOLUNTARIO</v>
          </cell>
          <cell r="C328">
            <v>1368.05</v>
          </cell>
          <cell r="D328">
            <v>1368.05</v>
          </cell>
        </row>
        <row r="329">
          <cell r="A329">
            <v>811002910006</v>
          </cell>
          <cell r="B329" t="str">
            <v>IPSFA</v>
          </cell>
          <cell r="C329">
            <v>54.75</v>
          </cell>
          <cell r="D329">
            <v>54.75</v>
          </cell>
        </row>
        <row r="330">
          <cell r="A330">
            <v>811002910099</v>
          </cell>
          <cell r="B330" t="str">
            <v>OTRAS</v>
          </cell>
          <cell r="C330">
            <v>17048</v>
          </cell>
          <cell r="D330">
            <v>17048</v>
          </cell>
        </row>
        <row r="331">
          <cell r="A331">
            <v>811003</v>
          </cell>
          <cell r="B331" t="str">
            <v>INDEMNIZACIONES AL PERSONAL</v>
          </cell>
          <cell r="C331">
            <v>110971.3</v>
          </cell>
          <cell r="D331">
            <v>110971.3</v>
          </cell>
        </row>
        <row r="332">
          <cell r="A332">
            <v>8110030100</v>
          </cell>
          <cell r="B332" t="str">
            <v>POR DESPIDO</v>
          </cell>
          <cell r="C332">
            <v>110971.3</v>
          </cell>
          <cell r="D332">
            <v>110971.3</v>
          </cell>
        </row>
        <row r="333">
          <cell r="A333">
            <v>811004</v>
          </cell>
          <cell r="B333" t="str">
            <v>GASTOS DEL DIRECTORIO</v>
          </cell>
          <cell r="C333">
            <v>441025.01</v>
          </cell>
          <cell r="D333">
            <v>441025.01</v>
          </cell>
        </row>
        <row r="334">
          <cell r="A334">
            <v>8110040100</v>
          </cell>
          <cell r="B334" t="str">
            <v>DIETAS</v>
          </cell>
          <cell r="C334">
            <v>314000</v>
          </cell>
          <cell r="D334">
            <v>314000</v>
          </cell>
        </row>
        <row r="335">
          <cell r="A335">
            <v>811004010001</v>
          </cell>
          <cell r="B335" t="str">
            <v>CONSEJO DIRECTIVO O JUNTA DIRECTIVA</v>
          </cell>
          <cell r="C335">
            <v>314000</v>
          </cell>
          <cell r="D335">
            <v>314000</v>
          </cell>
        </row>
        <row r="336">
          <cell r="A336">
            <v>8110040300</v>
          </cell>
          <cell r="B336" t="str">
            <v>ATENCIONES Y REPRESENTACIONES</v>
          </cell>
          <cell r="C336">
            <v>258.85000000000002</v>
          </cell>
          <cell r="D336">
            <v>258.85000000000002</v>
          </cell>
        </row>
        <row r="337">
          <cell r="A337">
            <v>8110049100</v>
          </cell>
          <cell r="B337" t="str">
            <v>OTRAS PRESTACIONES</v>
          </cell>
          <cell r="C337">
            <v>126766.16</v>
          </cell>
          <cell r="D337">
            <v>126766.16</v>
          </cell>
        </row>
        <row r="338">
          <cell r="A338">
            <v>811004910001</v>
          </cell>
          <cell r="B338" t="str">
            <v>ALIMENTACION</v>
          </cell>
          <cell r="C338">
            <v>16522.75</v>
          </cell>
          <cell r="D338">
            <v>16522.75</v>
          </cell>
        </row>
        <row r="339">
          <cell r="A339">
            <v>811004910002</v>
          </cell>
          <cell r="B339" t="str">
            <v>SEGURO MEDICO HOSPITALARIO</v>
          </cell>
          <cell r="C339">
            <v>12513.24</v>
          </cell>
          <cell r="D339">
            <v>12513.24</v>
          </cell>
        </row>
        <row r="340">
          <cell r="A340">
            <v>811004910003</v>
          </cell>
          <cell r="B340" t="str">
            <v>SEGURO DE VIDA</v>
          </cell>
          <cell r="C340">
            <v>8102.14</v>
          </cell>
          <cell r="D340">
            <v>8102.14</v>
          </cell>
        </row>
        <row r="341">
          <cell r="A341">
            <v>811004910005</v>
          </cell>
          <cell r="B341" t="str">
            <v>GASTOS DE VIAJE</v>
          </cell>
          <cell r="C341">
            <v>82918.44</v>
          </cell>
          <cell r="D341">
            <v>82918.44</v>
          </cell>
        </row>
        <row r="342">
          <cell r="A342">
            <v>811004910099</v>
          </cell>
          <cell r="B342" t="str">
            <v>OTRAS</v>
          </cell>
          <cell r="C342">
            <v>6709.59</v>
          </cell>
          <cell r="D342">
            <v>6709.59</v>
          </cell>
        </row>
        <row r="343">
          <cell r="A343">
            <v>811005</v>
          </cell>
          <cell r="B343" t="str">
            <v>OTROS GASTOS DEL PERSONAL</v>
          </cell>
          <cell r="C343">
            <v>243437.54</v>
          </cell>
          <cell r="D343">
            <v>243437.54</v>
          </cell>
        </row>
        <row r="344">
          <cell r="A344">
            <v>8110050100</v>
          </cell>
          <cell r="B344" t="str">
            <v>CAPACITACION</v>
          </cell>
          <cell r="C344">
            <v>66080.88</v>
          </cell>
          <cell r="D344">
            <v>66080.88</v>
          </cell>
        </row>
        <row r="345">
          <cell r="A345">
            <v>811005010001</v>
          </cell>
          <cell r="B345" t="str">
            <v>INSTITUTOCIONAL</v>
          </cell>
          <cell r="C345">
            <v>66080.88</v>
          </cell>
          <cell r="D345">
            <v>66080.88</v>
          </cell>
        </row>
        <row r="346">
          <cell r="A346">
            <v>8110050200</v>
          </cell>
          <cell r="B346" t="str">
            <v>GASTOS DE VIAJE</v>
          </cell>
          <cell r="C346">
            <v>90630.84</v>
          </cell>
          <cell r="D346">
            <v>90630.84</v>
          </cell>
        </row>
        <row r="347">
          <cell r="A347">
            <v>8110050300</v>
          </cell>
          <cell r="B347" t="str">
            <v>COMBUSTIBLE Y LUBRICANTES</v>
          </cell>
          <cell r="C347">
            <v>3318.1</v>
          </cell>
          <cell r="D347">
            <v>3318.1</v>
          </cell>
        </row>
        <row r="348">
          <cell r="A348">
            <v>8110050400</v>
          </cell>
          <cell r="B348" t="str">
            <v>VI TICOS Y TRANSPORTE</v>
          </cell>
          <cell r="C348">
            <v>83407.72</v>
          </cell>
          <cell r="D348">
            <v>83407.72</v>
          </cell>
        </row>
        <row r="349">
          <cell r="A349">
            <v>811005040001</v>
          </cell>
          <cell r="B349" t="str">
            <v>VIATICOS</v>
          </cell>
          <cell r="C349">
            <v>18004.32</v>
          </cell>
          <cell r="D349">
            <v>18004.32</v>
          </cell>
        </row>
        <row r="350">
          <cell r="A350">
            <v>811005040002</v>
          </cell>
          <cell r="B350" t="str">
            <v>TRANSPORTE</v>
          </cell>
          <cell r="C350">
            <v>26723.78</v>
          </cell>
          <cell r="D350">
            <v>26723.78</v>
          </cell>
        </row>
        <row r="351">
          <cell r="A351">
            <v>811005040003</v>
          </cell>
          <cell r="B351" t="str">
            <v>KILOMETRAJE</v>
          </cell>
          <cell r="C351">
            <v>38679.620000000003</v>
          </cell>
          <cell r="D351">
            <v>38679.620000000003</v>
          </cell>
        </row>
        <row r="352">
          <cell r="A352">
            <v>812</v>
          </cell>
          <cell r="B352" t="str">
            <v>GASTOS GENERALES</v>
          </cell>
          <cell r="C352">
            <v>1775691.42</v>
          </cell>
          <cell r="D352">
            <v>1775691.42</v>
          </cell>
        </row>
        <row r="353">
          <cell r="A353">
            <v>8120</v>
          </cell>
          <cell r="B353" t="str">
            <v>GASTOS GENERALES</v>
          </cell>
          <cell r="C353">
            <v>1775691.42</v>
          </cell>
          <cell r="D353">
            <v>1775691.42</v>
          </cell>
        </row>
        <row r="354">
          <cell r="A354">
            <v>812001</v>
          </cell>
          <cell r="B354" t="str">
            <v>CONSUMO DE MATERIALES</v>
          </cell>
          <cell r="C354">
            <v>79352.61</v>
          </cell>
          <cell r="D354">
            <v>79352.61</v>
          </cell>
        </row>
        <row r="355">
          <cell r="A355">
            <v>8120010100</v>
          </cell>
          <cell r="B355" t="str">
            <v>COMBUSTIBLE Y LUBRICANTES</v>
          </cell>
          <cell r="C355">
            <v>11823.35</v>
          </cell>
          <cell r="D355">
            <v>11823.35</v>
          </cell>
        </row>
        <row r="356">
          <cell r="A356">
            <v>8120010200</v>
          </cell>
          <cell r="B356" t="str">
            <v>PAPELERIA Y UTILES</v>
          </cell>
          <cell r="C356">
            <v>43852.83</v>
          </cell>
          <cell r="D356">
            <v>43852.83</v>
          </cell>
        </row>
        <row r="357">
          <cell r="A357">
            <v>8120010300</v>
          </cell>
          <cell r="B357" t="str">
            <v>MATERIALES DE LIMPIEZA</v>
          </cell>
          <cell r="C357">
            <v>23676.43</v>
          </cell>
          <cell r="D357">
            <v>23676.43</v>
          </cell>
        </row>
        <row r="358">
          <cell r="A358">
            <v>812002</v>
          </cell>
          <cell r="B358" t="str">
            <v>REPARACION Y MANTENIMIENTO DE ACTIVO FIJO</v>
          </cell>
          <cell r="C358">
            <v>91351.56</v>
          </cell>
          <cell r="D358">
            <v>91351.56</v>
          </cell>
        </row>
        <row r="359">
          <cell r="A359">
            <v>8120020100</v>
          </cell>
          <cell r="B359" t="str">
            <v>EDIFICIOS PROPIOS</v>
          </cell>
          <cell r="C359">
            <v>43349.68</v>
          </cell>
          <cell r="D359">
            <v>43349.68</v>
          </cell>
        </row>
        <row r="360">
          <cell r="A360">
            <v>812002010001</v>
          </cell>
          <cell r="B360" t="str">
            <v>OFICINA CENTRAL</v>
          </cell>
          <cell r="C360">
            <v>32182.67</v>
          </cell>
          <cell r="D360">
            <v>32182.67</v>
          </cell>
        </row>
        <row r="361">
          <cell r="A361">
            <v>812002010002</v>
          </cell>
          <cell r="B361" t="str">
            <v>CENTRO RECREATIVO</v>
          </cell>
          <cell r="C361">
            <v>11167.01</v>
          </cell>
          <cell r="D361">
            <v>11167.01</v>
          </cell>
        </row>
        <row r="362">
          <cell r="A362">
            <v>8120020200</v>
          </cell>
          <cell r="B362" t="str">
            <v>EQUIPO DE COMPUTACION</v>
          </cell>
          <cell r="C362">
            <v>9528.27</v>
          </cell>
          <cell r="D362">
            <v>9528.27</v>
          </cell>
        </row>
        <row r="363">
          <cell r="A363">
            <v>8120020300</v>
          </cell>
          <cell r="B363" t="str">
            <v>VEHICULOS</v>
          </cell>
          <cell r="C363">
            <v>18966.84</v>
          </cell>
          <cell r="D363">
            <v>18966.84</v>
          </cell>
        </row>
        <row r="364">
          <cell r="A364">
            <v>8120020400</v>
          </cell>
          <cell r="B364" t="str">
            <v>MOBILIARIO Y EQUIPO DE OFICINA</v>
          </cell>
          <cell r="C364">
            <v>19506.77</v>
          </cell>
          <cell r="D364">
            <v>19506.77</v>
          </cell>
        </row>
        <row r="365">
          <cell r="A365">
            <v>812002040001</v>
          </cell>
          <cell r="B365" t="str">
            <v>MOBILIARIO</v>
          </cell>
          <cell r="C365">
            <v>165.64</v>
          </cell>
          <cell r="D365">
            <v>165.64</v>
          </cell>
        </row>
        <row r="366">
          <cell r="A366">
            <v>812002040002</v>
          </cell>
          <cell r="B366" t="str">
            <v>EQUIPO</v>
          </cell>
          <cell r="C366">
            <v>19341.13</v>
          </cell>
          <cell r="D366">
            <v>19341.13</v>
          </cell>
        </row>
        <row r="367">
          <cell r="A367">
            <v>81200204000201</v>
          </cell>
          <cell r="B367" t="str">
            <v>EQUIPO DE OFICINA</v>
          </cell>
          <cell r="C367">
            <v>4090.83</v>
          </cell>
          <cell r="D367">
            <v>4090.83</v>
          </cell>
        </row>
        <row r="368">
          <cell r="A368">
            <v>81200204000202</v>
          </cell>
          <cell r="B368" t="str">
            <v>AIRE ACONDICIONADO</v>
          </cell>
          <cell r="C368">
            <v>12751.73</v>
          </cell>
          <cell r="D368">
            <v>12751.73</v>
          </cell>
        </row>
        <row r="369">
          <cell r="A369">
            <v>81200204000203</v>
          </cell>
          <cell r="B369" t="str">
            <v>PLANTA DE EMERGENCIA</v>
          </cell>
          <cell r="C369">
            <v>2498.5700000000002</v>
          </cell>
          <cell r="D369">
            <v>2498.5700000000002</v>
          </cell>
        </row>
        <row r="370">
          <cell r="A370">
            <v>812003</v>
          </cell>
          <cell r="B370" t="str">
            <v>SERVICIOS PUBLICOS E IMPUESTOS</v>
          </cell>
          <cell r="C370">
            <v>501380.74</v>
          </cell>
          <cell r="D370">
            <v>501380.74</v>
          </cell>
        </row>
        <row r="371">
          <cell r="A371">
            <v>8120030100</v>
          </cell>
          <cell r="B371" t="str">
            <v>COMUNICACIONES</v>
          </cell>
          <cell r="C371">
            <v>60361.18</v>
          </cell>
          <cell r="D371">
            <v>60361.18</v>
          </cell>
        </row>
        <row r="372">
          <cell r="A372">
            <v>8120030200</v>
          </cell>
          <cell r="B372" t="str">
            <v>ENERGIA ELECTRICA</v>
          </cell>
          <cell r="C372">
            <v>112734.61</v>
          </cell>
          <cell r="D372">
            <v>112734.61</v>
          </cell>
        </row>
        <row r="373">
          <cell r="A373">
            <v>8120030300</v>
          </cell>
          <cell r="B373" t="str">
            <v>AGUA POTABLE</v>
          </cell>
          <cell r="C373">
            <v>11437.97</v>
          </cell>
          <cell r="D373">
            <v>11437.97</v>
          </cell>
        </row>
        <row r="374">
          <cell r="A374">
            <v>8120030400</v>
          </cell>
          <cell r="B374" t="str">
            <v>IMPUESTOS FISCALES</v>
          </cell>
          <cell r="C374">
            <v>255018.78</v>
          </cell>
          <cell r="D374">
            <v>255018.78</v>
          </cell>
        </row>
        <row r="375">
          <cell r="A375">
            <v>812003040001</v>
          </cell>
          <cell r="B375" t="str">
            <v>REMANENTE DE IVA</v>
          </cell>
          <cell r="C375">
            <v>232512.06</v>
          </cell>
          <cell r="D375">
            <v>232512.06</v>
          </cell>
        </row>
        <row r="376">
          <cell r="A376">
            <v>812003040002</v>
          </cell>
          <cell r="B376" t="str">
            <v>FOVIAL</v>
          </cell>
          <cell r="C376">
            <v>2704.79</v>
          </cell>
          <cell r="D376">
            <v>2704.79</v>
          </cell>
        </row>
        <row r="377">
          <cell r="A377">
            <v>812003040003</v>
          </cell>
          <cell r="B377" t="str">
            <v>DERECHOS DE REGISTRO DE COMERCIO</v>
          </cell>
          <cell r="C377">
            <v>11956.11</v>
          </cell>
          <cell r="D377">
            <v>11956.11</v>
          </cell>
        </row>
        <row r="378">
          <cell r="A378">
            <v>812003040004</v>
          </cell>
          <cell r="B378" t="str">
            <v>TARJETA DE CIRCULACION DE VEHICULOS</v>
          </cell>
          <cell r="C378">
            <v>1309.1199999999999</v>
          </cell>
          <cell r="D378">
            <v>1309.1199999999999</v>
          </cell>
        </row>
        <row r="379">
          <cell r="A379">
            <v>812003040007</v>
          </cell>
          <cell r="B379" t="str">
            <v>IMPUESTO POR OPERACIONES FINANCIERAS</v>
          </cell>
          <cell r="C379">
            <v>6531.23</v>
          </cell>
          <cell r="D379">
            <v>6531.23</v>
          </cell>
        </row>
        <row r="380">
          <cell r="A380">
            <v>812003040099</v>
          </cell>
          <cell r="B380" t="str">
            <v>OTROS</v>
          </cell>
          <cell r="C380">
            <v>5.47</v>
          </cell>
          <cell r="D380">
            <v>5.47</v>
          </cell>
        </row>
        <row r="381">
          <cell r="A381">
            <v>8120030500</v>
          </cell>
          <cell r="B381" t="str">
            <v>IMPUESTOS MUNICIPALES</v>
          </cell>
          <cell r="C381">
            <v>61828.2</v>
          </cell>
          <cell r="D381">
            <v>61828.2</v>
          </cell>
        </row>
        <row r="382">
          <cell r="A382">
            <v>812004</v>
          </cell>
          <cell r="B382" t="str">
            <v>PUBLICIDAD Y PROMOCION</v>
          </cell>
          <cell r="C382">
            <v>173179.51</v>
          </cell>
          <cell r="D382">
            <v>173179.51</v>
          </cell>
        </row>
        <row r="383">
          <cell r="A383">
            <v>8120040100</v>
          </cell>
          <cell r="B383" t="str">
            <v>TELEVISION</v>
          </cell>
          <cell r="C383">
            <v>29500</v>
          </cell>
          <cell r="D383">
            <v>29500</v>
          </cell>
        </row>
        <row r="384">
          <cell r="A384">
            <v>8120040200</v>
          </cell>
          <cell r="B384" t="str">
            <v>RADIO</v>
          </cell>
          <cell r="C384">
            <v>24599.41</v>
          </cell>
          <cell r="D384">
            <v>24599.41</v>
          </cell>
        </row>
        <row r="385">
          <cell r="A385">
            <v>8120040300</v>
          </cell>
          <cell r="B385" t="str">
            <v>PRENSA ESCRITA</v>
          </cell>
          <cell r="C385">
            <v>65616.12</v>
          </cell>
          <cell r="D385">
            <v>65616.12</v>
          </cell>
        </row>
        <row r="386">
          <cell r="A386">
            <v>8120040400</v>
          </cell>
          <cell r="B386" t="str">
            <v>OTROS MEDIOS</v>
          </cell>
          <cell r="C386">
            <v>11199.98</v>
          </cell>
          <cell r="D386">
            <v>11199.98</v>
          </cell>
        </row>
        <row r="387">
          <cell r="A387">
            <v>812004040001</v>
          </cell>
          <cell r="B387" t="str">
            <v>OTTROS MEDIOS</v>
          </cell>
          <cell r="C387">
            <v>11199.98</v>
          </cell>
          <cell r="D387">
            <v>11199.98</v>
          </cell>
        </row>
        <row r="388">
          <cell r="A388">
            <v>8120040500</v>
          </cell>
          <cell r="B388" t="str">
            <v>ARTICULOS PROMOCIONALES</v>
          </cell>
          <cell r="C388">
            <v>12264</v>
          </cell>
          <cell r="D388">
            <v>12264</v>
          </cell>
        </row>
        <row r="389">
          <cell r="A389">
            <v>8120040600</v>
          </cell>
          <cell r="B389" t="str">
            <v>GASTOS DE REPRESENTACIION</v>
          </cell>
          <cell r="C389">
            <v>30000</v>
          </cell>
          <cell r="D389">
            <v>30000</v>
          </cell>
        </row>
        <row r="390">
          <cell r="A390">
            <v>812006</v>
          </cell>
          <cell r="B390" t="str">
            <v>SEGUROS SOBRE BIENES</v>
          </cell>
          <cell r="C390">
            <v>31532.19</v>
          </cell>
          <cell r="D390">
            <v>31532.19</v>
          </cell>
        </row>
        <row r="391">
          <cell r="A391">
            <v>8120060100</v>
          </cell>
          <cell r="B391" t="str">
            <v>SOBRE ACTIVOS FIJOS</v>
          </cell>
          <cell r="C391">
            <v>29036.16</v>
          </cell>
          <cell r="D391">
            <v>29036.16</v>
          </cell>
        </row>
        <row r="392">
          <cell r="A392">
            <v>812006010001</v>
          </cell>
          <cell r="B392" t="str">
            <v>EDIFICIOS</v>
          </cell>
          <cell r="C392">
            <v>14876.78</v>
          </cell>
          <cell r="D392">
            <v>14876.78</v>
          </cell>
        </row>
        <row r="393">
          <cell r="A393">
            <v>812006010002</v>
          </cell>
          <cell r="B393" t="str">
            <v>MOBILIARIO</v>
          </cell>
          <cell r="C393">
            <v>475.1</v>
          </cell>
          <cell r="D393">
            <v>475.1</v>
          </cell>
        </row>
        <row r="394">
          <cell r="A394">
            <v>812006010003</v>
          </cell>
          <cell r="B394" t="str">
            <v>EQUIPO DE OFICINA</v>
          </cell>
          <cell r="C394">
            <v>1436.7</v>
          </cell>
          <cell r="D394">
            <v>1436.7</v>
          </cell>
        </row>
        <row r="395">
          <cell r="A395">
            <v>812006010004</v>
          </cell>
          <cell r="B395" t="str">
            <v>VEHICULOS</v>
          </cell>
          <cell r="C395">
            <v>12247.58</v>
          </cell>
          <cell r="D395">
            <v>12247.58</v>
          </cell>
        </row>
        <row r="396">
          <cell r="A396">
            <v>8120060200</v>
          </cell>
          <cell r="B396" t="str">
            <v>SOBRE RIESGOS BANCARIOS</v>
          </cell>
          <cell r="C396">
            <v>2496.0300000000002</v>
          </cell>
          <cell r="D396">
            <v>2496.0300000000002</v>
          </cell>
        </row>
        <row r="397">
          <cell r="A397">
            <v>812007</v>
          </cell>
          <cell r="B397" t="str">
            <v>HONORARIOS PROFESIONALES</v>
          </cell>
          <cell r="C397">
            <v>113548.07</v>
          </cell>
          <cell r="D397">
            <v>113548.07</v>
          </cell>
        </row>
        <row r="398">
          <cell r="A398">
            <v>8120070100</v>
          </cell>
          <cell r="B398" t="str">
            <v>AUDITORES</v>
          </cell>
          <cell r="C398">
            <v>42291.7</v>
          </cell>
          <cell r="D398">
            <v>42291.7</v>
          </cell>
        </row>
        <row r="399">
          <cell r="A399">
            <v>812007010001</v>
          </cell>
          <cell r="B399" t="str">
            <v>AUDITORIA EXTERNA</v>
          </cell>
          <cell r="C399">
            <v>34625</v>
          </cell>
          <cell r="D399">
            <v>34625</v>
          </cell>
        </row>
        <row r="400">
          <cell r="A400">
            <v>812007010002</v>
          </cell>
          <cell r="B400" t="str">
            <v>AUDITORIA FISCAL</v>
          </cell>
          <cell r="C400">
            <v>7666.7</v>
          </cell>
          <cell r="D400">
            <v>7666.7</v>
          </cell>
        </row>
        <row r="401">
          <cell r="A401">
            <v>8120070300</v>
          </cell>
          <cell r="B401" t="str">
            <v>EMPRESAS CONSULTORAS</v>
          </cell>
          <cell r="C401">
            <v>58837.11</v>
          </cell>
          <cell r="D401">
            <v>58837.11</v>
          </cell>
        </row>
        <row r="402">
          <cell r="A402">
            <v>8120070900</v>
          </cell>
          <cell r="B402" t="str">
            <v>OTROS</v>
          </cell>
          <cell r="C402">
            <v>12419.26</v>
          </cell>
          <cell r="D402">
            <v>12419.26</v>
          </cell>
        </row>
        <row r="403">
          <cell r="A403">
            <v>812008</v>
          </cell>
          <cell r="B403" t="str">
            <v>SUPERINTENDENCIA DEL SISTEMA FINANCIERO</v>
          </cell>
          <cell r="C403">
            <v>77920.5</v>
          </cell>
          <cell r="D403">
            <v>77920.5</v>
          </cell>
        </row>
        <row r="404">
          <cell r="A404">
            <v>8120080100</v>
          </cell>
          <cell r="B404" t="str">
            <v>CUOTA OBLIGATORIA</v>
          </cell>
          <cell r="C404">
            <v>77920.5</v>
          </cell>
          <cell r="D404">
            <v>77920.5</v>
          </cell>
        </row>
        <row r="405">
          <cell r="A405">
            <v>812011</v>
          </cell>
          <cell r="B405" t="str">
            <v>SERVICIOS TECNICOS</v>
          </cell>
          <cell r="C405">
            <v>253328.97</v>
          </cell>
          <cell r="D405">
            <v>253328.97</v>
          </cell>
        </row>
        <row r="406">
          <cell r="A406">
            <v>8120110800</v>
          </cell>
          <cell r="B406" t="str">
            <v>INFORM TICA</v>
          </cell>
          <cell r="C406">
            <v>253328.97</v>
          </cell>
          <cell r="D406">
            <v>253328.97</v>
          </cell>
        </row>
        <row r="407">
          <cell r="A407">
            <v>812099</v>
          </cell>
          <cell r="B407" t="str">
            <v>OTROS</v>
          </cell>
          <cell r="C407">
            <v>454097.27</v>
          </cell>
          <cell r="D407">
            <v>454097.27</v>
          </cell>
        </row>
        <row r="408">
          <cell r="A408">
            <v>8120990100</v>
          </cell>
          <cell r="B408" t="str">
            <v>SERVICIOS DE SEGURIDAD</v>
          </cell>
          <cell r="C408">
            <v>64814.21</v>
          </cell>
          <cell r="D408">
            <v>64814.21</v>
          </cell>
        </row>
        <row r="409">
          <cell r="A409">
            <v>8120990200</v>
          </cell>
          <cell r="B409" t="str">
            <v>SUSCRIPCIONES</v>
          </cell>
          <cell r="C409">
            <v>2067.36</v>
          </cell>
          <cell r="D409">
            <v>2067.36</v>
          </cell>
        </row>
        <row r="410">
          <cell r="A410">
            <v>8120990300</v>
          </cell>
          <cell r="B410" t="str">
            <v>CONTRIBUCIONES</v>
          </cell>
          <cell r="C410">
            <v>49997.1</v>
          </cell>
          <cell r="D410">
            <v>49997.1</v>
          </cell>
        </row>
        <row r="411">
          <cell r="A411">
            <v>812099030001</v>
          </cell>
          <cell r="B411" t="str">
            <v>INSTITUCIONES BENEFICAS</v>
          </cell>
          <cell r="C411">
            <v>2550</v>
          </cell>
          <cell r="D411">
            <v>2550</v>
          </cell>
        </row>
        <row r="412">
          <cell r="A412">
            <v>812099030099</v>
          </cell>
          <cell r="B412" t="str">
            <v>OTRAS INSTITUCIONES</v>
          </cell>
          <cell r="C412">
            <v>47447.1</v>
          </cell>
          <cell r="D412">
            <v>47447.1</v>
          </cell>
        </row>
        <row r="413">
          <cell r="A413">
            <v>8120990400</v>
          </cell>
          <cell r="B413" t="str">
            <v>PUBLICACIONES Y CONVOCATORIAS</v>
          </cell>
          <cell r="C413">
            <v>33581.379999999997</v>
          </cell>
          <cell r="D413">
            <v>33581.379999999997</v>
          </cell>
        </row>
        <row r="414">
          <cell r="A414">
            <v>8120999100</v>
          </cell>
          <cell r="B414" t="str">
            <v>OTROS</v>
          </cell>
          <cell r="C414">
            <v>303637.21999999997</v>
          </cell>
          <cell r="D414">
            <v>303637.21999999997</v>
          </cell>
        </row>
        <row r="415">
          <cell r="A415">
            <v>812099910001</v>
          </cell>
          <cell r="B415" t="str">
            <v>SERVICIOS DE LIMPIEZA Y MENSAJERIA</v>
          </cell>
          <cell r="C415">
            <v>41947.78</v>
          </cell>
          <cell r="D415">
            <v>41947.78</v>
          </cell>
        </row>
        <row r="416">
          <cell r="A416">
            <v>812099910003</v>
          </cell>
          <cell r="B416" t="str">
            <v>MEMBRESIA</v>
          </cell>
          <cell r="C416">
            <v>25422.45</v>
          </cell>
          <cell r="D416">
            <v>25422.45</v>
          </cell>
        </row>
        <row r="417">
          <cell r="A417">
            <v>812099910004</v>
          </cell>
          <cell r="B417" t="str">
            <v>ASAMBLEA GENERAL DE ACCIONISTAS</v>
          </cell>
          <cell r="C417">
            <v>5356.32</v>
          </cell>
          <cell r="D417">
            <v>5356.32</v>
          </cell>
        </row>
        <row r="418">
          <cell r="A418">
            <v>812099910006</v>
          </cell>
          <cell r="B418" t="str">
            <v>ATENCION A COOPERATIVAS SOCIAS</v>
          </cell>
          <cell r="C418">
            <v>16835.330000000002</v>
          </cell>
          <cell r="D418">
            <v>16835.330000000002</v>
          </cell>
        </row>
        <row r="419">
          <cell r="A419">
            <v>812099910007</v>
          </cell>
          <cell r="B419" t="str">
            <v>EVENTOS INSTITUCIONALES</v>
          </cell>
          <cell r="C419">
            <v>133802.1</v>
          </cell>
          <cell r="D419">
            <v>133802.1</v>
          </cell>
        </row>
        <row r="420">
          <cell r="A420">
            <v>812099910008</v>
          </cell>
          <cell r="B420" t="str">
            <v>DIETAS A COMITES DE APOYO AL CONSEJO DIRECTIVO</v>
          </cell>
          <cell r="C420">
            <v>4100</v>
          </cell>
          <cell r="D420">
            <v>4100</v>
          </cell>
        </row>
        <row r="421">
          <cell r="A421">
            <v>812099910012</v>
          </cell>
          <cell r="B421" t="str">
            <v>CUENTA CORRIENTE</v>
          </cell>
          <cell r="C421">
            <v>64985.57</v>
          </cell>
          <cell r="D421">
            <v>64985.57</v>
          </cell>
        </row>
        <row r="422">
          <cell r="A422">
            <v>812099910099</v>
          </cell>
          <cell r="B422" t="str">
            <v>OTROS</v>
          </cell>
          <cell r="C422">
            <v>11187.67</v>
          </cell>
          <cell r="D422">
            <v>11187.67</v>
          </cell>
        </row>
        <row r="423">
          <cell r="A423">
            <v>813</v>
          </cell>
          <cell r="B423" t="str">
            <v>DEPRECIACIONES Y AMORTIZACIONES</v>
          </cell>
          <cell r="C423">
            <v>348868.41</v>
          </cell>
          <cell r="D423">
            <v>348868.41</v>
          </cell>
        </row>
        <row r="424">
          <cell r="A424">
            <v>8130</v>
          </cell>
          <cell r="B424" t="str">
            <v>DEPRECIACIONES Y AMORTIZACIONES</v>
          </cell>
          <cell r="C424">
            <v>348868.41</v>
          </cell>
          <cell r="D424">
            <v>348868.41</v>
          </cell>
        </row>
        <row r="425">
          <cell r="A425">
            <v>813001</v>
          </cell>
          <cell r="B425" t="str">
            <v>DEPRECIACIONES</v>
          </cell>
          <cell r="C425">
            <v>325282.51</v>
          </cell>
          <cell r="D425">
            <v>325282.51</v>
          </cell>
        </row>
        <row r="426">
          <cell r="A426">
            <v>8130010100</v>
          </cell>
          <cell r="B426" t="str">
            <v>BIENES MUEBLES</v>
          </cell>
          <cell r="C426">
            <v>172662.5</v>
          </cell>
          <cell r="D426">
            <v>172662.5</v>
          </cell>
        </row>
        <row r="427">
          <cell r="A427">
            <v>813001010001</v>
          </cell>
          <cell r="B427" t="str">
            <v>VALOR HISTORICO</v>
          </cell>
          <cell r="C427">
            <v>172662.5</v>
          </cell>
          <cell r="D427">
            <v>172662.5</v>
          </cell>
        </row>
        <row r="428">
          <cell r="A428">
            <v>81300101000102</v>
          </cell>
          <cell r="B428" t="str">
            <v>EQUIPO DE COMPUTACION</v>
          </cell>
          <cell r="C428">
            <v>70587.240000000005</v>
          </cell>
          <cell r="D428">
            <v>70587.240000000005</v>
          </cell>
        </row>
        <row r="429">
          <cell r="A429">
            <v>81300101000103</v>
          </cell>
          <cell r="B429" t="str">
            <v>EQUIPO DE OFICINA</v>
          </cell>
          <cell r="C429">
            <v>9039.24</v>
          </cell>
          <cell r="D429">
            <v>9039.24</v>
          </cell>
        </row>
        <row r="430">
          <cell r="A430">
            <v>81300101000104</v>
          </cell>
          <cell r="B430" t="str">
            <v>MOBILIARIO</v>
          </cell>
          <cell r="C430">
            <v>15338.3</v>
          </cell>
          <cell r="D430">
            <v>15338.3</v>
          </cell>
        </row>
        <row r="431">
          <cell r="A431">
            <v>81300101000105</v>
          </cell>
          <cell r="B431" t="str">
            <v>VEHICULOS</v>
          </cell>
          <cell r="C431">
            <v>35023.839999999997</v>
          </cell>
          <cell r="D431">
            <v>35023.839999999997</v>
          </cell>
        </row>
        <row r="432">
          <cell r="A432">
            <v>81300101000106</v>
          </cell>
          <cell r="B432" t="str">
            <v>MAQUINARIA, EQUIPO Y HERRAMIENTAS</v>
          </cell>
          <cell r="C432">
            <v>42673.88</v>
          </cell>
          <cell r="D432">
            <v>42673.88</v>
          </cell>
        </row>
        <row r="433">
          <cell r="A433">
            <v>8130010200</v>
          </cell>
          <cell r="B433" t="str">
            <v>BIENES INMUEBLES</v>
          </cell>
          <cell r="C433">
            <v>152620.01</v>
          </cell>
          <cell r="D433">
            <v>152620.01</v>
          </cell>
        </row>
        <row r="434">
          <cell r="A434">
            <v>813001020001</v>
          </cell>
          <cell r="B434" t="str">
            <v>VALOR HISTORICO</v>
          </cell>
          <cell r="C434">
            <v>118161.81</v>
          </cell>
          <cell r="D434">
            <v>118161.81</v>
          </cell>
        </row>
        <row r="435">
          <cell r="A435">
            <v>81300102000101</v>
          </cell>
          <cell r="B435" t="str">
            <v>EDIFICACIONES</v>
          </cell>
          <cell r="C435">
            <v>118161.81</v>
          </cell>
          <cell r="D435">
            <v>118161.81</v>
          </cell>
        </row>
        <row r="436">
          <cell r="A436">
            <v>813001020002</v>
          </cell>
          <cell r="B436" t="str">
            <v>REVALUOS</v>
          </cell>
          <cell r="C436">
            <v>34458.199999999997</v>
          </cell>
          <cell r="D436">
            <v>34458.199999999997</v>
          </cell>
        </row>
        <row r="437">
          <cell r="A437">
            <v>81300102000201</v>
          </cell>
          <cell r="B437" t="str">
            <v>EDIFICACIONES</v>
          </cell>
          <cell r="C437">
            <v>34458.199999999997</v>
          </cell>
          <cell r="D437">
            <v>34458.199999999997</v>
          </cell>
        </row>
        <row r="438">
          <cell r="A438">
            <v>813002</v>
          </cell>
          <cell r="B438" t="str">
            <v>AMORTIZACIONES</v>
          </cell>
          <cell r="C438">
            <v>23585.9</v>
          </cell>
          <cell r="D438">
            <v>23585.9</v>
          </cell>
        </row>
        <row r="439">
          <cell r="A439">
            <v>8130020300</v>
          </cell>
          <cell r="B439" t="str">
            <v>PROGRAMAS COMPUTACIONALES</v>
          </cell>
          <cell r="C439">
            <v>23585.9</v>
          </cell>
          <cell r="D439">
            <v>23585.9</v>
          </cell>
        </row>
        <row r="440">
          <cell r="A440">
            <v>82</v>
          </cell>
          <cell r="B440" t="str">
            <v>GASTOS NO OPERACIONALES</v>
          </cell>
          <cell r="C440">
            <v>138008.81</v>
          </cell>
          <cell r="D440">
            <v>138008.81</v>
          </cell>
        </row>
        <row r="441">
          <cell r="A441">
            <v>821</v>
          </cell>
          <cell r="B441" t="str">
            <v>GASTOS DE EJERCICIOS ANTERIORES</v>
          </cell>
          <cell r="C441">
            <v>18215.490000000002</v>
          </cell>
          <cell r="D441">
            <v>18215.490000000002</v>
          </cell>
        </row>
        <row r="442">
          <cell r="A442">
            <v>8210</v>
          </cell>
          <cell r="B442" t="str">
            <v>GASTOS DE EJERCICIOS ANTERIORES</v>
          </cell>
          <cell r="C442">
            <v>18215.490000000002</v>
          </cell>
          <cell r="D442">
            <v>18215.490000000002</v>
          </cell>
        </row>
        <row r="443">
          <cell r="A443">
            <v>821099</v>
          </cell>
          <cell r="B443" t="str">
            <v>OTROS</v>
          </cell>
          <cell r="C443">
            <v>18215.490000000002</v>
          </cell>
          <cell r="D443">
            <v>18215.490000000002</v>
          </cell>
        </row>
        <row r="444">
          <cell r="A444">
            <v>8210990000</v>
          </cell>
          <cell r="B444" t="str">
            <v>OTROS</v>
          </cell>
          <cell r="C444">
            <v>18215.490000000002</v>
          </cell>
          <cell r="D444">
            <v>18215.490000000002</v>
          </cell>
        </row>
        <row r="445">
          <cell r="A445">
            <v>823</v>
          </cell>
          <cell r="B445" t="str">
            <v>GASTOS POR EXPLOTACION DE ACTIVOS</v>
          </cell>
          <cell r="C445">
            <v>6399.68</v>
          </cell>
          <cell r="D445">
            <v>6399.68</v>
          </cell>
        </row>
        <row r="446">
          <cell r="A446">
            <v>8230</v>
          </cell>
          <cell r="B446" t="str">
            <v>GASTOS POR EXPLOTACION DE ACTIVOS</v>
          </cell>
          <cell r="C446">
            <v>6399.68</v>
          </cell>
          <cell r="D446">
            <v>6399.68</v>
          </cell>
        </row>
        <row r="447">
          <cell r="A447">
            <v>823001</v>
          </cell>
          <cell r="B447" t="str">
            <v>ACTIVO FIJO</v>
          </cell>
          <cell r="C447">
            <v>6399.68</v>
          </cell>
          <cell r="D447">
            <v>6399.68</v>
          </cell>
        </row>
        <row r="448">
          <cell r="A448">
            <v>8230010100</v>
          </cell>
          <cell r="B448" t="str">
            <v>BIENES INMUEBLES</v>
          </cell>
          <cell r="C448">
            <v>6399.68</v>
          </cell>
          <cell r="D448">
            <v>6399.68</v>
          </cell>
        </row>
        <row r="449">
          <cell r="A449">
            <v>823001010002</v>
          </cell>
          <cell r="B449" t="str">
            <v>EDIFICACIONES</v>
          </cell>
          <cell r="C449">
            <v>6399.68</v>
          </cell>
          <cell r="D449">
            <v>6399.68</v>
          </cell>
        </row>
        <row r="450">
          <cell r="A450">
            <v>826</v>
          </cell>
          <cell r="B450" t="str">
            <v>PERDIDAS POR CONTINGENCIAS</v>
          </cell>
          <cell r="C450">
            <v>41266.699999999997</v>
          </cell>
          <cell r="D450">
            <v>41266.699999999997</v>
          </cell>
        </row>
        <row r="451">
          <cell r="A451">
            <v>8260</v>
          </cell>
          <cell r="B451" t="str">
            <v>PERDIDAS POR CONTINGENCIAS</v>
          </cell>
          <cell r="C451">
            <v>41266.699999999997</v>
          </cell>
          <cell r="D451">
            <v>41266.699999999997</v>
          </cell>
        </row>
        <row r="452">
          <cell r="A452">
            <v>826000</v>
          </cell>
          <cell r="B452" t="str">
            <v>PERDIDAS POR CONTINGENCIAS</v>
          </cell>
          <cell r="C452">
            <v>41266.699999999997</v>
          </cell>
          <cell r="D452">
            <v>41266.699999999997</v>
          </cell>
        </row>
        <row r="453">
          <cell r="A453">
            <v>8260000100</v>
          </cell>
          <cell r="B453" t="str">
            <v>LITIGIOS JUDICIALES</v>
          </cell>
          <cell r="C453">
            <v>41266.699999999997</v>
          </cell>
          <cell r="D453">
            <v>41266.699999999997</v>
          </cell>
        </row>
        <row r="454">
          <cell r="A454">
            <v>827</v>
          </cell>
          <cell r="B454" t="str">
            <v>OTROS</v>
          </cell>
          <cell r="C454">
            <v>72126.94</v>
          </cell>
          <cell r="D454">
            <v>72126.94</v>
          </cell>
        </row>
        <row r="455">
          <cell r="A455">
            <v>8270</v>
          </cell>
          <cell r="B455" t="str">
            <v>OTROS</v>
          </cell>
          <cell r="C455">
            <v>72126.94</v>
          </cell>
          <cell r="D455">
            <v>72126.94</v>
          </cell>
        </row>
        <row r="456">
          <cell r="A456">
            <v>827000</v>
          </cell>
          <cell r="B456" t="str">
            <v>OTROS</v>
          </cell>
          <cell r="C456">
            <v>72126.94</v>
          </cell>
          <cell r="D456">
            <v>72126.94</v>
          </cell>
        </row>
        <row r="457">
          <cell r="A457">
            <v>8270000000</v>
          </cell>
          <cell r="B457" t="str">
            <v>OTROS</v>
          </cell>
          <cell r="C457">
            <v>72126.94</v>
          </cell>
          <cell r="D457">
            <v>72126.94</v>
          </cell>
        </row>
        <row r="458">
          <cell r="A458">
            <v>827000000001</v>
          </cell>
          <cell r="B458" t="str">
            <v>CASTIGOS DE CUENTAS POR COBRAR</v>
          </cell>
          <cell r="C458">
            <v>41441.78</v>
          </cell>
          <cell r="D458">
            <v>41441.78</v>
          </cell>
        </row>
        <row r="459">
          <cell r="A459">
            <v>827000000002</v>
          </cell>
          <cell r="B459" t="str">
            <v>REMUNERACION ENCAJE ENTIDADES SOCIAS NO SUPERVISADAS S.</v>
          </cell>
          <cell r="C459">
            <v>12160.59</v>
          </cell>
          <cell r="D459">
            <v>12160.59</v>
          </cell>
        </row>
        <row r="460">
          <cell r="A460">
            <v>827000000003</v>
          </cell>
          <cell r="B460" t="str">
            <v>REMUNERACION DISPONIBLE DE ENTIDADES SOCIAS</v>
          </cell>
          <cell r="C460">
            <v>10334.719999999999</v>
          </cell>
          <cell r="D460">
            <v>10334.719999999999</v>
          </cell>
        </row>
        <row r="461">
          <cell r="A461">
            <v>827000000008</v>
          </cell>
          <cell r="B461" t="str">
            <v>ASISTENCIA MEDICA</v>
          </cell>
          <cell r="C461">
            <v>3071.21</v>
          </cell>
          <cell r="D461">
            <v>3071.21</v>
          </cell>
        </row>
        <row r="462">
          <cell r="A462">
            <v>827000000099</v>
          </cell>
          <cell r="B462" t="str">
            <v>OTROS</v>
          </cell>
          <cell r="C462">
            <v>5118.6400000000003</v>
          </cell>
          <cell r="D462">
            <v>5118.6400000000003</v>
          </cell>
        </row>
        <row r="463">
          <cell r="A463">
            <v>83</v>
          </cell>
          <cell r="B463" t="str">
            <v>IMPUESTOS DIRECTOS</v>
          </cell>
          <cell r="C463">
            <v>1629029.41</v>
          </cell>
          <cell r="D463">
            <v>1629029.41</v>
          </cell>
        </row>
        <row r="464">
          <cell r="A464">
            <v>831</v>
          </cell>
          <cell r="B464" t="str">
            <v>IMPUESTO SOBRE LA RENTA</v>
          </cell>
          <cell r="C464">
            <v>1629029.41</v>
          </cell>
          <cell r="D464">
            <v>1629029.41</v>
          </cell>
        </row>
        <row r="465">
          <cell r="A465">
            <v>8310</v>
          </cell>
          <cell r="B465" t="str">
            <v>IMPUESTO SOBRE LA RENTA</v>
          </cell>
          <cell r="C465">
            <v>1629029.41</v>
          </cell>
          <cell r="D465">
            <v>1629029.41</v>
          </cell>
        </row>
        <row r="466">
          <cell r="A466">
            <v>831000</v>
          </cell>
          <cell r="B466" t="str">
            <v>IMPUESTO SOBRE LA RENTA</v>
          </cell>
          <cell r="C466">
            <v>1629029.41</v>
          </cell>
          <cell r="D466">
            <v>1629029.41</v>
          </cell>
        </row>
        <row r="467">
          <cell r="A467">
            <v>8310000000</v>
          </cell>
          <cell r="B467" t="str">
            <v>IMPUESTO SOBRE LA RENTA</v>
          </cell>
          <cell r="C467">
            <v>1629029.41</v>
          </cell>
          <cell r="D467">
            <v>1629029.41</v>
          </cell>
        </row>
        <row r="468">
          <cell r="A468">
            <v>831000000001</v>
          </cell>
          <cell r="B468" t="str">
            <v>IMPUESTO SOBRE LA RENTA</v>
          </cell>
          <cell r="C468">
            <v>1629029.41</v>
          </cell>
          <cell r="D468">
            <v>1629029.41</v>
          </cell>
        </row>
        <row r="469">
          <cell r="A469">
            <v>0</v>
          </cell>
        </row>
        <row r="470">
          <cell r="A470">
            <v>0</v>
          </cell>
          <cell r="B470" t="str">
            <v>TOTAL GASTOS</v>
          </cell>
          <cell r="C470">
            <v>6420530.1799999997</v>
          </cell>
          <cell r="D470">
            <v>6420530.1799999997</v>
          </cell>
        </row>
        <row r="471">
          <cell r="A471">
            <v>0</v>
          </cell>
        </row>
        <row r="472">
          <cell r="A472">
            <v>0</v>
          </cell>
          <cell r="B472" t="str">
            <v>TOTAL CUENTAS DEUDORAS</v>
          </cell>
          <cell r="C472">
            <v>327358457.80000001</v>
          </cell>
          <cell r="D472">
            <v>327358457.80000001</v>
          </cell>
        </row>
        <row r="473">
          <cell r="A473">
            <v>0</v>
          </cell>
        </row>
        <row r="474">
          <cell r="A474">
            <v>0</v>
          </cell>
          <cell r="B474" t="str">
            <v>CUENTAS ACREEDORAS</v>
          </cell>
          <cell r="C474">
            <v>0</v>
          </cell>
          <cell r="D474">
            <v>0</v>
          </cell>
        </row>
        <row r="475">
          <cell r="A475">
            <v>21</v>
          </cell>
          <cell r="B475" t="str">
            <v>PASIVOS DE INTERMEDIACION</v>
          </cell>
          <cell r="C475">
            <v>-158780063.63999999</v>
          </cell>
          <cell r="D475">
            <v>-158780063.63999999</v>
          </cell>
        </row>
        <row r="476">
          <cell r="A476">
            <v>211</v>
          </cell>
          <cell r="B476" t="str">
            <v>DEPOSITOS</v>
          </cell>
          <cell r="C476">
            <v>-2492396.1800000002</v>
          </cell>
          <cell r="D476">
            <v>-2492396.1800000002</v>
          </cell>
        </row>
        <row r="477">
          <cell r="A477">
            <v>2110</v>
          </cell>
          <cell r="B477" t="str">
            <v>DEPOSITOS A LA VISTA</v>
          </cell>
          <cell r="C477">
            <v>-2492396.1800000002</v>
          </cell>
          <cell r="D477">
            <v>-2492396.1800000002</v>
          </cell>
        </row>
        <row r="478">
          <cell r="A478">
            <v>211001</v>
          </cell>
          <cell r="B478" t="str">
            <v>DEPOSITOS EN CUENTA CORRIENTE</v>
          </cell>
          <cell r="C478">
            <v>-2492396.1800000002</v>
          </cell>
          <cell r="D478">
            <v>-2492396.1800000002</v>
          </cell>
        </row>
        <row r="479">
          <cell r="A479">
            <v>2110010601</v>
          </cell>
          <cell r="B479" t="str">
            <v>OTRAS ENTIDADES DEL SISTEMA FINANCIERO</v>
          </cell>
          <cell r="C479">
            <v>-2492396.1800000002</v>
          </cell>
          <cell r="D479">
            <v>-2492396.1800000002</v>
          </cell>
        </row>
        <row r="480">
          <cell r="A480">
            <v>212</v>
          </cell>
          <cell r="B480" t="str">
            <v>PRESTAMOS</v>
          </cell>
          <cell r="C480">
            <v>-156218434.75</v>
          </cell>
          <cell r="D480">
            <v>-156218434.75</v>
          </cell>
        </row>
        <row r="481">
          <cell r="A481">
            <v>2121</v>
          </cell>
          <cell r="B481" t="str">
            <v>PRESTAMOS PACTADOS HASTA UN AÑO PLAZO</v>
          </cell>
          <cell r="C481">
            <v>-3690304.27</v>
          </cell>
          <cell r="D481">
            <v>-3690304.27</v>
          </cell>
        </row>
        <row r="482">
          <cell r="A482">
            <v>212106</v>
          </cell>
          <cell r="B482" t="str">
            <v>ADEUDADO A OTRAS ENTIDADES DEL SISTEMA FINANCIERO</v>
          </cell>
          <cell r="C482">
            <v>-839846.06</v>
          </cell>
          <cell r="D482">
            <v>-839846.06</v>
          </cell>
        </row>
        <row r="483">
          <cell r="A483">
            <v>2121060701</v>
          </cell>
          <cell r="B483" t="str">
            <v>BANCOS</v>
          </cell>
          <cell r="C483">
            <v>-836956.84</v>
          </cell>
          <cell r="D483">
            <v>-836956.84</v>
          </cell>
        </row>
        <row r="484">
          <cell r="A484">
            <v>2121069901</v>
          </cell>
          <cell r="B484" t="str">
            <v>INTERESES Y OTROS POR PAGAR</v>
          </cell>
          <cell r="C484">
            <v>-2889.22</v>
          </cell>
          <cell r="D484">
            <v>-2889.22</v>
          </cell>
        </row>
        <row r="485">
          <cell r="A485">
            <v>212106990107</v>
          </cell>
          <cell r="B485" t="str">
            <v>A BANCOS</v>
          </cell>
          <cell r="C485">
            <v>-2889.22</v>
          </cell>
          <cell r="D485">
            <v>-2889.22</v>
          </cell>
        </row>
        <row r="486">
          <cell r="A486">
            <v>212107</v>
          </cell>
          <cell r="B486" t="str">
            <v>ADEUDADO AL BMI PARA PRESTAR A TERCEROS</v>
          </cell>
          <cell r="C486">
            <v>-850458.21</v>
          </cell>
          <cell r="D486">
            <v>-850458.21</v>
          </cell>
        </row>
        <row r="487">
          <cell r="A487">
            <v>2121070101</v>
          </cell>
          <cell r="B487" t="str">
            <v>PARA PRESTAR A TERCEROS</v>
          </cell>
          <cell r="C487">
            <v>-834476.8</v>
          </cell>
          <cell r="D487">
            <v>-834476.8</v>
          </cell>
        </row>
        <row r="488">
          <cell r="A488">
            <v>2121079901</v>
          </cell>
          <cell r="B488" t="str">
            <v>INTERESES Y OTROS POR PAGAR</v>
          </cell>
          <cell r="C488">
            <v>-15981.41</v>
          </cell>
          <cell r="D488">
            <v>-15981.41</v>
          </cell>
        </row>
        <row r="489">
          <cell r="A489">
            <v>212108</v>
          </cell>
          <cell r="B489" t="str">
            <v>ADEUDADO A ENTIDADES EXTRANJERAS</v>
          </cell>
          <cell r="C489">
            <v>-2000000</v>
          </cell>
          <cell r="D489">
            <v>-2000000</v>
          </cell>
        </row>
        <row r="490">
          <cell r="A490">
            <v>2121080201</v>
          </cell>
          <cell r="B490" t="str">
            <v>ADEUDADO A BANCOS EXTRANJEROS POR LINEAS DE CREDITO</v>
          </cell>
          <cell r="C490">
            <v>-2000000</v>
          </cell>
          <cell r="D490">
            <v>-2000000</v>
          </cell>
        </row>
        <row r="491">
          <cell r="A491">
            <v>2122</v>
          </cell>
          <cell r="B491" t="str">
            <v>PRESTAMOS PACTADOS A MAS DE UN AÑO PLAZO</v>
          </cell>
          <cell r="C491">
            <v>-9187977.4700000007</v>
          </cell>
          <cell r="D491">
            <v>-9187977.4700000007</v>
          </cell>
        </row>
        <row r="492">
          <cell r="A492">
            <v>212202</v>
          </cell>
          <cell r="B492" t="str">
            <v>ADEUDADO A ENTIDADES DEL ESTADO</v>
          </cell>
          <cell r="C492">
            <v>-2185.4299999999998</v>
          </cell>
          <cell r="D492">
            <v>-2185.4299999999998</v>
          </cell>
        </row>
        <row r="493">
          <cell r="A493">
            <v>2122020101</v>
          </cell>
          <cell r="B493" t="str">
            <v>PARA PRESTAR A TERCEROS</v>
          </cell>
          <cell r="C493">
            <v>-2185.4299999999998</v>
          </cell>
          <cell r="D493">
            <v>-2185.4299999999998</v>
          </cell>
        </row>
        <row r="494">
          <cell r="A494">
            <v>212207</v>
          </cell>
          <cell r="B494" t="str">
            <v>ADEUDADO AL BMI PARA PRESTAR A TERCEROS</v>
          </cell>
          <cell r="C494">
            <v>-9185792.0399999991</v>
          </cell>
          <cell r="D494">
            <v>-9185792.0399999991</v>
          </cell>
        </row>
        <row r="495">
          <cell r="A495">
            <v>2122070101</v>
          </cell>
          <cell r="B495" t="str">
            <v>PARA PRESTAR A TERCEROS</v>
          </cell>
          <cell r="C495">
            <v>-9156181.0299999993</v>
          </cell>
          <cell r="D495">
            <v>-9156181.0299999993</v>
          </cell>
        </row>
        <row r="496">
          <cell r="A496">
            <v>2122079901</v>
          </cell>
          <cell r="B496" t="str">
            <v>INTERESES Y OTROS POR PAGAR</v>
          </cell>
          <cell r="C496">
            <v>-29611.01</v>
          </cell>
          <cell r="D496">
            <v>-29611.01</v>
          </cell>
        </row>
        <row r="497">
          <cell r="A497">
            <v>2123</v>
          </cell>
          <cell r="B497" t="str">
            <v>PRESTAMOS PACTADOS A CINCO O MAS ANIOS PLAZO</v>
          </cell>
          <cell r="C497">
            <v>-143340153.00999999</v>
          </cell>
          <cell r="D497">
            <v>-143340153.00999999</v>
          </cell>
        </row>
        <row r="498">
          <cell r="A498">
            <v>212306</v>
          </cell>
          <cell r="B498" t="str">
            <v>ADEUDADO A ENTIDADES EXTRANJERAS</v>
          </cell>
          <cell r="C498">
            <v>-92393572.420000002</v>
          </cell>
          <cell r="D498">
            <v>-92393572.420000002</v>
          </cell>
        </row>
        <row r="499">
          <cell r="A499">
            <v>2123060201</v>
          </cell>
          <cell r="B499" t="str">
            <v>ADEUDADO A BANCOS EXTRANJEROS POR LINEAS DE CREDITO</v>
          </cell>
          <cell r="C499">
            <v>-68934952.670000002</v>
          </cell>
          <cell r="D499">
            <v>-68934952.670000002</v>
          </cell>
        </row>
        <row r="500">
          <cell r="A500">
            <v>2123060301</v>
          </cell>
          <cell r="B500" t="str">
            <v>ADEUDADO A BANCOS EXTRANJEROS - OTROS</v>
          </cell>
          <cell r="C500">
            <v>-22786743.579999998</v>
          </cell>
          <cell r="D500">
            <v>-22786743.579999998</v>
          </cell>
        </row>
        <row r="501">
          <cell r="A501">
            <v>2123069901</v>
          </cell>
          <cell r="B501" t="str">
            <v>INTERESES Y OTROS POR PAGAR</v>
          </cell>
          <cell r="C501">
            <v>-671876.17</v>
          </cell>
          <cell r="D501">
            <v>-671876.17</v>
          </cell>
        </row>
        <row r="502">
          <cell r="A502">
            <v>212306990102</v>
          </cell>
          <cell r="B502" t="str">
            <v>ADEUDADO A BANCOS EXTRANJEROS POR LINEAS DE CREDITO</v>
          </cell>
          <cell r="C502">
            <v>-446419.15</v>
          </cell>
          <cell r="D502">
            <v>-446419.15</v>
          </cell>
        </row>
        <row r="503">
          <cell r="A503">
            <v>212306990103</v>
          </cell>
          <cell r="B503" t="str">
            <v>ADEUDADO A BANCOS EXTRANJEROS - OTROS</v>
          </cell>
          <cell r="C503">
            <v>-225457.02</v>
          </cell>
          <cell r="D503">
            <v>-225457.02</v>
          </cell>
        </row>
        <row r="504">
          <cell r="A504">
            <v>212307</v>
          </cell>
          <cell r="B504" t="str">
            <v>OTROS PRESTAMOS</v>
          </cell>
          <cell r="C504">
            <v>-50946580.590000004</v>
          </cell>
          <cell r="D504">
            <v>-50946580.590000004</v>
          </cell>
        </row>
        <row r="505">
          <cell r="A505">
            <v>2123070101</v>
          </cell>
          <cell r="B505" t="str">
            <v>PARA PRESTAR A TERCEROS</v>
          </cell>
          <cell r="C505">
            <v>-50816359.270000003</v>
          </cell>
          <cell r="D505">
            <v>-50816359.270000003</v>
          </cell>
        </row>
        <row r="506">
          <cell r="A506">
            <v>2123079901</v>
          </cell>
          <cell r="B506" t="str">
            <v>INTERESES Y OTROS POR PAGAR</v>
          </cell>
          <cell r="C506">
            <v>-130221.32</v>
          </cell>
          <cell r="D506">
            <v>-130221.32</v>
          </cell>
        </row>
        <row r="507">
          <cell r="A507">
            <v>213</v>
          </cell>
          <cell r="B507" t="str">
            <v>OBLIGACIONES A LA VISTA</v>
          </cell>
          <cell r="C507">
            <v>-681.79</v>
          </cell>
          <cell r="D507">
            <v>-681.79</v>
          </cell>
        </row>
        <row r="508">
          <cell r="A508">
            <v>2130</v>
          </cell>
          <cell r="B508" t="str">
            <v>OBLIGACIONES A LA VISTA</v>
          </cell>
          <cell r="C508">
            <v>-681.79</v>
          </cell>
          <cell r="D508">
            <v>-681.79</v>
          </cell>
        </row>
        <row r="509">
          <cell r="A509">
            <v>213001</v>
          </cell>
          <cell r="B509" t="str">
            <v>CHEQUES PROPIOS</v>
          </cell>
          <cell r="C509">
            <v>-681.79</v>
          </cell>
          <cell r="D509">
            <v>-681.79</v>
          </cell>
        </row>
        <row r="510">
          <cell r="A510">
            <v>2130010201</v>
          </cell>
          <cell r="B510" t="str">
            <v>CHEQUES CERTIFICADOS - ML</v>
          </cell>
          <cell r="C510">
            <v>-681.79</v>
          </cell>
          <cell r="D510">
            <v>-681.79</v>
          </cell>
        </row>
        <row r="511">
          <cell r="A511">
            <v>214</v>
          </cell>
          <cell r="B511" t="str">
            <v>TITULOS DE EMISION PROPIA</v>
          </cell>
          <cell r="C511">
            <v>-68550.92</v>
          </cell>
          <cell r="D511">
            <v>-68550.92</v>
          </cell>
        </row>
        <row r="512">
          <cell r="A512">
            <v>2142</v>
          </cell>
          <cell r="B512" t="str">
            <v>PACTADOS A MAS DE UN AÑO PLAZO</v>
          </cell>
          <cell r="C512">
            <v>-68550.92</v>
          </cell>
          <cell r="D512">
            <v>-68550.92</v>
          </cell>
        </row>
        <row r="513">
          <cell r="A513">
            <v>214202</v>
          </cell>
          <cell r="B513" t="str">
            <v>PACTADOS A CINCO O MAS AÑOS PLAZO</v>
          </cell>
          <cell r="C513">
            <v>-68550.92</v>
          </cell>
          <cell r="D513">
            <v>-68550.92</v>
          </cell>
        </row>
        <row r="514">
          <cell r="A514">
            <v>2142020201</v>
          </cell>
          <cell r="B514" t="str">
            <v>TITULOSVALORES SIN GARANTIA HIPOTECARIA</v>
          </cell>
          <cell r="C514">
            <v>-68550.92</v>
          </cell>
          <cell r="D514">
            <v>-68550.92</v>
          </cell>
        </row>
        <row r="515">
          <cell r="A515">
            <v>22</v>
          </cell>
          <cell r="B515" t="str">
            <v>OTROS PASIVOS</v>
          </cell>
          <cell r="C515">
            <v>-84078470.879999995</v>
          </cell>
          <cell r="D515">
            <v>-84078470.879999995</v>
          </cell>
        </row>
        <row r="516">
          <cell r="A516">
            <v>222</v>
          </cell>
          <cell r="B516" t="str">
            <v>CUENTAS POR PAGAR</v>
          </cell>
          <cell r="C516">
            <v>-82047974.859999999</v>
          </cell>
          <cell r="D516">
            <v>-82047974.859999999</v>
          </cell>
        </row>
        <row r="517">
          <cell r="A517">
            <v>2220</v>
          </cell>
          <cell r="B517" t="str">
            <v>CUENTAS POR PAGAR</v>
          </cell>
          <cell r="C517">
            <v>-82047974.859999999</v>
          </cell>
          <cell r="D517">
            <v>-82047974.859999999</v>
          </cell>
        </row>
        <row r="518">
          <cell r="A518">
            <v>222005</v>
          </cell>
          <cell r="B518" t="str">
            <v>IMPUESTOS SERVICIOS PUBLICOS Y OTRAS OBLIGACIONES</v>
          </cell>
          <cell r="C518">
            <v>-308032.23</v>
          </cell>
          <cell r="D518">
            <v>-308032.23</v>
          </cell>
        </row>
        <row r="519">
          <cell r="A519">
            <v>2220050100</v>
          </cell>
          <cell r="B519" t="str">
            <v>IMPUESTOS</v>
          </cell>
          <cell r="C519">
            <v>-106906.64</v>
          </cell>
          <cell r="D519">
            <v>-106906.64</v>
          </cell>
        </row>
        <row r="520">
          <cell r="A520">
            <v>222005010001</v>
          </cell>
          <cell r="B520" t="str">
            <v>IVA POR PAGAR</v>
          </cell>
          <cell r="C520">
            <v>-105233.76</v>
          </cell>
          <cell r="D520">
            <v>-105233.76</v>
          </cell>
        </row>
        <row r="521">
          <cell r="A521">
            <v>222005010002</v>
          </cell>
          <cell r="B521" t="str">
            <v>IMPUESTOS MUNICIPALES</v>
          </cell>
          <cell r="C521">
            <v>-1672.88</v>
          </cell>
          <cell r="D521">
            <v>-1672.88</v>
          </cell>
        </row>
        <row r="522">
          <cell r="A522">
            <v>2220050200</v>
          </cell>
          <cell r="B522" t="str">
            <v>SERVICIOS PUBLICOS</v>
          </cell>
          <cell r="C522">
            <v>-20423.52</v>
          </cell>
          <cell r="D522">
            <v>-20423.52</v>
          </cell>
        </row>
        <row r="523">
          <cell r="A523">
            <v>222005020001</v>
          </cell>
          <cell r="B523" t="str">
            <v>TELEFONO</v>
          </cell>
          <cell r="C523">
            <v>-8313.76</v>
          </cell>
          <cell r="D523">
            <v>-8313.76</v>
          </cell>
        </row>
        <row r="524">
          <cell r="A524">
            <v>222005020002</v>
          </cell>
          <cell r="B524" t="str">
            <v>AGUA</v>
          </cell>
          <cell r="C524">
            <v>-836.3</v>
          </cell>
          <cell r="D524">
            <v>-836.3</v>
          </cell>
        </row>
        <row r="525">
          <cell r="A525">
            <v>222005020003</v>
          </cell>
          <cell r="B525" t="str">
            <v>ENERGIA ELECTRICA</v>
          </cell>
          <cell r="C525">
            <v>-11273.46</v>
          </cell>
          <cell r="D525">
            <v>-11273.46</v>
          </cell>
        </row>
        <row r="526">
          <cell r="A526">
            <v>2220050300</v>
          </cell>
          <cell r="B526" t="str">
            <v>CUOTA PATRONAL ISSS</v>
          </cell>
          <cell r="C526">
            <v>-11532.38</v>
          </cell>
          <cell r="D526">
            <v>-11532.38</v>
          </cell>
        </row>
        <row r="527">
          <cell r="A527">
            <v>222005030001</v>
          </cell>
          <cell r="B527" t="str">
            <v>SALUD</v>
          </cell>
          <cell r="C527">
            <v>-10175.67</v>
          </cell>
          <cell r="D527">
            <v>-10175.67</v>
          </cell>
        </row>
        <row r="528">
          <cell r="A528">
            <v>222005030003</v>
          </cell>
          <cell r="B528" t="str">
            <v>INSTITUTO SALVADOREÑO DE FORMACION PROFESIONAL</v>
          </cell>
          <cell r="C528">
            <v>-1356.71</v>
          </cell>
          <cell r="D528">
            <v>-1356.71</v>
          </cell>
        </row>
        <row r="529">
          <cell r="A529">
            <v>2220050400</v>
          </cell>
          <cell r="B529" t="str">
            <v>PROVEEDORES</v>
          </cell>
          <cell r="C529">
            <v>-151988.70000000001</v>
          </cell>
          <cell r="D529">
            <v>-151988.70000000001</v>
          </cell>
        </row>
        <row r="530">
          <cell r="A530">
            <v>222005040001</v>
          </cell>
          <cell r="B530" t="str">
            <v>PROVEEDORES</v>
          </cell>
          <cell r="C530">
            <v>-146365.87</v>
          </cell>
          <cell r="D530">
            <v>-146365.87</v>
          </cell>
        </row>
        <row r="531">
          <cell r="A531">
            <v>222005040003</v>
          </cell>
          <cell r="B531" t="str">
            <v>PROVEEDORES - BANCA MOVIL</v>
          </cell>
          <cell r="C531">
            <v>-5622.83</v>
          </cell>
          <cell r="D531">
            <v>-5622.83</v>
          </cell>
        </row>
        <row r="532">
          <cell r="A532">
            <v>2220050700</v>
          </cell>
          <cell r="B532" t="str">
            <v>AFP</v>
          </cell>
          <cell r="C532">
            <v>-17180.990000000002</v>
          </cell>
          <cell r="D532">
            <v>-17180.990000000002</v>
          </cell>
        </row>
        <row r="533">
          <cell r="A533">
            <v>222005070001</v>
          </cell>
          <cell r="B533" t="str">
            <v>CONFIA</v>
          </cell>
          <cell r="C533">
            <v>-9390.56</v>
          </cell>
          <cell r="D533">
            <v>-9390.56</v>
          </cell>
        </row>
        <row r="534">
          <cell r="A534">
            <v>222005070002</v>
          </cell>
          <cell r="B534" t="str">
            <v>CRECER</v>
          </cell>
          <cell r="C534">
            <v>-7790.43</v>
          </cell>
          <cell r="D534">
            <v>-7790.43</v>
          </cell>
        </row>
        <row r="535">
          <cell r="A535">
            <v>222006</v>
          </cell>
          <cell r="B535" t="str">
            <v>IMPUESTO SOBRE LA RENTA</v>
          </cell>
          <cell r="C535">
            <v>-1633228.44</v>
          </cell>
          <cell r="D535">
            <v>-1633228.44</v>
          </cell>
        </row>
        <row r="536">
          <cell r="A536">
            <v>2220060000</v>
          </cell>
          <cell r="B536" t="str">
            <v>IMPUESTO SOBRE LA RENTA</v>
          </cell>
          <cell r="C536">
            <v>-1633228.44</v>
          </cell>
          <cell r="D536">
            <v>-1633228.44</v>
          </cell>
        </row>
        <row r="537">
          <cell r="A537">
            <v>222007</v>
          </cell>
          <cell r="B537" t="str">
            <v>PASIVOS TRANSITORIOS</v>
          </cell>
          <cell r="C537">
            <v>-16244.44</v>
          </cell>
          <cell r="D537">
            <v>-16244.44</v>
          </cell>
        </row>
        <row r="538">
          <cell r="A538">
            <v>2220070201</v>
          </cell>
          <cell r="B538" t="str">
            <v>COBROS POR CUENTA AJENA</v>
          </cell>
          <cell r="C538">
            <v>-16244.44</v>
          </cell>
          <cell r="D538">
            <v>-16244.44</v>
          </cell>
        </row>
        <row r="539">
          <cell r="A539">
            <v>222007020101</v>
          </cell>
          <cell r="B539" t="str">
            <v>SEGURO DE CREDITO POPULAR</v>
          </cell>
          <cell r="C539">
            <v>-650.89</v>
          </cell>
          <cell r="D539">
            <v>-650.89</v>
          </cell>
        </row>
        <row r="540">
          <cell r="A540">
            <v>222007020102</v>
          </cell>
          <cell r="B540" t="str">
            <v>SEGURO DE DEUDA</v>
          </cell>
          <cell r="C540">
            <v>-6675.56</v>
          </cell>
          <cell r="D540">
            <v>-6675.56</v>
          </cell>
        </row>
        <row r="541">
          <cell r="A541">
            <v>222007020104</v>
          </cell>
          <cell r="B541" t="str">
            <v>SEGUROS DE CESANTIA</v>
          </cell>
          <cell r="C541">
            <v>-1876.71</v>
          </cell>
          <cell r="D541">
            <v>-1876.71</v>
          </cell>
        </row>
        <row r="542">
          <cell r="A542">
            <v>222007020107</v>
          </cell>
          <cell r="B542" t="str">
            <v>SEGURO POR DAÑOS</v>
          </cell>
          <cell r="C542">
            <v>-7041.28</v>
          </cell>
          <cell r="D542">
            <v>-7041.28</v>
          </cell>
        </row>
        <row r="543">
          <cell r="A543">
            <v>222099</v>
          </cell>
          <cell r="B543" t="str">
            <v>OTRAS</v>
          </cell>
          <cell r="C543">
            <v>-80090469.75</v>
          </cell>
          <cell r="D543">
            <v>-80090469.75</v>
          </cell>
        </row>
        <row r="544">
          <cell r="A544">
            <v>2220990101</v>
          </cell>
          <cell r="B544" t="str">
            <v>SOBRANTES DE CAJA</v>
          </cell>
          <cell r="C544">
            <v>-170</v>
          </cell>
          <cell r="D544">
            <v>-170</v>
          </cell>
        </row>
        <row r="545">
          <cell r="A545">
            <v>222099010103</v>
          </cell>
          <cell r="B545" t="str">
            <v>SOBRANTE EN ATM´S</v>
          </cell>
          <cell r="C545">
            <v>-170</v>
          </cell>
          <cell r="D545">
            <v>-170</v>
          </cell>
        </row>
        <row r="546">
          <cell r="A546">
            <v>2220990201</v>
          </cell>
          <cell r="B546" t="str">
            <v>DEBITO FISCAL</v>
          </cell>
          <cell r="C546">
            <v>-8735.43</v>
          </cell>
          <cell r="D546">
            <v>-8735.43</v>
          </cell>
        </row>
        <row r="547">
          <cell r="A547">
            <v>222099020102</v>
          </cell>
          <cell r="B547" t="str">
            <v>RETENCION IVA 1 %</v>
          </cell>
          <cell r="C547">
            <v>-3584.18</v>
          </cell>
          <cell r="D547">
            <v>-3584.18</v>
          </cell>
        </row>
        <row r="548">
          <cell r="A548">
            <v>222099020103</v>
          </cell>
          <cell r="B548" t="str">
            <v>RETENCION IVA 13%</v>
          </cell>
          <cell r="C548">
            <v>-5151.25</v>
          </cell>
          <cell r="D548">
            <v>-5151.25</v>
          </cell>
        </row>
        <row r="549">
          <cell r="A549">
            <v>2220999101</v>
          </cell>
          <cell r="B549" t="str">
            <v>OTRAS</v>
          </cell>
          <cell r="C549">
            <v>-80081564.319999993</v>
          </cell>
          <cell r="D549">
            <v>-80081564.319999993</v>
          </cell>
        </row>
        <row r="550">
          <cell r="A550">
            <v>222099910102</v>
          </cell>
          <cell r="B550" t="str">
            <v>EXCEDENTES DE CUOTAS</v>
          </cell>
          <cell r="C550">
            <v>-1802.49</v>
          </cell>
          <cell r="D550">
            <v>-1802.49</v>
          </cell>
        </row>
        <row r="551">
          <cell r="A551">
            <v>222099910105</v>
          </cell>
          <cell r="B551" t="str">
            <v>FONDO PARA GASTOS DE PUBLICIDAD DEL SISTEMA FEDECREDITO</v>
          </cell>
          <cell r="C551">
            <v>-542349.14</v>
          </cell>
          <cell r="D551">
            <v>-542349.14</v>
          </cell>
        </row>
        <row r="552">
          <cell r="A552">
            <v>222099910109</v>
          </cell>
          <cell r="B552" t="str">
            <v>RESERVA DE LIQUIDEZ</v>
          </cell>
          <cell r="C552">
            <v>-72607115.420000002</v>
          </cell>
          <cell r="D552">
            <v>-72607115.420000002</v>
          </cell>
        </row>
        <row r="553">
          <cell r="A553">
            <v>22209991010903</v>
          </cell>
          <cell r="B553" t="str">
            <v>ENTIDADES SOCIAS NO SUPERVISADAS POR SSF</v>
          </cell>
          <cell r="C553">
            <v>-72607115.420000002</v>
          </cell>
          <cell r="D553">
            <v>-72607115.420000002</v>
          </cell>
        </row>
        <row r="554">
          <cell r="A554">
            <v>2220999101090300</v>
          </cell>
          <cell r="B554" t="str">
            <v>CAJAS DE CREDITO</v>
          </cell>
          <cell r="C554">
            <v>-68267413.269999996</v>
          </cell>
          <cell r="D554">
            <v>-68267413.269999996</v>
          </cell>
        </row>
        <row r="555">
          <cell r="A555">
            <v>2220999101090300</v>
          </cell>
          <cell r="B555" t="str">
            <v>BANCOS DE LOS TRABAJADORES</v>
          </cell>
          <cell r="C555">
            <v>-4339702.1500000004</v>
          </cell>
          <cell r="D555">
            <v>-4339702.1500000004</v>
          </cell>
        </row>
        <row r="556">
          <cell r="A556">
            <v>222099910111</v>
          </cell>
          <cell r="B556" t="str">
            <v>DISPONIBLE DE ENTIDADES SOCIAS</v>
          </cell>
          <cell r="C556">
            <v>-2332887.5699999998</v>
          </cell>
          <cell r="D556">
            <v>-2332887.5699999998</v>
          </cell>
        </row>
        <row r="557">
          <cell r="A557">
            <v>22209991011101</v>
          </cell>
          <cell r="B557" t="str">
            <v>CAJAS DE CREDITO</v>
          </cell>
          <cell r="C557">
            <v>-2137604.41</v>
          </cell>
          <cell r="D557">
            <v>-2137604.41</v>
          </cell>
        </row>
        <row r="558">
          <cell r="A558">
            <v>22209991011102</v>
          </cell>
          <cell r="B558" t="str">
            <v>BANCOS DE LOS TRABAJADORES</v>
          </cell>
          <cell r="C558">
            <v>-195283.16</v>
          </cell>
          <cell r="D558">
            <v>-195283.16</v>
          </cell>
        </row>
        <row r="559">
          <cell r="A559">
            <v>222099910113</v>
          </cell>
          <cell r="B559" t="str">
            <v>CUOTA PLAN DE MARKETING</v>
          </cell>
          <cell r="C559">
            <v>-107625.94</v>
          </cell>
          <cell r="D559">
            <v>-107625.94</v>
          </cell>
        </row>
        <row r="560">
          <cell r="A560">
            <v>222099910117</v>
          </cell>
          <cell r="B560" t="str">
            <v>FONDO BECAS</v>
          </cell>
          <cell r="C560">
            <v>-6330</v>
          </cell>
          <cell r="D560">
            <v>-6330</v>
          </cell>
        </row>
        <row r="561">
          <cell r="A561">
            <v>222099910118</v>
          </cell>
          <cell r="B561" t="str">
            <v>IPSFA</v>
          </cell>
          <cell r="C561">
            <v>-39.65</v>
          </cell>
          <cell r="D561">
            <v>-39.65</v>
          </cell>
        </row>
        <row r="562">
          <cell r="A562">
            <v>222099910121</v>
          </cell>
          <cell r="B562" t="str">
            <v>CUOTA CAMPAÑA PROMOCIONAL</v>
          </cell>
          <cell r="C562">
            <v>-27583.4</v>
          </cell>
          <cell r="D562">
            <v>-27583.4</v>
          </cell>
        </row>
        <row r="563">
          <cell r="A563">
            <v>222099910122</v>
          </cell>
          <cell r="B563" t="str">
            <v>CUOTAS GASTOS FUNCIONAMIENTO CADI</v>
          </cell>
          <cell r="C563">
            <v>-448660.98</v>
          </cell>
          <cell r="D563">
            <v>-448660.98</v>
          </cell>
        </row>
        <row r="564">
          <cell r="A564">
            <v>222099910123</v>
          </cell>
          <cell r="B564" t="str">
            <v>FONDO OPERATIVO CONTRATO REMESAS Y TRASLADO SA</v>
          </cell>
          <cell r="C564">
            <v>-377488.01</v>
          </cell>
          <cell r="D564">
            <v>-377488.01</v>
          </cell>
        </row>
        <row r="565">
          <cell r="A565">
            <v>222099910125</v>
          </cell>
          <cell r="B565" t="str">
            <v>FONDOS PROGRAMA BID ATN/ME 10169 ES</v>
          </cell>
          <cell r="C565">
            <v>-138488.85999999999</v>
          </cell>
          <cell r="D565">
            <v>-138488.85999999999</v>
          </cell>
        </row>
        <row r="566">
          <cell r="A566">
            <v>22209991012501</v>
          </cell>
          <cell r="B566" t="str">
            <v>APORTE BID FOMIN ATN/ME 13475 Y CF 12734</v>
          </cell>
          <cell r="C566">
            <v>-138488.85999999999</v>
          </cell>
          <cell r="D566">
            <v>-138488.85999999999</v>
          </cell>
        </row>
        <row r="567">
          <cell r="A567">
            <v>2220999101250090</v>
          </cell>
          <cell r="B567" t="str">
            <v>PRODUCTOS Y SERVICIOS DE AHORRO</v>
          </cell>
          <cell r="C567">
            <v>-51684.639999999999</v>
          </cell>
          <cell r="D567">
            <v>-51684.639999999999</v>
          </cell>
        </row>
        <row r="568">
          <cell r="A568">
            <v>2220999101250090</v>
          </cell>
          <cell r="B568" t="str">
            <v>PROGRAMA DE EDUCACION FINANCIERA AHORRO</v>
          </cell>
          <cell r="C568">
            <v>-18554.22</v>
          </cell>
          <cell r="D568">
            <v>-18554.22</v>
          </cell>
        </row>
        <row r="569">
          <cell r="A569">
            <v>2220999101250090</v>
          </cell>
          <cell r="B569" t="str">
            <v>CANALES DE DISTRIBUCION</v>
          </cell>
          <cell r="C569">
            <v>-45000</v>
          </cell>
          <cell r="D569">
            <v>-45000</v>
          </cell>
        </row>
        <row r="570">
          <cell r="A570">
            <v>2220999101250090</v>
          </cell>
          <cell r="B570" t="str">
            <v>LINEA BASE, MONITOREO Y EVALUACION FINAL</v>
          </cell>
          <cell r="C570">
            <v>-23250</v>
          </cell>
          <cell r="D570">
            <v>-23250</v>
          </cell>
        </row>
        <row r="571">
          <cell r="A571">
            <v>222099910126</v>
          </cell>
          <cell r="B571" t="str">
            <v>FONDOS MONEYGRAM</v>
          </cell>
          <cell r="C571">
            <v>-8716.06</v>
          </cell>
          <cell r="D571">
            <v>-8716.06</v>
          </cell>
        </row>
        <row r="572">
          <cell r="A572">
            <v>222099910131</v>
          </cell>
          <cell r="B572" t="str">
            <v>SERVICIO DE PROCESAMIENTO DE TARJETA DE CREDITO</v>
          </cell>
          <cell r="C572">
            <v>-37989.230000000003</v>
          </cell>
          <cell r="D572">
            <v>-37989.230000000003</v>
          </cell>
        </row>
        <row r="573">
          <cell r="A573">
            <v>222099910132</v>
          </cell>
          <cell r="B573" t="str">
            <v>ADMINISTRACION DE VENTAS</v>
          </cell>
          <cell r="C573">
            <v>-105039.13</v>
          </cell>
          <cell r="D573">
            <v>-105039.13</v>
          </cell>
        </row>
        <row r="574">
          <cell r="A574">
            <v>22209991013201</v>
          </cell>
          <cell r="B574" t="str">
            <v>ADMINISTRACION DE VENTAS</v>
          </cell>
          <cell r="C574">
            <v>-102944.78</v>
          </cell>
          <cell r="D574">
            <v>-102944.78</v>
          </cell>
        </row>
        <row r="575">
          <cell r="A575">
            <v>22209991013202</v>
          </cell>
          <cell r="B575" t="str">
            <v>CONTRACARGOS</v>
          </cell>
          <cell r="C575">
            <v>-2094.35</v>
          </cell>
          <cell r="D575">
            <v>-2094.35</v>
          </cell>
        </row>
        <row r="576">
          <cell r="A576">
            <v>222099910133</v>
          </cell>
          <cell r="B576" t="str">
            <v>COMISIONES Y CARGOS DE TARJETA POR LIQUIDAR</v>
          </cell>
          <cell r="C576">
            <v>-4142.8900000000003</v>
          </cell>
          <cell r="D576">
            <v>-4142.8900000000003</v>
          </cell>
        </row>
        <row r="577">
          <cell r="A577">
            <v>222099910134</v>
          </cell>
          <cell r="B577" t="str">
            <v>FONDOS SIGUE CORPORATION</v>
          </cell>
          <cell r="C577">
            <v>-230350.79</v>
          </cell>
          <cell r="D577">
            <v>-230350.79</v>
          </cell>
        </row>
        <row r="578">
          <cell r="A578">
            <v>222099910135</v>
          </cell>
          <cell r="B578" t="str">
            <v>FONDOS RECIBA NETWORKS</v>
          </cell>
          <cell r="C578">
            <v>-401713.66</v>
          </cell>
          <cell r="D578">
            <v>-401713.66</v>
          </cell>
        </row>
        <row r="579">
          <cell r="A579">
            <v>222099910136</v>
          </cell>
          <cell r="B579" t="str">
            <v>TELECOM</v>
          </cell>
          <cell r="C579">
            <v>-1921.2</v>
          </cell>
          <cell r="D579">
            <v>-1921.2</v>
          </cell>
        </row>
        <row r="580">
          <cell r="A580">
            <v>222099910137</v>
          </cell>
          <cell r="B580" t="str">
            <v>UNITELLER</v>
          </cell>
          <cell r="C580">
            <v>-77236.19</v>
          </cell>
          <cell r="D580">
            <v>-77236.19</v>
          </cell>
        </row>
        <row r="581">
          <cell r="A581">
            <v>222099910138</v>
          </cell>
          <cell r="B581" t="str">
            <v>TELEMOVIL EL SALVADOR SA</v>
          </cell>
          <cell r="C581">
            <v>-31917.55</v>
          </cell>
          <cell r="D581">
            <v>-31917.55</v>
          </cell>
        </row>
        <row r="582">
          <cell r="A582">
            <v>222099910140</v>
          </cell>
          <cell r="B582" t="str">
            <v>EMPRESAS REMESADORAS</v>
          </cell>
          <cell r="C582">
            <v>-543277.30000000005</v>
          </cell>
          <cell r="D582">
            <v>-543277.30000000005</v>
          </cell>
        </row>
        <row r="583">
          <cell r="A583">
            <v>222099910141</v>
          </cell>
          <cell r="B583" t="str">
            <v>EMPRESA PROMOTORA DE SALUD</v>
          </cell>
          <cell r="C583">
            <v>-603</v>
          </cell>
          <cell r="D583">
            <v>-603</v>
          </cell>
        </row>
        <row r="584">
          <cell r="A584">
            <v>222099910143</v>
          </cell>
          <cell r="B584" t="str">
            <v>COLECTURIA DELSUR</v>
          </cell>
          <cell r="C584">
            <v>-2192.5</v>
          </cell>
          <cell r="D584">
            <v>-2192.5</v>
          </cell>
        </row>
        <row r="585">
          <cell r="A585">
            <v>222099910145</v>
          </cell>
          <cell r="B585" t="str">
            <v>OPERACIONES POR APLICAR</v>
          </cell>
          <cell r="C585">
            <v>-51422.400000000001</v>
          </cell>
          <cell r="D585">
            <v>-51422.400000000001</v>
          </cell>
        </row>
        <row r="586">
          <cell r="A586">
            <v>222099910146</v>
          </cell>
          <cell r="B586" t="str">
            <v>SERVICIO DE ATM´S</v>
          </cell>
          <cell r="C586">
            <v>-12898.86</v>
          </cell>
          <cell r="D586">
            <v>-12898.86</v>
          </cell>
        </row>
        <row r="587">
          <cell r="A587">
            <v>22209991014602</v>
          </cell>
          <cell r="B587" t="str">
            <v>COMISIONES POR SERVICIO DE RED ATM´S</v>
          </cell>
          <cell r="C587">
            <v>-12898.86</v>
          </cell>
          <cell r="D587">
            <v>-12898.86</v>
          </cell>
        </row>
        <row r="588">
          <cell r="A588">
            <v>2220999101460200</v>
          </cell>
          <cell r="B588" t="str">
            <v>COMISION A ATH POR OPERACIONES DE OTROS BANCOS EN ATM DE FCB</v>
          </cell>
          <cell r="C588">
            <v>-12898.86</v>
          </cell>
          <cell r="D588">
            <v>-12898.86</v>
          </cell>
        </row>
        <row r="589">
          <cell r="A589">
            <v>222099910147</v>
          </cell>
          <cell r="B589" t="str">
            <v>AES</v>
          </cell>
          <cell r="C589">
            <v>-48836.66</v>
          </cell>
          <cell r="D589">
            <v>-48836.66</v>
          </cell>
        </row>
        <row r="590">
          <cell r="A590">
            <v>22209991014701</v>
          </cell>
          <cell r="B590" t="str">
            <v>SERVICIO DE CAESS</v>
          </cell>
          <cell r="C590">
            <v>-15977.83</v>
          </cell>
          <cell r="D590">
            <v>-15977.83</v>
          </cell>
        </row>
        <row r="591">
          <cell r="A591">
            <v>22209991014702</v>
          </cell>
          <cell r="B591" t="str">
            <v>SERVICIO DE CLESA</v>
          </cell>
          <cell r="C591">
            <v>-15966.92</v>
          </cell>
          <cell r="D591">
            <v>-15966.92</v>
          </cell>
        </row>
        <row r="592">
          <cell r="A592">
            <v>22209991014703</v>
          </cell>
          <cell r="B592" t="str">
            <v>SERVICIO DE EEO</v>
          </cell>
          <cell r="C592">
            <v>-11777.77</v>
          </cell>
          <cell r="D592">
            <v>-11777.77</v>
          </cell>
        </row>
        <row r="593">
          <cell r="A593">
            <v>22209991014704</v>
          </cell>
          <cell r="B593" t="str">
            <v>SERVICIO DE DEUSEN</v>
          </cell>
          <cell r="C593">
            <v>-5114.1400000000003</v>
          </cell>
          <cell r="D593">
            <v>-5114.1400000000003</v>
          </cell>
        </row>
        <row r="594">
          <cell r="A594">
            <v>222099910150</v>
          </cell>
          <cell r="B594" t="str">
            <v>COLECTURIA BELCORP</v>
          </cell>
          <cell r="C594">
            <v>-22015.63</v>
          </cell>
          <cell r="D594">
            <v>-22015.63</v>
          </cell>
        </row>
        <row r="595">
          <cell r="A595">
            <v>22209991015001</v>
          </cell>
          <cell r="B595" t="str">
            <v>SERVICIO DE COLECTURIA BELCORP</v>
          </cell>
          <cell r="C595">
            <v>-22015.63</v>
          </cell>
          <cell r="D595">
            <v>-22015.63</v>
          </cell>
        </row>
        <row r="596">
          <cell r="A596">
            <v>222099910151</v>
          </cell>
          <cell r="B596" t="str">
            <v>SERVICIO DE COLECTURIA</v>
          </cell>
          <cell r="C596">
            <v>-1743.9</v>
          </cell>
          <cell r="D596">
            <v>-1743.9</v>
          </cell>
        </row>
        <row r="597">
          <cell r="A597">
            <v>22209991015101</v>
          </cell>
          <cell r="B597" t="str">
            <v>SERVICIO DE ANDA</v>
          </cell>
          <cell r="C597">
            <v>-59.89</v>
          </cell>
          <cell r="D597">
            <v>-59.89</v>
          </cell>
        </row>
        <row r="598">
          <cell r="A598">
            <v>22209991015102</v>
          </cell>
          <cell r="B598" t="str">
            <v>SERVICIO DE TELEFONIA CLARO</v>
          </cell>
          <cell r="C598">
            <v>-1395.2</v>
          </cell>
          <cell r="D598">
            <v>-1395.2</v>
          </cell>
        </row>
        <row r="599">
          <cell r="A599">
            <v>22209991015103</v>
          </cell>
          <cell r="B599" t="str">
            <v>SERVICIO DE TELEFONIA TIGO</v>
          </cell>
          <cell r="C599">
            <v>-288.81</v>
          </cell>
          <cell r="D599">
            <v>-288.81</v>
          </cell>
        </row>
        <row r="600">
          <cell r="A600">
            <v>222099910158</v>
          </cell>
          <cell r="B600" t="str">
            <v>FONDOS FISDL</v>
          </cell>
          <cell r="C600">
            <v>-1858460.8</v>
          </cell>
          <cell r="D600">
            <v>-1858460.8</v>
          </cell>
        </row>
        <row r="601">
          <cell r="A601">
            <v>22209991015801</v>
          </cell>
          <cell r="B601" t="str">
            <v>PAGO DE PLANILLA</v>
          </cell>
          <cell r="C601">
            <v>-1463971.4</v>
          </cell>
          <cell r="D601">
            <v>-1463971.4</v>
          </cell>
        </row>
        <row r="602">
          <cell r="A602">
            <v>22209991015802</v>
          </cell>
          <cell r="B602" t="str">
            <v>PAGO CON TARJETA - FISDL</v>
          </cell>
          <cell r="C602">
            <v>-298739.40000000002</v>
          </cell>
          <cell r="D602">
            <v>-298739.40000000002</v>
          </cell>
        </row>
        <row r="603">
          <cell r="A603">
            <v>22209991015806</v>
          </cell>
          <cell r="B603" t="str">
            <v>PAGO PLANILLA VETERANOS DE GUERRA</v>
          </cell>
          <cell r="C603">
            <v>-95750</v>
          </cell>
          <cell r="D603">
            <v>-95750</v>
          </cell>
        </row>
        <row r="604">
          <cell r="A604">
            <v>222099910199</v>
          </cell>
          <cell r="B604" t="str">
            <v>OTRAS</v>
          </cell>
          <cell r="C604">
            <v>-50715.11</v>
          </cell>
          <cell r="D604">
            <v>-50715.11</v>
          </cell>
        </row>
        <row r="605">
          <cell r="A605">
            <v>223</v>
          </cell>
          <cell r="B605" t="str">
            <v>RETENCIONES</v>
          </cell>
          <cell r="C605">
            <v>-83696.36</v>
          </cell>
          <cell r="D605">
            <v>-83696.36</v>
          </cell>
        </row>
        <row r="606">
          <cell r="A606">
            <v>2230</v>
          </cell>
          <cell r="B606" t="str">
            <v>RETENCIONES</v>
          </cell>
          <cell r="C606">
            <v>-83696.36</v>
          </cell>
          <cell r="D606">
            <v>-83696.36</v>
          </cell>
        </row>
        <row r="607">
          <cell r="A607">
            <v>223000</v>
          </cell>
          <cell r="B607" t="str">
            <v>RETENCIONES</v>
          </cell>
          <cell r="C607">
            <v>-83696.36</v>
          </cell>
          <cell r="D607">
            <v>-83696.36</v>
          </cell>
        </row>
        <row r="608">
          <cell r="A608">
            <v>2230000100</v>
          </cell>
          <cell r="B608" t="str">
            <v>IMPUESTO SOBRE LA RENTA</v>
          </cell>
          <cell r="C608">
            <v>-55900.34</v>
          </cell>
          <cell r="D608">
            <v>-55900.34</v>
          </cell>
        </row>
        <row r="609">
          <cell r="A609">
            <v>223000010001</v>
          </cell>
          <cell r="B609" t="str">
            <v>EMPLEADOS</v>
          </cell>
          <cell r="C609">
            <v>-36630.21</v>
          </cell>
          <cell r="D609">
            <v>-36630.21</v>
          </cell>
        </row>
        <row r="610">
          <cell r="A610">
            <v>223000010003</v>
          </cell>
          <cell r="B610" t="str">
            <v>CAJAS DE CREDITO</v>
          </cell>
          <cell r="C610">
            <v>-236.49</v>
          </cell>
          <cell r="D610">
            <v>-236.49</v>
          </cell>
        </row>
        <row r="611">
          <cell r="A611">
            <v>223000010004</v>
          </cell>
          <cell r="B611" t="str">
            <v>BANCOS DE LOS TRABAJADORES</v>
          </cell>
          <cell r="C611">
            <v>-12.08</v>
          </cell>
          <cell r="D611">
            <v>-12.08</v>
          </cell>
        </row>
        <row r="612">
          <cell r="A612">
            <v>223000010005</v>
          </cell>
          <cell r="B612" t="str">
            <v>TERCERAS PERSONAS</v>
          </cell>
          <cell r="C612">
            <v>-16422.919999999998</v>
          </cell>
          <cell r="D612">
            <v>-16422.919999999998</v>
          </cell>
        </row>
        <row r="613">
          <cell r="A613">
            <v>22300001000501</v>
          </cell>
          <cell r="B613" t="str">
            <v>DOMICILIADAS</v>
          </cell>
          <cell r="C613">
            <v>-10857.92</v>
          </cell>
          <cell r="D613">
            <v>-10857.92</v>
          </cell>
        </row>
        <row r="614">
          <cell r="A614">
            <v>22300001000502</v>
          </cell>
          <cell r="B614" t="str">
            <v>NO DOMICILIADAS</v>
          </cell>
          <cell r="C614">
            <v>-5565</v>
          </cell>
          <cell r="D614">
            <v>-5565</v>
          </cell>
        </row>
        <row r="615">
          <cell r="A615">
            <v>223000010006</v>
          </cell>
          <cell r="B615" t="str">
            <v>SOBRE OPERACIONES FINANCIERAS</v>
          </cell>
          <cell r="C615">
            <v>-2598.64</v>
          </cell>
          <cell r="D615">
            <v>-2598.64</v>
          </cell>
        </row>
        <row r="616">
          <cell r="A616">
            <v>2230000200</v>
          </cell>
          <cell r="B616" t="str">
            <v>ISSS</v>
          </cell>
          <cell r="C616">
            <v>-4191.95</v>
          </cell>
          <cell r="D616">
            <v>-4191.95</v>
          </cell>
        </row>
        <row r="617">
          <cell r="A617">
            <v>223000020001</v>
          </cell>
          <cell r="B617" t="str">
            <v>SALUD</v>
          </cell>
          <cell r="C617">
            <v>-4152.3</v>
          </cell>
          <cell r="D617">
            <v>-4152.3</v>
          </cell>
        </row>
        <row r="618">
          <cell r="A618">
            <v>223000020002</v>
          </cell>
          <cell r="B618" t="str">
            <v>INVALIDEZ, VEJEZ Y SOBREVIVIENCIA</v>
          </cell>
          <cell r="C618">
            <v>-39.65</v>
          </cell>
          <cell r="D618">
            <v>-39.65</v>
          </cell>
        </row>
        <row r="619">
          <cell r="A619">
            <v>2230000300</v>
          </cell>
          <cell r="B619" t="str">
            <v>AFPS</v>
          </cell>
          <cell r="C619">
            <v>-16945.62</v>
          </cell>
          <cell r="D619">
            <v>-16945.62</v>
          </cell>
        </row>
        <row r="620">
          <cell r="A620">
            <v>223000030001</v>
          </cell>
          <cell r="B620" t="str">
            <v>CONFIA</v>
          </cell>
          <cell r="C620">
            <v>-9323.8799999999992</v>
          </cell>
          <cell r="D620">
            <v>-9323.8799999999992</v>
          </cell>
        </row>
        <row r="621">
          <cell r="A621">
            <v>223000030002</v>
          </cell>
          <cell r="B621" t="str">
            <v>CRECER</v>
          </cell>
          <cell r="C621">
            <v>-7621.74</v>
          </cell>
          <cell r="D621">
            <v>-7621.74</v>
          </cell>
        </row>
        <row r="622">
          <cell r="A622">
            <v>2230000400</v>
          </cell>
          <cell r="B622" t="str">
            <v>BANCOS Y FINANCIERAS</v>
          </cell>
          <cell r="C622">
            <v>-824.95</v>
          </cell>
          <cell r="D622">
            <v>-824.95</v>
          </cell>
        </row>
        <row r="623">
          <cell r="A623">
            <v>223000040005</v>
          </cell>
          <cell r="B623" t="str">
            <v>INTERMEDIARIOS FINANCIEROS NO BANCARIOS</v>
          </cell>
          <cell r="C623">
            <v>-50</v>
          </cell>
          <cell r="D623">
            <v>-50</v>
          </cell>
        </row>
        <row r="624">
          <cell r="A624">
            <v>22300004000502</v>
          </cell>
          <cell r="B624" t="str">
            <v>CAJAS DE CREDITO</v>
          </cell>
          <cell r="C624">
            <v>-50</v>
          </cell>
          <cell r="D624">
            <v>-50</v>
          </cell>
        </row>
        <row r="625">
          <cell r="A625">
            <v>223000040006</v>
          </cell>
          <cell r="B625" t="str">
            <v>FEDECREDITO</v>
          </cell>
          <cell r="C625">
            <v>-774.95</v>
          </cell>
          <cell r="D625">
            <v>-774.95</v>
          </cell>
        </row>
        <row r="626">
          <cell r="A626">
            <v>2230000500</v>
          </cell>
          <cell r="B626" t="str">
            <v>OTRAS RETENCIONES</v>
          </cell>
          <cell r="C626">
            <v>-5833.5</v>
          </cell>
          <cell r="D626">
            <v>-5833.5</v>
          </cell>
        </row>
        <row r="627">
          <cell r="A627">
            <v>223000050002</v>
          </cell>
          <cell r="B627" t="str">
            <v>EMBARGOS JUDICIALES</v>
          </cell>
          <cell r="C627">
            <v>-5833.5</v>
          </cell>
          <cell r="D627">
            <v>-5833.5</v>
          </cell>
        </row>
        <row r="628">
          <cell r="A628">
            <v>224</v>
          </cell>
          <cell r="B628" t="str">
            <v>PROVISIONES</v>
          </cell>
          <cell r="C628">
            <v>-1921995.15</v>
          </cell>
          <cell r="D628">
            <v>-1921995.15</v>
          </cell>
        </row>
        <row r="629">
          <cell r="A629">
            <v>2240</v>
          </cell>
          <cell r="B629" t="str">
            <v>PROVISIONES</v>
          </cell>
          <cell r="C629">
            <v>-1921995.15</v>
          </cell>
          <cell r="D629">
            <v>-1921995.15</v>
          </cell>
        </row>
        <row r="630">
          <cell r="A630">
            <v>224001</v>
          </cell>
          <cell r="B630" t="str">
            <v>PROVISIONES LABORALES</v>
          </cell>
          <cell r="C630">
            <v>-772201.27</v>
          </cell>
          <cell r="D630">
            <v>-772201.27</v>
          </cell>
        </row>
        <row r="631">
          <cell r="A631">
            <v>2240010200</v>
          </cell>
          <cell r="B631" t="str">
            <v>VACACIONES</v>
          </cell>
          <cell r="C631">
            <v>-145966.51999999999</v>
          </cell>
          <cell r="D631">
            <v>-145966.51999999999</v>
          </cell>
        </row>
        <row r="632">
          <cell r="A632">
            <v>224001020001</v>
          </cell>
          <cell r="B632" t="str">
            <v>ORDINARIAS</v>
          </cell>
          <cell r="C632">
            <v>-145966.51999999999</v>
          </cell>
          <cell r="D632">
            <v>-145966.51999999999</v>
          </cell>
        </row>
        <row r="633">
          <cell r="A633">
            <v>2240010300</v>
          </cell>
          <cell r="B633" t="str">
            <v>GRATIFICACIONES</v>
          </cell>
          <cell r="C633">
            <v>-197847.79</v>
          </cell>
          <cell r="D633">
            <v>-197847.79</v>
          </cell>
        </row>
        <row r="634">
          <cell r="A634">
            <v>2240010400</v>
          </cell>
          <cell r="B634" t="str">
            <v>AGUINALDOS</v>
          </cell>
          <cell r="C634">
            <v>-197223.23</v>
          </cell>
          <cell r="D634">
            <v>-197223.23</v>
          </cell>
        </row>
        <row r="635">
          <cell r="A635">
            <v>2240010500</v>
          </cell>
          <cell r="B635" t="str">
            <v>INDEMNIZACIONES</v>
          </cell>
          <cell r="C635">
            <v>-231163.73</v>
          </cell>
          <cell r="D635">
            <v>-231163.73</v>
          </cell>
        </row>
        <row r="636">
          <cell r="A636">
            <v>224003</v>
          </cell>
          <cell r="B636" t="str">
            <v>OTRAS PROVISIONES</v>
          </cell>
          <cell r="C636">
            <v>-1063133.82</v>
          </cell>
          <cell r="D636">
            <v>-1063133.82</v>
          </cell>
        </row>
        <row r="637">
          <cell r="A637">
            <v>2240030001</v>
          </cell>
          <cell r="B637" t="str">
            <v>OTRAS PROVISIONES</v>
          </cell>
          <cell r="C637">
            <v>-1063133.82</v>
          </cell>
          <cell r="D637">
            <v>-1063133.82</v>
          </cell>
        </row>
        <row r="638">
          <cell r="A638">
            <v>224003000108</v>
          </cell>
          <cell r="B638" t="str">
            <v>AUDITORIA EXTERNA</v>
          </cell>
          <cell r="C638">
            <v>-26315</v>
          </cell>
          <cell r="D638">
            <v>-26315</v>
          </cell>
        </row>
        <row r="639">
          <cell r="A639">
            <v>224003000109</v>
          </cell>
          <cell r="B639" t="str">
            <v>AUDITORIA FISCAL</v>
          </cell>
          <cell r="C639">
            <v>-5826.7</v>
          </cell>
          <cell r="D639">
            <v>-5826.7</v>
          </cell>
        </row>
        <row r="640">
          <cell r="A640">
            <v>224003000116</v>
          </cell>
          <cell r="B640" t="str">
            <v>ADMINISTRACION PROGRAMA DE PROTECCION- TARJETA DE CREDITO</v>
          </cell>
          <cell r="C640">
            <v>-995685.04</v>
          </cell>
          <cell r="D640">
            <v>-995685.04</v>
          </cell>
        </row>
        <row r="641">
          <cell r="A641">
            <v>224003000117</v>
          </cell>
          <cell r="B641" t="str">
            <v>ADMINISTRACION PROGRAMA DE PROTECCION- TARJETA DE DEBITO</v>
          </cell>
          <cell r="C641">
            <v>-35307.08</v>
          </cell>
          <cell r="D641">
            <v>-35307.08</v>
          </cell>
        </row>
        <row r="642">
          <cell r="A642">
            <v>224004</v>
          </cell>
          <cell r="B642" t="str">
            <v>PROVISIONES POR CONTINGENCIAS</v>
          </cell>
          <cell r="C642">
            <v>-86660.06</v>
          </cell>
          <cell r="D642">
            <v>-86660.06</v>
          </cell>
        </row>
        <row r="643">
          <cell r="A643">
            <v>2240040101</v>
          </cell>
          <cell r="B643" t="str">
            <v>CONTINGENCIA POR LITIGIOS JUDICIALES</v>
          </cell>
          <cell r="C643">
            <v>-86660.06</v>
          </cell>
          <cell r="D643">
            <v>-86660.06</v>
          </cell>
        </row>
        <row r="644">
          <cell r="A644">
            <v>225</v>
          </cell>
          <cell r="B644" t="str">
            <v>CREDITOS DIFERIDOS</v>
          </cell>
          <cell r="C644">
            <v>-24804.51</v>
          </cell>
          <cell r="D644">
            <v>-24804.51</v>
          </cell>
        </row>
        <row r="645">
          <cell r="A645">
            <v>2250</v>
          </cell>
          <cell r="B645" t="str">
            <v>CREDITOS DIFERIDOS</v>
          </cell>
          <cell r="C645">
            <v>-24804.51</v>
          </cell>
          <cell r="D645">
            <v>-24804.51</v>
          </cell>
        </row>
        <row r="646">
          <cell r="A646">
            <v>225002</v>
          </cell>
          <cell r="B646" t="str">
            <v>DIFERENCIAS DE PRECIOS EN OPERACIONES CON TITULOS VALORES</v>
          </cell>
          <cell r="C646">
            <v>-24804.51</v>
          </cell>
          <cell r="D646">
            <v>-24804.51</v>
          </cell>
        </row>
        <row r="647">
          <cell r="A647">
            <v>2250020000</v>
          </cell>
          <cell r="B647" t="str">
            <v>DIFERENCIAS DE PRECIOS EN OPERACIONES CON TITULOS VALORES</v>
          </cell>
          <cell r="C647">
            <v>-24804.51</v>
          </cell>
          <cell r="D647">
            <v>-24804.51</v>
          </cell>
        </row>
        <row r="648">
          <cell r="A648">
            <v>225002000002</v>
          </cell>
          <cell r="B648" t="str">
            <v>DIFERENCIAS DE PRECIOS EN OPERACIONES CON ENTIDADES DEL ESTA</v>
          </cell>
          <cell r="C648">
            <v>-24804.51</v>
          </cell>
          <cell r="D648">
            <v>-24804.51</v>
          </cell>
        </row>
        <row r="649">
          <cell r="A649">
            <v>24</v>
          </cell>
          <cell r="B649" t="str">
            <v>DEUDA SUBORDINADA</v>
          </cell>
          <cell r="C649">
            <v>-10167271</v>
          </cell>
          <cell r="D649">
            <v>-10167271</v>
          </cell>
        </row>
        <row r="650">
          <cell r="A650">
            <v>241</v>
          </cell>
          <cell r="B650" t="str">
            <v>DEUDA SUBORDINADA A PLAZO FIJO</v>
          </cell>
          <cell r="C650">
            <v>-10167271</v>
          </cell>
          <cell r="D650">
            <v>-10167271</v>
          </cell>
        </row>
        <row r="651">
          <cell r="A651">
            <v>2413</v>
          </cell>
          <cell r="B651" t="str">
            <v>DEUDA SUBORDINADA A CINCO O MAS AÑOS</v>
          </cell>
          <cell r="C651">
            <v>-10167271</v>
          </cell>
          <cell r="D651">
            <v>-10167271</v>
          </cell>
        </row>
        <row r="652">
          <cell r="A652">
            <v>241300</v>
          </cell>
          <cell r="B652" t="str">
            <v>DEUDA SUBORDINADA A CINCO O MAS ANIOS</v>
          </cell>
          <cell r="C652">
            <v>-10167271</v>
          </cell>
          <cell r="D652">
            <v>-10167271</v>
          </cell>
        </row>
        <row r="653">
          <cell r="A653">
            <v>2413000001</v>
          </cell>
          <cell r="B653" t="str">
            <v>DEUDA SUBORDINADA CON INSTITUCIONES EXTRANJERAS DE PRIMERA L</v>
          </cell>
          <cell r="C653">
            <v>-10000000</v>
          </cell>
          <cell r="D653">
            <v>-10000000</v>
          </cell>
        </row>
        <row r="654">
          <cell r="A654">
            <v>2413009901</v>
          </cell>
          <cell r="B654" t="str">
            <v>INTERESES Y OTROS POR PAGAR</v>
          </cell>
          <cell r="C654">
            <v>-167271</v>
          </cell>
          <cell r="D654">
            <v>-167271</v>
          </cell>
        </row>
        <row r="655">
          <cell r="A655">
            <v>0</v>
          </cell>
        </row>
        <row r="656">
          <cell r="A656">
            <v>0</v>
          </cell>
          <cell r="B656" t="str">
            <v>TOTAL PASIVOS</v>
          </cell>
          <cell r="C656">
            <v>-253025805.52000001</v>
          </cell>
          <cell r="D656">
            <v>-253025805.52000001</v>
          </cell>
        </row>
        <row r="657">
          <cell r="A657">
            <v>0</v>
          </cell>
        </row>
        <row r="658">
          <cell r="A658">
            <v>31</v>
          </cell>
          <cell r="B658" t="str">
            <v>PATRIMONIO</v>
          </cell>
          <cell r="C658">
            <v>-48418166.560000002</v>
          </cell>
          <cell r="D658">
            <v>-48418166.560000002</v>
          </cell>
        </row>
        <row r="659">
          <cell r="A659">
            <v>311</v>
          </cell>
          <cell r="B659" t="str">
            <v>CAPITAL SOCIAL</v>
          </cell>
          <cell r="C659">
            <v>-38433600</v>
          </cell>
          <cell r="D659">
            <v>-38433600</v>
          </cell>
        </row>
        <row r="660">
          <cell r="A660">
            <v>3110</v>
          </cell>
          <cell r="B660" t="str">
            <v>CAPITAL SOCIAL FIJO</v>
          </cell>
          <cell r="C660">
            <v>-5714300</v>
          </cell>
          <cell r="D660">
            <v>-5714300</v>
          </cell>
        </row>
        <row r="661">
          <cell r="A661">
            <v>311001</v>
          </cell>
          <cell r="B661" t="str">
            <v>CAPITAL SUSCRITO PAGADO</v>
          </cell>
          <cell r="C661">
            <v>-5714300</v>
          </cell>
          <cell r="D661">
            <v>-5714300</v>
          </cell>
        </row>
        <row r="662">
          <cell r="A662">
            <v>3110010200</v>
          </cell>
          <cell r="B662" t="str">
            <v>ACCIONES</v>
          </cell>
          <cell r="C662">
            <v>-5714300</v>
          </cell>
          <cell r="D662">
            <v>-5714300</v>
          </cell>
        </row>
        <row r="663">
          <cell r="A663">
            <v>311001020001</v>
          </cell>
          <cell r="B663" t="str">
            <v>CAPITAL FIJO</v>
          </cell>
          <cell r="C663">
            <v>-5714300</v>
          </cell>
          <cell r="D663">
            <v>-5714300</v>
          </cell>
        </row>
        <row r="664">
          <cell r="A664">
            <v>3111</v>
          </cell>
          <cell r="B664" t="str">
            <v>CAPITAL SOCIAL VARIABLE</v>
          </cell>
          <cell r="C664">
            <v>-32719300</v>
          </cell>
          <cell r="D664">
            <v>-32719300</v>
          </cell>
        </row>
        <row r="665">
          <cell r="A665">
            <v>311101</v>
          </cell>
          <cell r="B665" t="str">
            <v>CAPITAL SUSCRITO PAGADO</v>
          </cell>
          <cell r="C665">
            <v>-32719300</v>
          </cell>
          <cell r="D665">
            <v>-32719300</v>
          </cell>
        </row>
        <row r="666">
          <cell r="A666">
            <v>3111010200</v>
          </cell>
          <cell r="B666" t="str">
            <v>ACCIONES</v>
          </cell>
          <cell r="C666">
            <v>-32719300</v>
          </cell>
          <cell r="D666">
            <v>-32719300</v>
          </cell>
        </row>
        <row r="667">
          <cell r="A667">
            <v>313</v>
          </cell>
          <cell r="B667" t="str">
            <v>RESERVAS DE CAPITAL</v>
          </cell>
          <cell r="C667">
            <v>-9984566.5600000005</v>
          </cell>
          <cell r="D667">
            <v>-9984566.5600000005</v>
          </cell>
        </row>
        <row r="668">
          <cell r="A668">
            <v>3130</v>
          </cell>
          <cell r="B668" t="str">
            <v>RESERVAS DE CAPITAL</v>
          </cell>
          <cell r="C668">
            <v>-9984566.5600000005</v>
          </cell>
          <cell r="D668">
            <v>-9984566.5600000005</v>
          </cell>
        </row>
        <row r="669">
          <cell r="A669">
            <v>313000</v>
          </cell>
          <cell r="B669" t="str">
            <v>RESERVAS DE CAPITAL</v>
          </cell>
          <cell r="C669">
            <v>-9984566.5600000005</v>
          </cell>
          <cell r="D669">
            <v>-9984566.5600000005</v>
          </cell>
        </row>
        <row r="670">
          <cell r="A670">
            <v>3130000100</v>
          </cell>
          <cell r="B670" t="str">
            <v>RESERVA LEGAL</v>
          </cell>
          <cell r="C670">
            <v>-9984517.6999999993</v>
          </cell>
          <cell r="D670">
            <v>-9984517.6999999993</v>
          </cell>
        </row>
        <row r="671">
          <cell r="A671">
            <v>3130000300</v>
          </cell>
          <cell r="B671" t="str">
            <v>RESERVAS VOLUNTARIAS</v>
          </cell>
          <cell r="C671">
            <v>-48.86</v>
          </cell>
          <cell r="D671">
            <v>-48.86</v>
          </cell>
        </row>
        <row r="672">
          <cell r="A672">
            <v>32</v>
          </cell>
          <cell r="B672" t="str">
            <v>PATRIMONIO RESTRINGIDO</v>
          </cell>
          <cell r="C672">
            <v>-3989861.15</v>
          </cell>
          <cell r="D672">
            <v>-3989861.15</v>
          </cell>
        </row>
        <row r="673">
          <cell r="A673">
            <v>321</v>
          </cell>
          <cell r="B673" t="str">
            <v>UTILIDADES NO DISTRIBUIBLES</v>
          </cell>
          <cell r="C673">
            <v>-701658.33</v>
          </cell>
          <cell r="D673">
            <v>-701658.33</v>
          </cell>
        </row>
        <row r="674">
          <cell r="A674">
            <v>3210</v>
          </cell>
          <cell r="B674" t="str">
            <v>UTILIDADES NO DISTRIBUIBLES</v>
          </cell>
          <cell r="C674">
            <v>-701658.33</v>
          </cell>
          <cell r="D674">
            <v>-701658.33</v>
          </cell>
        </row>
        <row r="675">
          <cell r="A675">
            <v>321000</v>
          </cell>
          <cell r="B675" t="str">
            <v>UTILIDADES NO DISTRIBUIBLES</v>
          </cell>
          <cell r="C675">
            <v>-701658.33</v>
          </cell>
          <cell r="D675">
            <v>-701658.33</v>
          </cell>
        </row>
        <row r="676">
          <cell r="A676">
            <v>3210000000</v>
          </cell>
          <cell r="B676" t="str">
            <v>UTILIDADES NO DISTRIBUIBLES</v>
          </cell>
          <cell r="C676">
            <v>-701658.33</v>
          </cell>
          <cell r="D676">
            <v>-701658.33</v>
          </cell>
        </row>
        <row r="677">
          <cell r="A677">
            <v>322</v>
          </cell>
          <cell r="B677" t="str">
            <v>REVALUACIONES</v>
          </cell>
          <cell r="C677">
            <v>-3283546.68</v>
          </cell>
          <cell r="D677">
            <v>-3283546.68</v>
          </cell>
        </row>
        <row r="678">
          <cell r="A678">
            <v>3220</v>
          </cell>
          <cell r="B678" t="str">
            <v>REVALUACIONES</v>
          </cell>
          <cell r="C678">
            <v>-3283546.68</v>
          </cell>
          <cell r="D678">
            <v>-3283546.68</v>
          </cell>
        </row>
        <row r="679">
          <cell r="A679">
            <v>322000</v>
          </cell>
          <cell r="B679" t="str">
            <v>REVALUACIONES</v>
          </cell>
          <cell r="C679">
            <v>-3283546.68</v>
          </cell>
          <cell r="D679">
            <v>-3283546.68</v>
          </cell>
        </row>
        <row r="680">
          <cell r="A680">
            <v>3220000100</v>
          </cell>
          <cell r="B680" t="str">
            <v>REVALUO DE INMUEBLES DEL ACTIVO FIJO</v>
          </cell>
          <cell r="C680">
            <v>-3283546.68</v>
          </cell>
          <cell r="D680">
            <v>-3283546.68</v>
          </cell>
        </row>
        <row r="681">
          <cell r="A681">
            <v>322000010001</v>
          </cell>
          <cell r="B681" t="str">
            <v>TERRENOS</v>
          </cell>
          <cell r="C681">
            <v>-1504291.48</v>
          </cell>
          <cell r="D681">
            <v>-1504291.48</v>
          </cell>
        </row>
        <row r="682">
          <cell r="A682">
            <v>322000010002</v>
          </cell>
          <cell r="B682" t="str">
            <v>EDIFICACIONES</v>
          </cell>
          <cell r="C682">
            <v>-1779255.2</v>
          </cell>
          <cell r="D682">
            <v>-1779255.2</v>
          </cell>
        </row>
        <row r="683">
          <cell r="A683">
            <v>324</v>
          </cell>
          <cell r="B683" t="str">
            <v>DONACIONES</v>
          </cell>
          <cell r="C683">
            <v>-879.35</v>
          </cell>
          <cell r="D683">
            <v>-879.35</v>
          </cell>
        </row>
        <row r="684">
          <cell r="A684">
            <v>3240</v>
          </cell>
          <cell r="B684" t="str">
            <v>DONACIONES</v>
          </cell>
          <cell r="C684">
            <v>-879.35</v>
          </cell>
          <cell r="D684">
            <v>-879.35</v>
          </cell>
        </row>
        <row r="685">
          <cell r="A685">
            <v>324002</v>
          </cell>
          <cell r="B685" t="str">
            <v>OTRAS DONACIONES</v>
          </cell>
          <cell r="C685">
            <v>-879.35</v>
          </cell>
          <cell r="D685">
            <v>-879.35</v>
          </cell>
        </row>
        <row r="686">
          <cell r="A686">
            <v>3240020300</v>
          </cell>
          <cell r="B686" t="str">
            <v>MUEBLES</v>
          </cell>
          <cell r="C686">
            <v>-879.35</v>
          </cell>
          <cell r="D686">
            <v>-879.35</v>
          </cell>
        </row>
        <row r="687">
          <cell r="A687">
            <v>325</v>
          </cell>
          <cell r="B687" t="str">
            <v>PROVISIONES</v>
          </cell>
          <cell r="C687">
            <v>-3776.79</v>
          </cell>
          <cell r="D687">
            <v>-3776.79</v>
          </cell>
        </row>
        <row r="688">
          <cell r="A688">
            <v>3250</v>
          </cell>
          <cell r="B688" t="str">
            <v>PROVISIONES</v>
          </cell>
          <cell r="C688">
            <v>-3776.79</v>
          </cell>
          <cell r="D688">
            <v>-3776.79</v>
          </cell>
        </row>
        <row r="689">
          <cell r="A689">
            <v>325002</v>
          </cell>
          <cell r="B689" t="str">
            <v>POR BIENES RECIBIDOS EN PAGO O ADJUDICADOS</v>
          </cell>
          <cell r="C689">
            <v>-3776.79</v>
          </cell>
          <cell r="D689">
            <v>-3776.79</v>
          </cell>
        </row>
        <row r="690">
          <cell r="A690">
            <v>3250020100</v>
          </cell>
          <cell r="B690" t="str">
            <v>BIENES INMUEBLES</v>
          </cell>
          <cell r="C690">
            <v>-3776.79</v>
          </cell>
          <cell r="D690">
            <v>-3776.79</v>
          </cell>
        </row>
        <row r="691">
          <cell r="A691">
            <v>325002010002</v>
          </cell>
          <cell r="B691" t="str">
            <v>RUSTICOS</v>
          </cell>
          <cell r="C691">
            <v>-3776.79</v>
          </cell>
          <cell r="D691">
            <v>-3776.79</v>
          </cell>
        </row>
        <row r="692">
          <cell r="A692">
            <v>0</v>
          </cell>
        </row>
        <row r="693">
          <cell r="A693">
            <v>0</v>
          </cell>
          <cell r="B693" t="str">
            <v>TOTAL PATRIMONIO</v>
          </cell>
          <cell r="C693">
            <v>-52408027.710000001</v>
          </cell>
          <cell r="D693">
            <v>-52408027.710000001</v>
          </cell>
        </row>
        <row r="694">
          <cell r="A694">
            <v>0</v>
          </cell>
        </row>
        <row r="695">
          <cell r="A695">
            <v>61</v>
          </cell>
          <cell r="B695" t="str">
            <v>INGRESOS DE OPERACIONES DE INTERMEDIACION</v>
          </cell>
          <cell r="C695">
            <v>-14594972.529999999</v>
          </cell>
          <cell r="D695">
            <v>-14594972.529999999</v>
          </cell>
        </row>
        <row r="696">
          <cell r="A696">
            <v>611</v>
          </cell>
          <cell r="B696" t="str">
            <v>INGRESOS DE OPERACIONES DE INTERMEDIACION</v>
          </cell>
          <cell r="C696">
            <v>-14594972.529999999</v>
          </cell>
          <cell r="D696">
            <v>-14594972.529999999</v>
          </cell>
        </row>
        <row r="697">
          <cell r="A697">
            <v>6110</v>
          </cell>
          <cell r="B697" t="str">
            <v>INGRESOS DE OPERACIONES DE INTERMEDIACION</v>
          </cell>
          <cell r="C697">
            <v>-14594972.529999999</v>
          </cell>
          <cell r="D697">
            <v>-14594972.529999999</v>
          </cell>
        </row>
        <row r="698">
          <cell r="A698">
            <v>611001</v>
          </cell>
          <cell r="B698" t="str">
            <v>CARTERA DE PRESTAMOS</v>
          </cell>
          <cell r="C698">
            <v>-14253677.25</v>
          </cell>
          <cell r="D698">
            <v>-14253677.25</v>
          </cell>
        </row>
        <row r="699">
          <cell r="A699">
            <v>6110010100</v>
          </cell>
          <cell r="B699" t="str">
            <v>INTERESES</v>
          </cell>
          <cell r="C699">
            <v>-14253677.25</v>
          </cell>
          <cell r="D699">
            <v>-14253677.25</v>
          </cell>
        </row>
        <row r="700">
          <cell r="A700">
            <v>611001010001</v>
          </cell>
          <cell r="B700" t="str">
            <v>PACTADOS HASTA UN AÑO PLAZO</v>
          </cell>
          <cell r="C700">
            <v>-523404.69</v>
          </cell>
          <cell r="D700">
            <v>-523404.69</v>
          </cell>
        </row>
        <row r="701">
          <cell r="A701">
            <v>61100101000101</v>
          </cell>
          <cell r="B701" t="str">
            <v>OTORGAMIENTOS ORIGINALES</v>
          </cell>
          <cell r="C701">
            <v>-521858.37</v>
          </cell>
          <cell r="D701">
            <v>-521858.37</v>
          </cell>
        </row>
        <row r="702">
          <cell r="A702">
            <v>61100101000103</v>
          </cell>
          <cell r="B702" t="str">
            <v>INTERESES MORATORIOS</v>
          </cell>
          <cell r="C702">
            <v>-1546.32</v>
          </cell>
          <cell r="D702">
            <v>-1546.32</v>
          </cell>
        </row>
        <row r="703">
          <cell r="A703">
            <v>611001010002</v>
          </cell>
          <cell r="B703" t="str">
            <v>PACTADOS A MAS DE UN AÑO PLAZO</v>
          </cell>
          <cell r="C703">
            <v>-13730272.560000001</v>
          </cell>
          <cell r="D703">
            <v>-13730272.560000001</v>
          </cell>
        </row>
        <row r="704">
          <cell r="A704">
            <v>61100101000201</v>
          </cell>
          <cell r="B704" t="str">
            <v>OTORGAMIENTOS ORIGINALES</v>
          </cell>
          <cell r="C704">
            <v>-13728439.300000001</v>
          </cell>
          <cell r="D704">
            <v>-13728439.300000001</v>
          </cell>
        </row>
        <row r="705">
          <cell r="A705">
            <v>61100101000203</v>
          </cell>
          <cell r="B705" t="str">
            <v>INTERESES MORATORIOS</v>
          </cell>
          <cell r="C705">
            <v>-1833.26</v>
          </cell>
          <cell r="D705">
            <v>-1833.26</v>
          </cell>
        </row>
        <row r="706">
          <cell r="A706">
            <v>611002</v>
          </cell>
          <cell r="B706" t="str">
            <v>CARTERA DE INVERSIONES</v>
          </cell>
          <cell r="C706">
            <v>-28080.98</v>
          </cell>
          <cell r="D706">
            <v>-28080.98</v>
          </cell>
        </row>
        <row r="707">
          <cell r="A707">
            <v>6110020100</v>
          </cell>
          <cell r="B707" t="str">
            <v>INTERESES</v>
          </cell>
          <cell r="C707">
            <v>-28080.98</v>
          </cell>
          <cell r="D707">
            <v>-28080.98</v>
          </cell>
        </row>
        <row r="708">
          <cell r="A708">
            <v>611002010001</v>
          </cell>
          <cell r="B708" t="str">
            <v>TITULOS VALORES CONSERVADOS PARA NEGOCIACION</v>
          </cell>
          <cell r="C708">
            <v>-28080.67</v>
          </cell>
          <cell r="D708">
            <v>-28080.67</v>
          </cell>
        </row>
        <row r="709">
          <cell r="A709">
            <v>61100201000102</v>
          </cell>
          <cell r="B709" t="str">
            <v>TITULOS VALORES TRANSFERIDOS</v>
          </cell>
          <cell r="C709">
            <v>-28080.67</v>
          </cell>
          <cell r="D709">
            <v>-28080.67</v>
          </cell>
        </row>
        <row r="710">
          <cell r="A710">
            <v>611002010002</v>
          </cell>
          <cell r="B710" t="str">
            <v>TITULOS VALORES PARA CONSERVARSE HASTA EL VENCIMIENTO</v>
          </cell>
          <cell r="C710">
            <v>-0.31</v>
          </cell>
          <cell r="D710">
            <v>-0.31</v>
          </cell>
        </row>
        <row r="711">
          <cell r="A711">
            <v>61100201000201</v>
          </cell>
          <cell r="B711" t="str">
            <v>TITULOS VALORES PARA CONSERVARSE HASTA EL VENCIMIENTO</v>
          </cell>
          <cell r="C711">
            <v>-0.31</v>
          </cell>
          <cell r="D711">
            <v>-0.31</v>
          </cell>
        </row>
        <row r="712">
          <cell r="A712">
            <v>611003</v>
          </cell>
          <cell r="B712" t="str">
            <v>OPERACIONES TEMPORALES CON DOCUMENTOS</v>
          </cell>
          <cell r="C712">
            <v>-14232.36</v>
          </cell>
          <cell r="D712">
            <v>-14232.36</v>
          </cell>
        </row>
        <row r="713">
          <cell r="A713">
            <v>6110030100</v>
          </cell>
          <cell r="B713" t="str">
            <v>PRIMAS</v>
          </cell>
          <cell r="C713">
            <v>-14232.36</v>
          </cell>
          <cell r="D713">
            <v>-14232.36</v>
          </cell>
        </row>
        <row r="714">
          <cell r="A714">
            <v>611003010001</v>
          </cell>
          <cell r="B714" t="str">
            <v>DOCUMENTOS ADQUIRIDOS HASTA UN AÑO PLAZO</v>
          </cell>
          <cell r="C714">
            <v>-14232.36</v>
          </cell>
          <cell r="D714">
            <v>-14232.36</v>
          </cell>
        </row>
        <row r="715">
          <cell r="A715">
            <v>611004</v>
          </cell>
          <cell r="B715" t="str">
            <v>INTERESES SOBRE DEPOSITOS</v>
          </cell>
          <cell r="C715">
            <v>-298981.94</v>
          </cell>
          <cell r="D715">
            <v>-298981.94</v>
          </cell>
        </row>
        <row r="716">
          <cell r="A716">
            <v>6110040100</v>
          </cell>
          <cell r="B716" t="str">
            <v>EN EL BCR</v>
          </cell>
          <cell r="C716">
            <v>-34.08</v>
          </cell>
          <cell r="D716">
            <v>-34.08</v>
          </cell>
        </row>
        <row r="717">
          <cell r="A717">
            <v>611004010001</v>
          </cell>
          <cell r="B717" t="str">
            <v>DEPOSITOS PARA RESERVA DE LIQUDEZ</v>
          </cell>
          <cell r="C717">
            <v>-34.08</v>
          </cell>
          <cell r="D717">
            <v>-34.08</v>
          </cell>
        </row>
        <row r="718">
          <cell r="A718">
            <v>6110040200</v>
          </cell>
          <cell r="B718" t="str">
            <v>EN OTRAS INSTITUCIONES FINANCIERAS</v>
          </cell>
          <cell r="C718">
            <v>-298947.86</v>
          </cell>
          <cell r="D718">
            <v>-298947.86</v>
          </cell>
        </row>
        <row r="719">
          <cell r="A719">
            <v>611004020001</v>
          </cell>
          <cell r="B719" t="str">
            <v>OTRAS ENTIDADES DEL SISTEMA FIANCIERO</v>
          </cell>
          <cell r="C719">
            <v>-298947.86</v>
          </cell>
          <cell r="D719">
            <v>-298947.86</v>
          </cell>
        </row>
        <row r="720">
          <cell r="A720">
            <v>61100402000101</v>
          </cell>
          <cell r="B720" t="str">
            <v>DEPOSITOS A LA VISTA</v>
          </cell>
          <cell r="C720">
            <v>-298947.86</v>
          </cell>
          <cell r="D720">
            <v>-298947.86</v>
          </cell>
        </row>
        <row r="721">
          <cell r="A721">
            <v>6110040200010100</v>
          </cell>
          <cell r="B721" t="str">
            <v>BANCOS</v>
          </cell>
          <cell r="C721">
            <v>-298947.86</v>
          </cell>
          <cell r="D721">
            <v>-298947.86</v>
          </cell>
        </row>
        <row r="722">
          <cell r="A722">
            <v>62</v>
          </cell>
          <cell r="B722" t="str">
            <v>INGRESOS DE OTRAS OPERACIONES</v>
          </cell>
          <cell r="C722">
            <v>-6430375.4000000004</v>
          </cell>
          <cell r="D722">
            <v>-6430375.4000000004</v>
          </cell>
        </row>
        <row r="723">
          <cell r="A723">
            <v>621</v>
          </cell>
          <cell r="B723" t="str">
            <v>INGRESOS DE OTRAS OPERACIONES</v>
          </cell>
          <cell r="C723">
            <v>-6430375.4000000004</v>
          </cell>
          <cell r="D723">
            <v>-6430375.4000000004</v>
          </cell>
        </row>
        <row r="724">
          <cell r="A724">
            <v>6210</v>
          </cell>
          <cell r="B724" t="str">
            <v>INGRESOS DE OTRAS OPERACIONES</v>
          </cell>
          <cell r="C724">
            <v>-6430375.4000000004</v>
          </cell>
          <cell r="D724">
            <v>-6430375.4000000004</v>
          </cell>
        </row>
        <row r="725">
          <cell r="A725">
            <v>621002</v>
          </cell>
          <cell r="B725" t="str">
            <v>SERVICIOS TECNICOS</v>
          </cell>
          <cell r="C725">
            <v>-1286821.21</v>
          </cell>
          <cell r="D725">
            <v>-1286821.21</v>
          </cell>
        </row>
        <row r="726">
          <cell r="A726">
            <v>6210020300</v>
          </cell>
          <cell r="B726" t="str">
            <v>SERVICIOS DE CAPACITACION</v>
          </cell>
          <cell r="C726">
            <v>-667391.80000000005</v>
          </cell>
          <cell r="D726">
            <v>-667391.80000000005</v>
          </cell>
        </row>
        <row r="727">
          <cell r="A727">
            <v>6210020700</v>
          </cell>
          <cell r="B727" t="str">
            <v>ASESORIA</v>
          </cell>
          <cell r="C727">
            <v>-250650</v>
          </cell>
          <cell r="D727">
            <v>-250650</v>
          </cell>
        </row>
        <row r="728">
          <cell r="A728">
            <v>6210020800</v>
          </cell>
          <cell r="B728" t="str">
            <v>INFORM TICA</v>
          </cell>
          <cell r="C728">
            <v>-4340</v>
          </cell>
          <cell r="D728">
            <v>-4340</v>
          </cell>
        </row>
        <row r="729">
          <cell r="A729">
            <v>6210029100</v>
          </cell>
          <cell r="B729" t="str">
            <v>OTROS</v>
          </cell>
          <cell r="C729">
            <v>-364439.41</v>
          </cell>
          <cell r="D729">
            <v>-364439.41</v>
          </cell>
        </row>
        <row r="730">
          <cell r="A730">
            <v>621002910003</v>
          </cell>
          <cell r="B730" t="str">
            <v>SERVICIO DE SELECCION Y EVALUACION DE RECURSOS HUMANOS</v>
          </cell>
          <cell r="C730">
            <v>-35900</v>
          </cell>
          <cell r="D730">
            <v>-35900</v>
          </cell>
        </row>
        <row r="731">
          <cell r="A731">
            <v>621002910004</v>
          </cell>
          <cell r="B731" t="str">
            <v>SERVICIO DE CIERRE CENTRALIZADO EN CADI</v>
          </cell>
          <cell r="C731">
            <v>-217700.16</v>
          </cell>
          <cell r="D731">
            <v>-217700.16</v>
          </cell>
        </row>
        <row r="732">
          <cell r="A732">
            <v>621002910006</v>
          </cell>
          <cell r="B732" t="str">
            <v>SERVICIO DE ASESORIA MYPE</v>
          </cell>
          <cell r="C732">
            <v>-110839.25</v>
          </cell>
          <cell r="D732">
            <v>-110839.25</v>
          </cell>
        </row>
        <row r="733">
          <cell r="A733">
            <v>621004</v>
          </cell>
          <cell r="B733" t="str">
            <v>SERVICIOS FINANCIEROS</v>
          </cell>
          <cell r="C733">
            <v>-5143554.1900000004</v>
          </cell>
          <cell r="D733">
            <v>-5143554.1900000004</v>
          </cell>
        </row>
        <row r="734">
          <cell r="A734">
            <v>6210040400</v>
          </cell>
          <cell r="B734" t="str">
            <v>OTROS</v>
          </cell>
          <cell r="C734">
            <v>-5143554.1900000004</v>
          </cell>
          <cell r="D734">
            <v>-5143554.1900000004</v>
          </cell>
        </row>
        <row r="735">
          <cell r="A735">
            <v>621004040002</v>
          </cell>
          <cell r="B735" t="str">
            <v>COMISIONES PRODERNOR</v>
          </cell>
          <cell r="C735">
            <v>-28121.8</v>
          </cell>
          <cell r="D735">
            <v>-28121.8</v>
          </cell>
        </row>
        <row r="736">
          <cell r="A736">
            <v>621004040005</v>
          </cell>
          <cell r="B736" t="str">
            <v>CONSULTA RIESGO CREDITICIO</v>
          </cell>
          <cell r="C736">
            <v>-22567.5</v>
          </cell>
          <cell r="D736">
            <v>-22567.5</v>
          </cell>
        </row>
        <row r="737">
          <cell r="A737">
            <v>621004040006</v>
          </cell>
          <cell r="B737" t="str">
            <v>SERVICIO DE SALUD A TU ALCANCE</v>
          </cell>
          <cell r="C737">
            <v>-34976.43</v>
          </cell>
          <cell r="D737">
            <v>-34976.43</v>
          </cell>
        </row>
        <row r="738">
          <cell r="A738">
            <v>621004040009</v>
          </cell>
          <cell r="B738" t="str">
            <v>COMISION POR PAGO REMESAS FAMILIARES</v>
          </cell>
          <cell r="C738">
            <v>-450766.59</v>
          </cell>
          <cell r="D738">
            <v>-450766.59</v>
          </cell>
        </row>
        <row r="739">
          <cell r="A739">
            <v>621004040010</v>
          </cell>
          <cell r="B739" t="str">
            <v>RESGUARDO Y CUSTODIA DE DOCUMENTOS</v>
          </cell>
          <cell r="C739">
            <v>-17436.599999999999</v>
          </cell>
          <cell r="D739">
            <v>-17436.599999999999</v>
          </cell>
        </row>
        <row r="740">
          <cell r="A740">
            <v>621004040015</v>
          </cell>
          <cell r="B740" t="str">
            <v>SERVICIOS DE TARJETA DE DEBITO</v>
          </cell>
          <cell r="C740">
            <v>-33.82</v>
          </cell>
          <cell r="D740">
            <v>-33.82</v>
          </cell>
        </row>
        <row r="741">
          <cell r="A741">
            <v>621004040018</v>
          </cell>
          <cell r="B741" t="str">
            <v>COMISIONES POR COMPRA TARJETAS DE DEBITO</v>
          </cell>
          <cell r="C741">
            <v>-65814.77</v>
          </cell>
          <cell r="D741">
            <v>-65814.77</v>
          </cell>
        </row>
        <row r="742">
          <cell r="A742">
            <v>621004040020</v>
          </cell>
          <cell r="B742" t="str">
            <v>COMISONES POR SERVICIO DE RETIRO TARJETA DE CREDITO ATMS</v>
          </cell>
          <cell r="C742">
            <v>-27566.7</v>
          </cell>
          <cell r="D742">
            <v>-27566.7</v>
          </cell>
        </row>
        <row r="743">
          <cell r="A743">
            <v>621004040021</v>
          </cell>
          <cell r="B743" t="str">
            <v>COMISIONES POR SERVICIO RETIRO DE EFECTIVO TARJETA DE DEBITO</v>
          </cell>
          <cell r="C743">
            <v>-38076.449999999997</v>
          </cell>
          <cell r="D743">
            <v>-38076.449999999997</v>
          </cell>
        </row>
        <row r="744">
          <cell r="A744">
            <v>621004040022</v>
          </cell>
          <cell r="B744" t="str">
            <v>COMISION RUTEO TRANSACCIONES TARJETA DE CREDITO POS</v>
          </cell>
          <cell r="C744">
            <v>-180178.36</v>
          </cell>
          <cell r="D744">
            <v>-180178.36</v>
          </cell>
        </row>
        <row r="745">
          <cell r="A745">
            <v>621004040023</v>
          </cell>
          <cell r="B745" t="str">
            <v>COMISION RUTEO TRANSACCIONES TARJETA DE DEBITO POS</v>
          </cell>
          <cell r="C745">
            <v>-20430.38</v>
          </cell>
          <cell r="D745">
            <v>-20430.38</v>
          </cell>
        </row>
        <row r="746">
          <cell r="A746">
            <v>621004040026</v>
          </cell>
          <cell r="B746" t="str">
            <v>DIFERENCIAL EN VENTA DE TARJETA DE DEBITO</v>
          </cell>
          <cell r="C746">
            <v>-33493.11</v>
          </cell>
          <cell r="D746">
            <v>-33493.11</v>
          </cell>
        </row>
        <row r="747">
          <cell r="A747">
            <v>621004040027</v>
          </cell>
          <cell r="B747" t="str">
            <v>ADMINISTRACION TARJETA DE CREDITO</v>
          </cell>
          <cell r="C747">
            <v>-1710272.34</v>
          </cell>
          <cell r="D747">
            <v>-1710272.34</v>
          </cell>
        </row>
        <row r="748">
          <cell r="A748">
            <v>621004040028</v>
          </cell>
          <cell r="B748" t="str">
            <v>ADMINISTRACION TARJETA DE DEBITO</v>
          </cell>
          <cell r="C748">
            <v>-1007192.95</v>
          </cell>
          <cell r="D748">
            <v>-1007192.95</v>
          </cell>
        </row>
        <row r="749">
          <cell r="A749">
            <v>621004040029</v>
          </cell>
          <cell r="B749" t="str">
            <v>COMISION POR SERVICIO DE CALL CENTER</v>
          </cell>
          <cell r="C749">
            <v>-249968.54</v>
          </cell>
          <cell r="D749">
            <v>-249968.54</v>
          </cell>
        </row>
        <row r="750">
          <cell r="A750">
            <v>621004040031</v>
          </cell>
          <cell r="B750" t="str">
            <v>SERVICIO SARO</v>
          </cell>
          <cell r="C750">
            <v>-184145.97</v>
          </cell>
          <cell r="D750">
            <v>-184145.97</v>
          </cell>
        </row>
        <row r="751">
          <cell r="A751">
            <v>621004040032</v>
          </cell>
          <cell r="B751" t="str">
            <v>SERVICIO CREDIT SCORING</v>
          </cell>
          <cell r="C751">
            <v>-238939.2</v>
          </cell>
          <cell r="D751">
            <v>-238939.2</v>
          </cell>
        </row>
        <row r="752">
          <cell r="A752">
            <v>621004040044</v>
          </cell>
          <cell r="B752" t="str">
            <v>COMISIONES POR SERVICIO DE RED ATM´S</v>
          </cell>
          <cell r="C752">
            <v>-197056.78</v>
          </cell>
          <cell r="D752">
            <v>-197056.78</v>
          </cell>
        </row>
        <row r="753">
          <cell r="A753">
            <v>621004040045</v>
          </cell>
          <cell r="B753" t="str">
            <v>ADMINISTRACION Y OTROS SERVICIOS ATM´S</v>
          </cell>
          <cell r="C753">
            <v>-25780</v>
          </cell>
          <cell r="D753">
            <v>-25780</v>
          </cell>
        </row>
        <row r="754">
          <cell r="A754">
            <v>621004040047</v>
          </cell>
          <cell r="B754" t="str">
            <v>CORRESPONSALES NO BANCARIOS</v>
          </cell>
          <cell r="C754">
            <v>-50262.73</v>
          </cell>
          <cell r="D754">
            <v>-50262.73</v>
          </cell>
        </row>
        <row r="755">
          <cell r="A755">
            <v>62100404004701</v>
          </cell>
          <cell r="B755" t="str">
            <v>COMISION POR SERVICIO DE RED DE CNB</v>
          </cell>
          <cell r="C755">
            <v>-50262.73</v>
          </cell>
          <cell r="D755">
            <v>-50262.73</v>
          </cell>
        </row>
        <row r="756">
          <cell r="A756">
            <v>621004040048</v>
          </cell>
          <cell r="B756" t="str">
            <v>ADMINISTRACION Y OTROS SERVICIOS CNB</v>
          </cell>
          <cell r="C756">
            <v>-43147.94</v>
          </cell>
          <cell r="D756">
            <v>-43147.94</v>
          </cell>
        </row>
        <row r="757">
          <cell r="A757">
            <v>621004040049</v>
          </cell>
          <cell r="B757" t="str">
            <v>COMISION POR OPERACIONES INTERENTIDADES</v>
          </cell>
          <cell r="C757">
            <v>-2955.25</v>
          </cell>
          <cell r="D757">
            <v>-2955.25</v>
          </cell>
        </row>
        <row r="758">
          <cell r="A758">
            <v>621004040050</v>
          </cell>
          <cell r="B758" t="str">
            <v>COMISION POR SERVICIO DE COLECTURIA BELCORP</v>
          </cell>
          <cell r="C758">
            <v>-8838.18</v>
          </cell>
          <cell r="D758">
            <v>-8838.18</v>
          </cell>
        </row>
        <row r="759">
          <cell r="A759">
            <v>621004040051</v>
          </cell>
          <cell r="B759" t="str">
            <v>SERVICIO DE ORGANIZACION Y METODOS</v>
          </cell>
          <cell r="C759">
            <v>-8176.61</v>
          </cell>
          <cell r="D759">
            <v>-8176.61</v>
          </cell>
        </row>
        <row r="760">
          <cell r="A760">
            <v>621004040055</v>
          </cell>
          <cell r="B760" t="str">
            <v>SERVICIO DE CUENTA CORRIENTE</v>
          </cell>
          <cell r="C760">
            <v>-504.03</v>
          </cell>
          <cell r="D760">
            <v>-504.03</v>
          </cell>
        </row>
        <row r="761">
          <cell r="A761">
            <v>621004040056</v>
          </cell>
          <cell r="B761" t="str">
            <v>SERVICIO DE BANCA MOVIL</v>
          </cell>
          <cell r="C761">
            <v>-60767.74</v>
          </cell>
          <cell r="D761">
            <v>-60767.74</v>
          </cell>
        </row>
        <row r="762">
          <cell r="A762">
            <v>62100404005601</v>
          </cell>
          <cell r="B762" t="str">
            <v>COMISION POR SERVICIO DE BANCA MOVIL</v>
          </cell>
          <cell r="C762">
            <v>-25178.74</v>
          </cell>
          <cell r="D762">
            <v>-25178.74</v>
          </cell>
        </row>
        <row r="763">
          <cell r="A763">
            <v>62100404005602</v>
          </cell>
          <cell r="B763" t="str">
            <v>SERVICIO DE ADMINISTRACION DE BANCA MOVIL</v>
          </cell>
          <cell r="C763">
            <v>-35589</v>
          </cell>
          <cell r="D763">
            <v>-35589</v>
          </cell>
        </row>
        <row r="764">
          <cell r="A764">
            <v>621004040060</v>
          </cell>
          <cell r="B764" t="str">
            <v>CALL CENTER TARJETAS</v>
          </cell>
          <cell r="C764">
            <v>-424481.1</v>
          </cell>
          <cell r="D764">
            <v>-424481.1</v>
          </cell>
        </row>
        <row r="765">
          <cell r="A765">
            <v>621004040099</v>
          </cell>
          <cell r="B765" t="str">
            <v>OTROS</v>
          </cell>
          <cell r="C765">
            <v>-11602.32</v>
          </cell>
          <cell r="D765">
            <v>-11602.32</v>
          </cell>
        </row>
        <row r="766">
          <cell r="A766">
            <v>63</v>
          </cell>
          <cell r="B766" t="str">
            <v>INGRESOS NO OPERACIONALES</v>
          </cell>
          <cell r="C766">
            <v>-899276.64</v>
          </cell>
          <cell r="D766">
            <v>-899276.64</v>
          </cell>
        </row>
        <row r="767">
          <cell r="A767">
            <v>631</v>
          </cell>
          <cell r="B767" t="str">
            <v>INGRESOS NO OPERACIONALES</v>
          </cell>
          <cell r="C767">
            <v>-899276.64</v>
          </cell>
          <cell r="D767">
            <v>-899276.64</v>
          </cell>
        </row>
        <row r="768">
          <cell r="A768">
            <v>6310</v>
          </cell>
          <cell r="B768" t="str">
            <v>INGRESOS NO OPERACIONALES</v>
          </cell>
          <cell r="C768">
            <v>-899276.64</v>
          </cell>
          <cell r="D768">
            <v>-899276.64</v>
          </cell>
        </row>
        <row r="769">
          <cell r="A769">
            <v>631001</v>
          </cell>
          <cell r="B769" t="str">
            <v>INGRESOS DE EJERCICIOS ANTERIORES</v>
          </cell>
          <cell r="C769">
            <v>-388045.75</v>
          </cell>
          <cell r="D769">
            <v>-388045.75</v>
          </cell>
        </row>
        <row r="770">
          <cell r="A770">
            <v>6310010300</v>
          </cell>
          <cell r="B770" t="str">
            <v>RECUPERACIONES DE GASTOS</v>
          </cell>
          <cell r="C770">
            <v>-5606.8</v>
          </cell>
          <cell r="D770">
            <v>-5606.8</v>
          </cell>
        </row>
        <row r="771">
          <cell r="A771">
            <v>6310010400</v>
          </cell>
          <cell r="B771" t="str">
            <v>LIBERACI¢N DE RESERVAS DE SANEAMIENTO</v>
          </cell>
          <cell r="C771">
            <v>-382438.95</v>
          </cell>
          <cell r="D771">
            <v>-382438.95</v>
          </cell>
        </row>
        <row r="772">
          <cell r="A772">
            <v>631001040001</v>
          </cell>
          <cell r="B772" t="str">
            <v>CAPITAL</v>
          </cell>
          <cell r="C772">
            <v>-380074.78</v>
          </cell>
          <cell r="D772">
            <v>-380074.78</v>
          </cell>
        </row>
        <row r="773">
          <cell r="A773">
            <v>63100104000101</v>
          </cell>
          <cell r="B773" t="str">
            <v>RESERVA PRESTAMOS CATEGORIA A2 Y B</v>
          </cell>
          <cell r="C773">
            <v>-380074.78</v>
          </cell>
          <cell r="D773">
            <v>-380074.78</v>
          </cell>
        </row>
        <row r="774">
          <cell r="A774">
            <v>631001040002</v>
          </cell>
          <cell r="B774" t="str">
            <v>INTERESES</v>
          </cell>
          <cell r="C774">
            <v>-2364.17</v>
          </cell>
          <cell r="D774">
            <v>-2364.17</v>
          </cell>
        </row>
        <row r="775">
          <cell r="A775">
            <v>63100104000201</v>
          </cell>
          <cell r="B775" t="str">
            <v>RESERVA PRESTAMOS CATEGORIA A2 Y B</v>
          </cell>
          <cell r="C775">
            <v>-2364.17</v>
          </cell>
          <cell r="D775">
            <v>-2364.17</v>
          </cell>
        </row>
        <row r="776">
          <cell r="A776">
            <v>631002</v>
          </cell>
          <cell r="B776" t="str">
            <v>UTILIDAD EN VENTA DE ACTIVOS</v>
          </cell>
          <cell r="C776">
            <v>-25862.27</v>
          </cell>
          <cell r="D776">
            <v>-25862.27</v>
          </cell>
        </row>
        <row r="777">
          <cell r="A777">
            <v>6310020100</v>
          </cell>
          <cell r="B777" t="str">
            <v>ACTIVO FIJO</v>
          </cell>
          <cell r="C777">
            <v>-25862.27</v>
          </cell>
          <cell r="D777">
            <v>-25862.27</v>
          </cell>
        </row>
        <row r="778">
          <cell r="A778">
            <v>631002010002</v>
          </cell>
          <cell r="B778" t="str">
            <v>MUEBLES</v>
          </cell>
          <cell r="C778">
            <v>-25862.27</v>
          </cell>
          <cell r="D778">
            <v>-25862.27</v>
          </cell>
        </row>
        <row r="779">
          <cell r="A779">
            <v>631003</v>
          </cell>
          <cell r="B779" t="str">
            <v>INGRESOS POR EXPLOTACION DE ACTIVOS</v>
          </cell>
          <cell r="C779">
            <v>-120460.94</v>
          </cell>
          <cell r="D779">
            <v>-120460.94</v>
          </cell>
        </row>
        <row r="780">
          <cell r="A780">
            <v>6310030100</v>
          </cell>
          <cell r="B780" t="str">
            <v>ACTIVO FIJO</v>
          </cell>
          <cell r="C780">
            <v>-120460.94</v>
          </cell>
          <cell r="D780">
            <v>-120460.94</v>
          </cell>
        </row>
        <row r="781">
          <cell r="A781">
            <v>631003010001</v>
          </cell>
          <cell r="B781" t="str">
            <v>INMUEBLES</v>
          </cell>
          <cell r="C781">
            <v>-120460.94</v>
          </cell>
          <cell r="D781">
            <v>-120460.94</v>
          </cell>
        </row>
        <row r="782">
          <cell r="A782">
            <v>631099</v>
          </cell>
          <cell r="B782" t="str">
            <v>OTROS</v>
          </cell>
          <cell r="C782">
            <v>-364907.68</v>
          </cell>
          <cell r="D782">
            <v>-364907.68</v>
          </cell>
        </row>
        <row r="783">
          <cell r="A783">
            <v>6310990100</v>
          </cell>
          <cell r="B783" t="str">
            <v>OTROS</v>
          </cell>
          <cell r="C783">
            <v>-364907.68</v>
          </cell>
          <cell r="D783">
            <v>-364907.68</v>
          </cell>
        </row>
        <row r="784">
          <cell r="A784">
            <v>631099010008</v>
          </cell>
          <cell r="B784" t="str">
            <v>ASISTENCIA MEDICA</v>
          </cell>
          <cell r="C784">
            <v>-3185.8</v>
          </cell>
          <cell r="D784">
            <v>-3185.8</v>
          </cell>
        </row>
        <row r="785">
          <cell r="A785">
            <v>631099010010</v>
          </cell>
          <cell r="B785" t="str">
            <v>INGRESOS POR SOBREGIRO DISPONIBLE DE ENTIDADES SOCIAS</v>
          </cell>
          <cell r="C785">
            <v>-25063.02</v>
          </cell>
          <cell r="D785">
            <v>-25063.02</v>
          </cell>
        </row>
        <row r="786">
          <cell r="A786">
            <v>631099010099</v>
          </cell>
          <cell r="B786" t="str">
            <v>OTROS</v>
          </cell>
          <cell r="C786">
            <v>-336658.86</v>
          </cell>
          <cell r="D786">
            <v>-336658.86</v>
          </cell>
        </row>
        <row r="787">
          <cell r="A787">
            <v>0</v>
          </cell>
        </row>
        <row r="788">
          <cell r="A788">
            <v>0</v>
          </cell>
          <cell r="B788" t="str">
            <v>TOTAL INGRESOS</v>
          </cell>
          <cell r="C788">
            <v>-21924624.57</v>
          </cell>
          <cell r="D788">
            <v>-21924624.57</v>
          </cell>
        </row>
        <row r="789">
          <cell r="A789">
            <v>0</v>
          </cell>
        </row>
        <row r="790">
          <cell r="A790">
            <v>0</v>
          </cell>
          <cell r="B790" t="str">
            <v>TOTAL CUENTAS ACREEDORAS</v>
          </cell>
          <cell r="C790">
            <v>-327358457.80000001</v>
          </cell>
          <cell r="D790">
            <v>-327358457.80000001</v>
          </cell>
        </row>
        <row r="791">
          <cell r="A791">
            <v>0</v>
          </cell>
        </row>
        <row r="792">
          <cell r="A792">
            <v>0</v>
          </cell>
          <cell r="B792" t="str">
            <v>CUENTAS DE ORDEN</v>
          </cell>
          <cell r="C792">
            <v>0</v>
          </cell>
          <cell r="D792">
            <v>0</v>
          </cell>
        </row>
        <row r="793">
          <cell r="A793">
            <v>0</v>
          </cell>
        </row>
        <row r="794">
          <cell r="A794">
            <v>91</v>
          </cell>
          <cell r="B794" t="str">
            <v>INFORMACION FINANCIERA</v>
          </cell>
          <cell r="C794">
            <v>193236850.91999999</v>
          </cell>
          <cell r="D794">
            <v>193236850.91999999</v>
          </cell>
        </row>
        <row r="795">
          <cell r="A795">
            <v>911</v>
          </cell>
          <cell r="B795" t="str">
            <v>DERECHOS Y OBLIGACIONES POR CREDITOS</v>
          </cell>
          <cell r="C795">
            <v>39604342.060000002</v>
          </cell>
          <cell r="D795">
            <v>39604342.060000002</v>
          </cell>
        </row>
        <row r="796">
          <cell r="A796">
            <v>9110</v>
          </cell>
          <cell r="B796" t="str">
            <v>DERECHOS Y OBLIGACIONES POR CREDITOS</v>
          </cell>
          <cell r="C796">
            <v>39604342.060000002</v>
          </cell>
          <cell r="D796">
            <v>39604342.060000002</v>
          </cell>
        </row>
        <row r="797">
          <cell r="A797">
            <v>911001</v>
          </cell>
          <cell r="B797" t="str">
            <v>DISPONIBILIDAD POR CREDITOS OBTENIDOS</v>
          </cell>
          <cell r="C797">
            <v>39604342.060000002</v>
          </cell>
          <cell r="D797">
            <v>39604342.060000002</v>
          </cell>
        </row>
        <row r="798">
          <cell r="A798">
            <v>9110010101</v>
          </cell>
          <cell r="B798" t="str">
            <v>OTORGADOS POR EL BMI</v>
          </cell>
          <cell r="C798">
            <v>11211803.939999999</v>
          </cell>
          <cell r="D798">
            <v>11211803.939999999</v>
          </cell>
        </row>
        <row r="799">
          <cell r="A799">
            <v>9110010601</v>
          </cell>
          <cell r="B799" t="str">
            <v>OTRAS ENTIDADES DEL SISTEMA FINANCIERO</v>
          </cell>
          <cell r="C799">
            <v>10667319.4</v>
          </cell>
          <cell r="D799">
            <v>10667319.4</v>
          </cell>
        </row>
        <row r="800">
          <cell r="A800">
            <v>9110010701</v>
          </cell>
          <cell r="B800" t="str">
            <v>OTORGADOS POR BANCOS EXTRANJEROS</v>
          </cell>
          <cell r="C800">
            <v>17725218.719999999</v>
          </cell>
          <cell r="D800">
            <v>17725218.719999999</v>
          </cell>
        </row>
        <row r="801">
          <cell r="A801">
            <v>912</v>
          </cell>
          <cell r="B801" t="str">
            <v>FONDOS EN ADMINISTRACION</v>
          </cell>
          <cell r="C801">
            <v>6973268.6299999999</v>
          </cell>
          <cell r="D801">
            <v>6973268.6299999999</v>
          </cell>
        </row>
        <row r="802">
          <cell r="A802">
            <v>9120</v>
          </cell>
          <cell r="B802" t="str">
            <v>FONDOS EN ADMINISTRACION</v>
          </cell>
          <cell r="C802">
            <v>6973268.6299999999</v>
          </cell>
          <cell r="D802">
            <v>6973268.6299999999</v>
          </cell>
        </row>
        <row r="803">
          <cell r="A803">
            <v>912000</v>
          </cell>
          <cell r="B803" t="str">
            <v>FONDOS EN ADMINISTRACION</v>
          </cell>
          <cell r="C803">
            <v>6973268.6299999999</v>
          </cell>
          <cell r="D803">
            <v>6973268.6299999999</v>
          </cell>
        </row>
        <row r="804">
          <cell r="A804">
            <v>9120000001</v>
          </cell>
          <cell r="B804" t="str">
            <v>FONDOS EN ADMINISTRACION</v>
          </cell>
          <cell r="C804">
            <v>6973268.6299999999</v>
          </cell>
          <cell r="D804">
            <v>6973268.6299999999</v>
          </cell>
        </row>
        <row r="805">
          <cell r="A805">
            <v>912000000101</v>
          </cell>
          <cell r="B805" t="str">
            <v>PRODERNOR</v>
          </cell>
          <cell r="C805">
            <v>994956.19</v>
          </cell>
          <cell r="D805">
            <v>994956.19</v>
          </cell>
        </row>
        <row r="806">
          <cell r="A806">
            <v>912000000199</v>
          </cell>
          <cell r="B806" t="str">
            <v>OTROS FONDOS</v>
          </cell>
          <cell r="C806">
            <v>5978312.4400000004</v>
          </cell>
          <cell r="D806">
            <v>5978312.4400000004</v>
          </cell>
        </row>
        <row r="807">
          <cell r="A807">
            <v>91200000019901</v>
          </cell>
          <cell r="B807" t="str">
            <v>PROYECTO IMCA - FEDECREDITO</v>
          </cell>
          <cell r="C807">
            <v>5257165.34</v>
          </cell>
          <cell r="D807">
            <v>5257165.34</v>
          </cell>
        </row>
        <row r="808">
          <cell r="A808">
            <v>9120000001990090</v>
          </cell>
          <cell r="B808" t="str">
            <v>APORTE IMCA WSBI</v>
          </cell>
          <cell r="C808">
            <v>1800000</v>
          </cell>
          <cell r="D808">
            <v>1800000</v>
          </cell>
        </row>
        <row r="809">
          <cell r="A809">
            <v>9120000001990090</v>
          </cell>
          <cell r="B809" t="str">
            <v>APORTE ENTIDADES SOCIAS</v>
          </cell>
          <cell r="C809">
            <v>1999980.8</v>
          </cell>
          <cell r="D809">
            <v>1999980.8</v>
          </cell>
        </row>
        <row r="810">
          <cell r="A810">
            <v>9120000001990090</v>
          </cell>
          <cell r="B810" t="str">
            <v>APORTE FEDECREDITO</v>
          </cell>
          <cell r="C810">
            <v>1457184.54</v>
          </cell>
          <cell r="D810">
            <v>1457184.54</v>
          </cell>
        </row>
        <row r="811">
          <cell r="A811">
            <v>91200000019902</v>
          </cell>
          <cell r="B811" t="str">
            <v>PROYECTO IMCA - FEDECREDITO</v>
          </cell>
          <cell r="C811">
            <v>721147.1</v>
          </cell>
          <cell r="D811">
            <v>721147.1</v>
          </cell>
        </row>
        <row r="812">
          <cell r="A812">
            <v>916</v>
          </cell>
          <cell r="B812" t="str">
            <v>CARTERA DE PRESTAMOS DE DUDOSA RECUPERACION</v>
          </cell>
          <cell r="C812">
            <v>146383591.25</v>
          </cell>
          <cell r="D812">
            <v>146383591.25</v>
          </cell>
        </row>
        <row r="813">
          <cell r="A813">
            <v>9160</v>
          </cell>
          <cell r="B813" t="str">
            <v>CARTERA DE PRESTAMOS PIGNORADA</v>
          </cell>
          <cell r="C813">
            <v>146383591.25</v>
          </cell>
          <cell r="D813">
            <v>146383591.25</v>
          </cell>
        </row>
        <row r="814">
          <cell r="A814">
            <v>916001</v>
          </cell>
          <cell r="B814" t="str">
            <v>A FAVOR DEL BMI</v>
          </cell>
          <cell r="C814">
            <v>50127142.270000003</v>
          </cell>
          <cell r="D814">
            <v>50127142.270000003</v>
          </cell>
        </row>
        <row r="815">
          <cell r="A815">
            <v>9160010901</v>
          </cell>
          <cell r="B815" t="str">
            <v>PRESTAMOS A OTROS</v>
          </cell>
          <cell r="C815">
            <v>50127142.270000003</v>
          </cell>
          <cell r="D815">
            <v>50127142.270000003</v>
          </cell>
        </row>
        <row r="816">
          <cell r="A816">
            <v>916005</v>
          </cell>
          <cell r="B816" t="str">
            <v>A FAVOR DE OTRAS ENTIDADES DEL SISTEMA FINANCIERO</v>
          </cell>
          <cell r="C816">
            <v>30020213.07</v>
          </cell>
          <cell r="D816">
            <v>30020213.07</v>
          </cell>
        </row>
        <row r="817">
          <cell r="A817">
            <v>9160050901</v>
          </cell>
          <cell r="B817" t="str">
            <v>PRESTAMOS A OTROS</v>
          </cell>
          <cell r="C817">
            <v>30020213.07</v>
          </cell>
          <cell r="D817">
            <v>30020213.07</v>
          </cell>
        </row>
        <row r="818">
          <cell r="A818">
            <v>916005090101</v>
          </cell>
          <cell r="B818" t="str">
            <v>BANCOS</v>
          </cell>
          <cell r="C818">
            <v>29984829.690000001</v>
          </cell>
          <cell r="D818">
            <v>29984829.690000001</v>
          </cell>
        </row>
        <row r="819">
          <cell r="A819">
            <v>916005090102</v>
          </cell>
          <cell r="B819" t="str">
            <v>INSTITUCIONES OFICIALES DE CREDITO</v>
          </cell>
          <cell r="C819">
            <v>35383.379999999997</v>
          </cell>
          <cell r="D819">
            <v>35383.379999999997</v>
          </cell>
        </row>
        <row r="820">
          <cell r="A820">
            <v>916006</v>
          </cell>
          <cell r="B820" t="str">
            <v>A FAVOR DE OTRAS ENTIDADES EXTRANJERAS</v>
          </cell>
          <cell r="C820">
            <v>66236235.909999996</v>
          </cell>
          <cell r="D820">
            <v>66236235.909999996</v>
          </cell>
        </row>
        <row r="821">
          <cell r="A821">
            <v>9160060901</v>
          </cell>
          <cell r="B821" t="str">
            <v>PRESTAMOS A OTROS</v>
          </cell>
          <cell r="C821">
            <v>66236235.909999996</v>
          </cell>
          <cell r="D821">
            <v>66236235.909999996</v>
          </cell>
        </row>
        <row r="822">
          <cell r="A822">
            <v>917</v>
          </cell>
          <cell r="B822" t="str">
            <v>SALDOS A CARGO DE DEUDORES</v>
          </cell>
          <cell r="C822">
            <v>275648.98</v>
          </cell>
          <cell r="D822">
            <v>275648.98</v>
          </cell>
        </row>
        <row r="823">
          <cell r="A823">
            <v>9170</v>
          </cell>
          <cell r="B823" t="str">
            <v>SALDOS A CARGO DE DEUDORES</v>
          </cell>
          <cell r="C823">
            <v>275648.98</v>
          </cell>
          <cell r="D823">
            <v>275648.98</v>
          </cell>
        </row>
        <row r="824">
          <cell r="A824">
            <v>917000</v>
          </cell>
          <cell r="B824" t="str">
            <v>SALDOS A CARGO DE DEUDORES</v>
          </cell>
          <cell r="C824">
            <v>275648.98</v>
          </cell>
          <cell r="D824">
            <v>275648.98</v>
          </cell>
        </row>
        <row r="825">
          <cell r="A825">
            <v>9170000001</v>
          </cell>
          <cell r="B825" t="str">
            <v>SALDOS A CARGO DE DEUDORES</v>
          </cell>
          <cell r="C825">
            <v>275648.98</v>
          </cell>
          <cell r="D825">
            <v>275648.98</v>
          </cell>
        </row>
        <row r="826">
          <cell r="A826">
            <v>917000000104</v>
          </cell>
          <cell r="B826" t="str">
            <v>OTROS</v>
          </cell>
          <cell r="C826">
            <v>275648.98</v>
          </cell>
          <cell r="D826">
            <v>275648.98</v>
          </cell>
        </row>
        <row r="827">
          <cell r="A827">
            <v>92</v>
          </cell>
          <cell r="B827" t="str">
            <v>EXISTENCIAS EN LA BOVEDA</v>
          </cell>
          <cell r="C827">
            <v>66736483.409999996</v>
          </cell>
          <cell r="D827">
            <v>66736483.409999996</v>
          </cell>
        </row>
        <row r="828">
          <cell r="A828">
            <v>921</v>
          </cell>
          <cell r="B828" t="str">
            <v>DOCUMENTOS DE PRESTAMOS Y CREDITOS</v>
          </cell>
          <cell r="C828">
            <v>64518079.299999997</v>
          </cell>
          <cell r="D828">
            <v>64518079.299999997</v>
          </cell>
        </row>
        <row r="829">
          <cell r="A829">
            <v>9210</v>
          </cell>
          <cell r="B829" t="str">
            <v>DOCUMENTOS DE PRESTAMOS Y CREDITOS</v>
          </cell>
          <cell r="C829">
            <v>64518079.299999997</v>
          </cell>
          <cell r="D829">
            <v>64518079.299999997</v>
          </cell>
        </row>
        <row r="830">
          <cell r="A830">
            <v>921000</v>
          </cell>
          <cell r="B830" t="str">
            <v>DOCUMENTOS DE PRESTAMOS Y CREDITOS</v>
          </cell>
          <cell r="C830">
            <v>64518079.299999997</v>
          </cell>
          <cell r="D830">
            <v>64518079.299999997</v>
          </cell>
        </row>
        <row r="831">
          <cell r="A831">
            <v>9210000100</v>
          </cell>
          <cell r="B831" t="str">
            <v>CON HIPOTECA</v>
          </cell>
          <cell r="C831">
            <v>7450242.5899999999</v>
          </cell>
          <cell r="D831">
            <v>7450242.5899999999</v>
          </cell>
        </row>
        <row r="832">
          <cell r="A832">
            <v>9210000300</v>
          </cell>
          <cell r="B832" t="str">
            <v>CON PRENDA CON DESPLAZAMIENTO</v>
          </cell>
          <cell r="C832">
            <v>5000000</v>
          </cell>
          <cell r="D832">
            <v>5000000</v>
          </cell>
        </row>
        <row r="833">
          <cell r="A833">
            <v>9210000400</v>
          </cell>
          <cell r="B833" t="str">
            <v>CON PRENDA SIN DESPLAZAMIENTO</v>
          </cell>
          <cell r="C833">
            <v>52067836.710000001</v>
          </cell>
          <cell r="D833">
            <v>52067836.710000001</v>
          </cell>
        </row>
        <row r="834">
          <cell r="A834">
            <v>922</v>
          </cell>
          <cell r="B834" t="str">
            <v>TITULOSVALORES Y OTROS DOCUMENTOS</v>
          </cell>
          <cell r="C834">
            <v>56603.65</v>
          </cell>
          <cell r="D834">
            <v>56603.65</v>
          </cell>
        </row>
        <row r="835">
          <cell r="A835">
            <v>9220</v>
          </cell>
          <cell r="B835" t="str">
            <v>TITULOSVALORES Y OTROS DOCUMENTOS</v>
          </cell>
          <cell r="C835">
            <v>56603.65</v>
          </cell>
          <cell r="D835">
            <v>56603.65</v>
          </cell>
        </row>
        <row r="836">
          <cell r="A836">
            <v>922008</v>
          </cell>
          <cell r="B836" t="str">
            <v>DOCUMENTOS EN CUSTODIA</v>
          </cell>
          <cell r="C836">
            <v>56603.65</v>
          </cell>
          <cell r="D836">
            <v>56603.65</v>
          </cell>
        </row>
        <row r="837">
          <cell r="A837">
            <v>9220080100</v>
          </cell>
          <cell r="B837" t="str">
            <v>PROPIOS</v>
          </cell>
          <cell r="C837">
            <v>56603.65</v>
          </cell>
          <cell r="D837">
            <v>56603.65</v>
          </cell>
        </row>
        <row r="838">
          <cell r="A838">
            <v>923</v>
          </cell>
          <cell r="B838" t="str">
            <v>CARTERA DE INVERSIONES FINANCIERAS</v>
          </cell>
          <cell r="C838">
            <v>2031483.72</v>
          </cell>
          <cell r="D838">
            <v>2031483.72</v>
          </cell>
        </row>
        <row r="839">
          <cell r="A839">
            <v>9230</v>
          </cell>
          <cell r="B839" t="str">
            <v>CARTERA DE INVERSIONES FINANCIERAS</v>
          </cell>
          <cell r="C839">
            <v>2031483.72</v>
          </cell>
          <cell r="D839">
            <v>2031483.72</v>
          </cell>
        </row>
        <row r="840">
          <cell r="A840">
            <v>923001</v>
          </cell>
          <cell r="B840" t="str">
            <v>TITULOSVALORES NEGOCIABLES</v>
          </cell>
          <cell r="C840">
            <v>2031483.72</v>
          </cell>
          <cell r="D840">
            <v>2031483.72</v>
          </cell>
        </row>
        <row r="841">
          <cell r="A841">
            <v>9230010701</v>
          </cell>
          <cell r="B841" t="str">
            <v>EMITIDOS POR INSTITUCIONES EXTRANJERAS</v>
          </cell>
          <cell r="C841">
            <v>2031483.72</v>
          </cell>
          <cell r="D841">
            <v>2031483.72</v>
          </cell>
        </row>
        <row r="842">
          <cell r="A842">
            <v>924</v>
          </cell>
          <cell r="B842" t="str">
            <v>ACTIVOS CASTIGADOS</v>
          </cell>
          <cell r="C842">
            <v>130316.74</v>
          </cell>
          <cell r="D842">
            <v>130316.74</v>
          </cell>
        </row>
        <row r="843">
          <cell r="A843">
            <v>9240</v>
          </cell>
          <cell r="B843" t="str">
            <v>ACTIVOS CASTIGADOS</v>
          </cell>
          <cell r="C843">
            <v>130316.74</v>
          </cell>
          <cell r="D843">
            <v>130316.74</v>
          </cell>
        </row>
        <row r="844">
          <cell r="A844">
            <v>924001</v>
          </cell>
          <cell r="B844" t="str">
            <v>CARTERA DE PRESTAMOS</v>
          </cell>
          <cell r="C844">
            <v>96654.84</v>
          </cell>
          <cell r="D844">
            <v>96654.84</v>
          </cell>
        </row>
        <row r="845">
          <cell r="A845">
            <v>9240010001</v>
          </cell>
          <cell r="B845" t="str">
            <v>CARTERA DE PRESTAMOS</v>
          </cell>
          <cell r="C845">
            <v>96654.84</v>
          </cell>
          <cell r="D845">
            <v>96654.84</v>
          </cell>
        </row>
        <row r="846">
          <cell r="A846">
            <v>924001000101</v>
          </cell>
          <cell r="B846" t="str">
            <v>CAPITAL</v>
          </cell>
          <cell r="C846">
            <v>95747.46</v>
          </cell>
          <cell r="D846">
            <v>95747.46</v>
          </cell>
        </row>
        <row r="847">
          <cell r="A847">
            <v>924001000105</v>
          </cell>
          <cell r="B847" t="str">
            <v>CUENTAS POR COBRAR</v>
          </cell>
          <cell r="C847">
            <v>907.38</v>
          </cell>
          <cell r="D847">
            <v>907.38</v>
          </cell>
        </row>
        <row r="848">
          <cell r="A848">
            <v>924003</v>
          </cell>
          <cell r="B848" t="str">
            <v>CUENTAS POR COBRAR</v>
          </cell>
          <cell r="C848">
            <v>33661.9</v>
          </cell>
          <cell r="D848">
            <v>33661.9</v>
          </cell>
        </row>
        <row r="849">
          <cell r="A849">
            <v>9240030001</v>
          </cell>
          <cell r="B849" t="str">
            <v>CUENTAS POR COBRAR</v>
          </cell>
          <cell r="C849">
            <v>33661.9</v>
          </cell>
          <cell r="D849">
            <v>33661.9</v>
          </cell>
        </row>
        <row r="850">
          <cell r="A850">
            <v>924003000199</v>
          </cell>
          <cell r="B850" t="str">
            <v>OTRAS</v>
          </cell>
          <cell r="C850">
            <v>33661.9</v>
          </cell>
          <cell r="D850">
            <v>33661.9</v>
          </cell>
        </row>
        <row r="851">
          <cell r="A851">
            <v>93</v>
          </cell>
          <cell r="B851" t="str">
            <v>INFORMACION FINANCIERA POR CONTRA</v>
          </cell>
          <cell r="C851">
            <v>-193236850.91999999</v>
          </cell>
          <cell r="D851">
            <v>-193236850.91999999</v>
          </cell>
        </row>
        <row r="852">
          <cell r="A852">
            <v>94</v>
          </cell>
          <cell r="B852" t="str">
            <v>EXISTENCIAS EN LA BOVEDA POR CONTRA</v>
          </cell>
          <cell r="C852">
            <v>-66736483.409999996</v>
          </cell>
          <cell r="D852">
            <v>-66736483.409999996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84"/>
  <sheetViews>
    <sheetView showGridLines="0" zoomScale="55" zoomScaleNormal="55" zoomScaleSheetLayoutView="70" workbookViewId="0">
      <selection activeCell="D29" sqref="D29"/>
    </sheetView>
  </sheetViews>
  <sheetFormatPr baseColWidth="10" defaultRowHeight="19.5" x14ac:dyDescent="0.25"/>
  <cols>
    <col min="1" max="1" width="38.28515625" style="1" customWidth="1"/>
    <col min="2" max="2" width="63" style="33" customWidth="1"/>
    <col min="3" max="3" width="1.140625" style="33" customWidth="1"/>
    <col min="4" max="4" width="29.140625" style="33" customWidth="1"/>
    <col min="5" max="5" width="1" style="33" customWidth="1"/>
    <col min="6" max="6" width="21.5703125" style="33" bestFit="1" customWidth="1"/>
    <col min="7" max="7" width="1" style="33" customWidth="1"/>
    <col min="8" max="8" width="27.5703125" style="33" bestFit="1" customWidth="1"/>
    <col min="9" max="9" width="0.7109375" style="33" customWidth="1"/>
    <col min="10" max="10" width="26.7109375" style="33" bestFit="1" customWidth="1"/>
    <col min="11" max="11" width="2" style="2" bestFit="1" customWidth="1"/>
    <col min="12" max="12" width="14.7109375" style="2" customWidth="1"/>
    <col min="13" max="39" width="11.42578125" style="2"/>
    <col min="40" max="252" width="11.42578125" style="34"/>
    <col min="253" max="253" width="63" style="34" customWidth="1"/>
    <col min="254" max="254" width="1.140625" style="34" customWidth="1"/>
    <col min="255" max="255" width="18" style="34" bestFit="1" customWidth="1"/>
    <col min="256" max="256" width="1" style="34" customWidth="1"/>
    <col min="257" max="257" width="18.28515625" style="34" bestFit="1" customWidth="1"/>
    <col min="258" max="258" width="1" style="34" customWidth="1"/>
    <col min="259" max="259" width="23.5703125" style="34" bestFit="1" customWidth="1"/>
    <col min="260" max="260" width="0.7109375" style="34" customWidth="1"/>
    <col min="261" max="261" width="26.7109375" style="34" bestFit="1" customWidth="1"/>
    <col min="262" max="262" width="2" style="34" bestFit="1" customWidth="1"/>
    <col min="263" max="263" width="24.140625" style="34" customWidth="1"/>
    <col min="264" max="264" width="16.28515625" style="34" bestFit="1" customWidth="1"/>
    <col min="265" max="265" width="11.42578125" style="34"/>
    <col min="266" max="266" width="14.7109375" style="34" bestFit="1" customWidth="1"/>
    <col min="267" max="267" width="11.42578125" style="34"/>
    <col min="268" max="268" width="14.7109375" style="34" customWidth="1"/>
    <col min="269" max="508" width="11.42578125" style="34"/>
    <col min="509" max="509" width="63" style="34" customWidth="1"/>
    <col min="510" max="510" width="1.140625" style="34" customWidth="1"/>
    <col min="511" max="511" width="18" style="34" bestFit="1" customWidth="1"/>
    <col min="512" max="512" width="1" style="34" customWidth="1"/>
    <col min="513" max="513" width="18.28515625" style="34" bestFit="1" customWidth="1"/>
    <col min="514" max="514" width="1" style="34" customWidth="1"/>
    <col min="515" max="515" width="23.5703125" style="34" bestFit="1" customWidth="1"/>
    <col min="516" max="516" width="0.7109375" style="34" customWidth="1"/>
    <col min="517" max="517" width="26.7109375" style="34" bestFit="1" customWidth="1"/>
    <col min="518" max="518" width="2" style="34" bestFit="1" customWidth="1"/>
    <col min="519" max="519" width="24.140625" style="34" customWidth="1"/>
    <col min="520" max="520" width="16.28515625" style="34" bestFit="1" customWidth="1"/>
    <col min="521" max="521" width="11.42578125" style="34"/>
    <col min="522" max="522" width="14.7109375" style="34" bestFit="1" customWidth="1"/>
    <col min="523" max="523" width="11.42578125" style="34"/>
    <col min="524" max="524" width="14.7109375" style="34" customWidth="1"/>
    <col min="525" max="764" width="11.42578125" style="34"/>
    <col min="765" max="765" width="63" style="34" customWidth="1"/>
    <col min="766" max="766" width="1.140625" style="34" customWidth="1"/>
    <col min="767" max="767" width="18" style="34" bestFit="1" customWidth="1"/>
    <col min="768" max="768" width="1" style="34" customWidth="1"/>
    <col min="769" max="769" width="18.28515625" style="34" bestFit="1" customWidth="1"/>
    <col min="770" max="770" width="1" style="34" customWidth="1"/>
    <col min="771" max="771" width="23.5703125" style="34" bestFit="1" customWidth="1"/>
    <col min="772" max="772" width="0.7109375" style="34" customWidth="1"/>
    <col min="773" max="773" width="26.7109375" style="34" bestFit="1" customWidth="1"/>
    <col min="774" max="774" width="2" style="34" bestFit="1" customWidth="1"/>
    <col min="775" max="775" width="24.140625" style="34" customWidth="1"/>
    <col min="776" max="776" width="16.28515625" style="34" bestFit="1" customWidth="1"/>
    <col min="777" max="777" width="11.42578125" style="34"/>
    <col min="778" max="778" width="14.7109375" style="34" bestFit="1" customWidth="1"/>
    <col min="779" max="779" width="11.42578125" style="34"/>
    <col min="780" max="780" width="14.7109375" style="34" customWidth="1"/>
    <col min="781" max="1020" width="11.42578125" style="34"/>
    <col min="1021" max="1021" width="63" style="34" customWidth="1"/>
    <col min="1022" max="1022" width="1.140625" style="34" customWidth="1"/>
    <col min="1023" max="1023" width="18" style="34" bestFit="1" customWidth="1"/>
    <col min="1024" max="1024" width="1" style="34" customWidth="1"/>
    <col min="1025" max="1025" width="18.28515625" style="34" bestFit="1" customWidth="1"/>
    <col min="1026" max="1026" width="1" style="34" customWidth="1"/>
    <col min="1027" max="1027" width="23.5703125" style="34" bestFit="1" customWidth="1"/>
    <col min="1028" max="1028" width="0.7109375" style="34" customWidth="1"/>
    <col min="1029" max="1029" width="26.7109375" style="34" bestFit="1" customWidth="1"/>
    <col min="1030" max="1030" width="2" style="34" bestFit="1" customWidth="1"/>
    <col min="1031" max="1031" width="24.140625" style="34" customWidth="1"/>
    <col min="1032" max="1032" width="16.28515625" style="34" bestFit="1" customWidth="1"/>
    <col min="1033" max="1033" width="11.42578125" style="34"/>
    <col min="1034" max="1034" width="14.7109375" style="34" bestFit="1" customWidth="1"/>
    <col min="1035" max="1035" width="11.42578125" style="34"/>
    <col min="1036" max="1036" width="14.7109375" style="34" customWidth="1"/>
    <col min="1037" max="1276" width="11.42578125" style="34"/>
    <col min="1277" max="1277" width="63" style="34" customWidth="1"/>
    <col min="1278" max="1278" width="1.140625" style="34" customWidth="1"/>
    <col min="1279" max="1279" width="18" style="34" bestFit="1" customWidth="1"/>
    <col min="1280" max="1280" width="1" style="34" customWidth="1"/>
    <col min="1281" max="1281" width="18.28515625" style="34" bestFit="1" customWidth="1"/>
    <col min="1282" max="1282" width="1" style="34" customWidth="1"/>
    <col min="1283" max="1283" width="23.5703125" style="34" bestFit="1" customWidth="1"/>
    <col min="1284" max="1284" width="0.7109375" style="34" customWidth="1"/>
    <col min="1285" max="1285" width="26.7109375" style="34" bestFit="1" customWidth="1"/>
    <col min="1286" max="1286" width="2" style="34" bestFit="1" customWidth="1"/>
    <col min="1287" max="1287" width="24.140625" style="34" customWidth="1"/>
    <col min="1288" max="1288" width="16.28515625" style="34" bestFit="1" customWidth="1"/>
    <col min="1289" max="1289" width="11.42578125" style="34"/>
    <col min="1290" max="1290" width="14.7109375" style="34" bestFit="1" customWidth="1"/>
    <col min="1291" max="1291" width="11.42578125" style="34"/>
    <col min="1292" max="1292" width="14.7109375" style="34" customWidth="1"/>
    <col min="1293" max="1532" width="11.42578125" style="34"/>
    <col min="1533" max="1533" width="63" style="34" customWidth="1"/>
    <col min="1534" max="1534" width="1.140625" style="34" customWidth="1"/>
    <col min="1535" max="1535" width="18" style="34" bestFit="1" customWidth="1"/>
    <col min="1536" max="1536" width="1" style="34" customWidth="1"/>
    <col min="1537" max="1537" width="18.28515625" style="34" bestFit="1" customWidth="1"/>
    <col min="1538" max="1538" width="1" style="34" customWidth="1"/>
    <col min="1539" max="1539" width="23.5703125" style="34" bestFit="1" customWidth="1"/>
    <col min="1540" max="1540" width="0.7109375" style="34" customWidth="1"/>
    <col min="1541" max="1541" width="26.7109375" style="34" bestFit="1" customWidth="1"/>
    <col min="1542" max="1542" width="2" style="34" bestFit="1" customWidth="1"/>
    <col min="1543" max="1543" width="24.140625" style="34" customWidth="1"/>
    <col min="1544" max="1544" width="16.28515625" style="34" bestFit="1" customWidth="1"/>
    <col min="1545" max="1545" width="11.42578125" style="34"/>
    <col min="1546" max="1546" width="14.7109375" style="34" bestFit="1" customWidth="1"/>
    <col min="1547" max="1547" width="11.42578125" style="34"/>
    <col min="1548" max="1548" width="14.7109375" style="34" customWidth="1"/>
    <col min="1549" max="1788" width="11.42578125" style="34"/>
    <col min="1789" max="1789" width="63" style="34" customWidth="1"/>
    <col min="1790" max="1790" width="1.140625" style="34" customWidth="1"/>
    <col min="1791" max="1791" width="18" style="34" bestFit="1" customWidth="1"/>
    <col min="1792" max="1792" width="1" style="34" customWidth="1"/>
    <col min="1793" max="1793" width="18.28515625" style="34" bestFit="1" customWidth="1"/>
    <col min="1794" max="1794" width="1" style="34" customWidth="1"/>
    <col min="1795" max="1795" width="23.5703125" style="34" bestFit="1" customWidth="1"/>
    <col min="1796" max="1796" width="0.7109375" style="34" customWidth="1"/>
    <col min="1797" max="1797" width="26.7109375" style="34" bestFit="1" customWidth="1"/>
    <col min="1798" max="1798" width="2" style="34" bestFit="1" customWidth="1"/>
    <col min="1799" max="1799" width="24.140625" style="34" customWidth="1"/>
    <col min="1800" max="1800" width="16.28515625" style="34" bestFit="1" customWidth="1"/>
    <col min="1801" max="1801" width="11.42578125" style="34"/>
    <col min="1802" max="1802" width="14.7109375" style="34" bestFit="1" customWidth="1"/>
    <col min="1803" max="1803" width="11.42578125" style="34"/>
    <col min="1804" max="1804" width="14.7109375" style="34" customWidth="1"/>
    <col min="1805" max="2044" width="11.42578125" style="34"/>
    <col min="2045" max="2045" width="63" style="34" customWidth="1"/>
    <col min="2046" max="2046" width="1.140625" style="34" customWidth="1"/>
    <col min="2047" max="2047" width="18" style="34" bestFit="1" customWidth="1"/>
    <col min="2048" max="2048" width="1" style="34" customWidth="1"/>
    <col min="2049" max="2049" width="18.28515625" style="34" bestFit="1" customWidth="1"/>
    <col min="2050" max="2050" width="1" style="34" customWidth="1"/>
    <col min="2051" max="2051" width="23.5703125" style="34" bestFit="1" customWidth="1"/>
    <col min="2052" max="2052" width="0.7109375" style="34" customWidth="1"/>
    <col min="2053" max="2053" width="26.7109375" style="34" bestFit="1" customWidth="1"/>
    <col min="2054" max="2054" width="2" style="34" bestFit="1" customWidth="1"/>
    <col min="2055" max="2055" width="24.140625" style="34" customWidth="1"/>
    <col min="2056" max="2056" width="16.28515625" style="34" bestFit="1" customWidth="1"/>
    <col min="2057" max="2057" width="11.42578125" style="34"/>
    <col min="2058" max="2058" width="14.7109375" style="34" bestFit="1" customWidth="1"/>
    <col min="2059" max="2059" width="11.42578125" style="34"/>
    <col min="2060" max="2060" width="14.7109375" style="34" customWidth="1"/>
    <col min="2061" max="2300" width="11.42578125" style="34"/>
    <col min="2301" max="2301" width="63" style="34" customWidth="1"/>
    <col min="2302" max="2302" width="1.140625" style="34" customWidth="1"/>
    <col min="2303" max="2303" width="18" style="34" bestFit="1" customWidth="1"/>
    <col min="2304" max="2304" width="1" style="34" customWidth="1"/>
    <col min="2305" max="2305" width="18.28515625" style="34" bestFit="1" customWidth="1"/>
    <col min="2306" max="2306" width="1" style="34" customWidth="1"/>
    <col min="2307" max="2307" width="23.5703125" style="34" bestFit="1" customWidth="1"/>
    <col min="2308" max="2308" width="0.7109375" style="34" customWidth="1"/>
    <col min="2309" max="2309" width="26.7109375" style="34" bestFit="1" customWidth="1"/>
    <col min="2310" max="2310" width="2" style="34" bestFit="1" customWidth="1"/>
    <col min="2311" max="2311" width="24.140625" style="34" customWidth="1"/>
    <col min="2312" max="2312" width="16.28515625" style="34" bestFit="1" customWidth="1"/>
    <col min="2313" max="2313" width="11.42578125" style="34"/>
    <col min="2314" max="2314" width="14.7109375" style="34" bestFit="1" customWidth="1"/>
    <col min="2315" max="2315" width="11.42578125" style="34"/>
    <col min="2316" max="2316" width="14.7109375" style="34" customWidth="1"/>
    <col min="2317" max="2556" width="11.42578125" style="34"/>
    <col min="2557" max="2557" width="63" style="34" customWidth="1"/>
    <col min="2558" max="2558" width="1.140625" style="34" customWidth="1"/>
    <col min="2559" max="2559" width="18" style="34" bestFit="1" customWidth="1"/>
    <col min="2560" max="2560" width="1" style="34" customWidth="1"/>
    <col min="2561" max="2561" width="18.28515625" style="34" bestFit="1" customWidth="1"/>
    <col min="2562" max="2562" width="1" style="34" customWidth="1"/>
    <col min="2563" max="2563" width="23.5703125" style="34" bestFit="1" customWidth="1"/>
    <col min="2564" max="2564" width="0.7109375" style="34" customWidth="1"/>
    <col min="2565" max="2565" width="26.7109375" style="34" bestFit="1" customWidth="1"/>
    <col min="2566" max="2566" width="2" style="34" bestFit="1" customWidth="1"/>
    <col min="2567" max="2567" width="24.140625" style="34" customWidth="1"/>
    <col min="2568" max="2568" width="16.28515625" style="34" bestFit="1" customWidth="1"/>
    <col min="2569" max="2569" width="11.42578125" style="34"/>
    <col min="2570" max="2570" width="14.7109375" style="34" bestFit="1" customWidth="1"/>
    <col min="2571" max="2571" width="11.42578125" style="34"/>
    <col min="2572" max="2572" width="14.7109375" style="34" customWidth="1"/>
    <col min="2573" max="2812" width="11.42578125" style="34"/>
    <col min="2813" max="2813" width="63" style="34" customWidth="1"/>
    <col min="2814" max="2814" width="1.140625" style="34" customWidth="1"/>
    <col min="2815" max="2815" width="18" style="34" bestFit="1" customWidth="1"/>
    <col min="2816" max="2816" width="1" style="34" customWidth="1"/>
    <col min="2817" max="2817" width="18.28515625" style="34" bestFit="1" customWidth="1"/>
    <col min="2818" max="2818" width="1" style="34" customWidth="1"/>
    <col min="2819" max="2819" width="23.5703125" style="34" bestFit="1" customWidth="1"/>
    <col min="2820" max="2820" width="0.7109375" style="34" customWidth="1"/>
    <col min="2821" max="2821" width="26.7109375" style="34" bestFit="1" customWidth="1"/>
    <col min="2822" max="2822" width="2" style="34" bestFit="1" customWidth="1"/>
    <col min="2823" max="2823" width="24.140625" style="34" customWidth="1"/>
    <col min="2824" max="2824" width="16.28515625" style="34" bestFit="1" customWidth="1"/>
    <col min="2825" max="2825" width="11.42578125" style="34"/>
    <col min="2826" max="2826" width="14.7109375" style="34" bestFit="1" customWidth="1"/>
    <col min="2827" max="2827" width="11.42578125" style="34"/>
    <col min="2828" max="2828" width="14.7109375" style="34" customWidth="1"/>
    <col min="2829" max="3068" width="11.42578125" style="34"/>
    <col min="3069" max="3069" width="63" style="34" customWidth="1"/>
    <col min="3070" max="3070" width="1.140625" style="34" customWidth="1"/>
    <col min="3071" max="3071" width="18" style="34" bestFit="1" customWidth="1"/>
    <col min="3072" max="3072" width="1" style="34" customWidth="1"/>
    <col min="3073" max="3073" width="18.28515625" style="34" bestFit="1" customWidth="1"/>
    <col min="3074" max="3074" width="1" style="34" customWidth="1"/>
    <col min="3075" max="3075" width="23.5703125" style="34" bestFit="1" customWidth="1"/>
    <col min="3076" max="3076" width="0.7109375" style="34" customWidth="1"/>
    <col min="3077" max="3077" width="26.7109375" style="34" bestFit="1" customWidth="1"/>
    <col min="3078" max="3078" width="2" style="34" bestFit="1" customWidth="1"/>
    <col min="3079" max="3079" width="24.140625" style="34" customWidth="1"/>
    <col min="3080" max="3080" width="16.28515625" style="34" bestFit="1" customWidth="1"/>
    <col min="3081" max="3081" width="11.42578125" style="34"/>
    <col min="3082" max="3082" width="14.7109375" style="34" bestFit="1" customWidth="1"/>
    <col min="3083" max="3083" width="11.42578125" style="34"/>
    <col min="3084" max="3084" width="14.7109375" style="34" customWidth="1"/>
    <col min="3085" max="3324" width="11.42578125" style="34"/>
    <col min="3325" max="3325" width="63" style="34" customWidth="1"/>
    <col min="3326" max="3326" width="1.140625" style="34" customWidth="1"/>
    <col min="3327" max="3327" width="18" style="34" bestFit="1" customWidth="1"/>
    <col min="3328" max="3328" width="1" style="34" customWidth="1"/>
    <col min="3329" max="3329" width="18.28515625" style="34" bestFit="1" customWidth="1"/>
    <col min="3330" max="3330" width="1" style="34" customWidth="1"/>
    <col min="3331" max="3331" width="23.5703125" style="34" bestFit="1" customWidth="1"/>
    <col min="3332" max="3332" width="0.7109375" style="34" customWidth="1"/>
    <col min="3333" max="3333" width="26.7109375" style="34" bestFit="1" customWidth="1"/>
    <col min="3334" max="3334" width="2" style="34" bestFit="1" customWidth="1"/>
    <col min="3335" max="3335" width="24.140625" style="34" customWidth="1"/>
    <col min="3336" max="3336" width="16.28515625" style="34" bestFit="1" customWidth="1"/>
    <col min="3337" max="3337" width="11.42578125" style="34"/>
    <col min="3338" max="3338" width="14.7109375" style="34" bestFit="1" customWidth="1"/>
    <col min="3339" max="3339" width="11.42578125" style="34"/>
    <col min="3340" max="3340" width="14.7109375" style="34" customWidth="1"/>
    <col min="3341" max="3580" width="11.42578125" style="34"/>
    <col min="3581" max="3581" width="63" style="34" customWidth="1"/>
    <col min="3582" max="3582" width="1.140625" style="34" customWidth="1"/>
    <col min="3583" max="3583" width="18" style="34" bestFit="1" customWidth="1"/>
    <col min="3584" max="3584" width="1" style="34" customWidth="1"/>
    <col min="3585" max="3585" width="18.28515625" style="34" bestFit="1" customWidth="1"/>
    <col min="3586" max="3586" width="1" style="34" customWidth="1"/>
    <col min="3587" max="3587" width="23.5703125" style="34" bestFit="1" customWidth="1"/>
    <col min="3588" max="3588" width="0.7109375" style="34" customWidth="1"/>
    <col min="3589" max="3589" width="26.7109375" style="34" bestFit="1" customWidth="1"/>
    <col min="3590" max="3590" width="2" style="34" bestFit="1" customWidth="1"/>
    <col min="3591" max="3591" width="24.140625" style="34" customWidth="1"/>
    <col min="3592" max="3592" width="16.28515625" style="34" bestFit="1" customWidth="1"/>
    <col min="3593" max="3593" width="11.42578125" style="34"/>
    <col min="3594" max="3594" width="14.7109375" style="34" bestFit="1" customWidth="1"/>
    <col min="3595" max="3595" width="11.42578125" style="34"/>
    <col min="3596" max="3596" width="14.7109375" style="34" customWidth="1"/>
    <col min="3597" max="3836" width="11.42578125" style="34"/>
    <col min="3837" max="3837" width="63" style="34" customWidth="1"/>
    <col min="3838" max="3838" width="1.140625" style="34" customWidth="1"/>
    <col min="3839" max="3839" width="18" style="34" bestFit="1" customWidth="1"/>
    <col min="3840" max="3840" width="1" style="34" customWidth="1"/>
    <col min="3841" max="3841" width="18.28515625" style="34" bestFit="1" customWidth="1"/>
    <col min="3842" max="3842" width="1" style="34" customWidth="1"/>
    <col min="3843" max="3843" width="23.5703125" style="34" bestFit="1" customWidth="1"/>
    <col min="3844" max="3844" width="0.7109375" style="34" customWidth="1"/>
    <col min="3845" max="3845" width="26.7109375" style="34" bestFit="1" customWidth="1"/>
    <col min="3846" max="3846" width="2" style="34" bestFit="1" customWidth="1"/>
    <col min="3847" max="3847" width="24.140625" style="34" customWidth="1"/>
    <col min="3848" max="3848" width="16.28515625" style="34" bestFit="1" customWidth="1"/>
    <col min="3849" max="3849" width="11.42578125" style="34"/>
    <col min="3850" max="3850" width="14.7109375" style="34" bestFit="1" customWidth="1"/>
    <col min="3851" max="3851" width="11.42578125" style="34"/>
    <col min="3852" max="3852" width="14.7109375" style="34" customWidth="1"/>
    <col min="3853" max="4092" width="11.42578125" style="34"/>
    <col min="4093" max="4093" width="63" style="34" customWidth="1"/>
    <col min="4094" max="4094" width="1.140625" style="34" customWidth="1"/>
    <col min="4095" max="4095" width="18" style="34" bestFit="1" customWidth="1"/>
    <col min="4096" max="4096" width="1" style="34" customWidth="1"/>
    <col min="4097" max="4097" width="18.28515625" style="34" bestFit="1" customWidth="1"/>
    <col min="4098" max="4098" width="1" style="34" customWidth="1"/>
    <col min="4099" max="4099" width="23.5703125" style="34" bestFit="1" customWidth="1"/>
    <col min="4100" max="4100" width="0.7109375" style="34" customWidth="1"/>
    <col min="4101" max="4101" width="26.7109375" style="34" bestFit="1" customWidth="1"/>
    <col min="4102" max="4102" width="2" style="34" bestFit="1" customWidth="1"/>
    <col min="4103" max="4103" width="24.140625" style="34" customWidth="1"/>
    <col min="4104" max="4104" width="16.28515625" style="34" bestFit="1" customWidth="1"/>
    <col min="4105" max="4105" width="11.42578125" style="34"/>
    <col min="4106" max="4106" width="14.7109375" style="34" bestFit="1" customWidth="1"/>
    <col min="4107" max="4107" width="11.42578125" style="34"/>
    <col min="4108" max="4108" width="14.7109375" style="34" customWidth="1"/>
    <col min="4109" max="4348" width="11.42578125" style="34"/>
    <col min="4349" max="4349" width="63" style="34" customWidth="1"/>
    <col min="4350" max="4350" width="1.140625" style="34" customWidth="1"/>
    <col min="4351" max="4351" width="18" style="34" bestFit="1" customWidth="1"/>
    <col min="4352" max="4352" width="1" style="34" customWidth="1"/>
    <col min="4353" max="4353" width="18.28515625" style="34" bestFit="1" customWidth="1"/>
    <col min="4354" max="4354" width="1" style="34" customWidth="1"/>
    <col min="4355" max="4355" width="23.5703125" style="34" bestFit="1" customWidth="1"/>
    <col min="4356" max="4356" width="0.7109375" style="34" customWidth="1"/>
    <col min="4357" max="4357" width="26.7109375" style="34" bestFit="1" customWidth="1"/>
    <col min="4358" max="4358" width="2" style="34" bestFit="1" customWidth="1"/>
    <col min="4359" max="4359" width="24.140625" style="34" customWidth="1"/>
    <col min="4360" max="4360" width="16.28515625" style="34" bestFit="1" customWidth="1"/>
    <col min="4361" max="4361" width="11.42578125" style="34"/>
    <col min="4362" max="4362" width="14.7109375" style="34" bestFit="1" customWidth="1"/>
    <col min="4363" max="4363" width="11.42578125" style="34"/>
    <col min="4364" max="4364" width="14.7109375" style="34" customWidth="1"/>
    <col min="4365" max="4604" width="11.42578125" style="34"/>
    <col min="4605" max="4605" width="63" style="34" customWidth="1"/>
    <col min="4606" max="4606" width="1.140625" style="34" customWidth="1"/>
    <col min="4607" max="4607" width="18" style="34" bestFit="1" customWidth="1"/>
    <col min="4608" max="4608" width="1" style="34" customWidth="1"/>
    <col min="4609" max="4609" width="18.28515625" style="34" bestFit="1" customWidth="1"/>
    <col min="4610" max="4610" width="1" style="34" customWidth="1"/>
    <col min="4611" max="4611" width="23.5703125" style="34" bestFit="1" customWidth="1"/>
    <col min="4612" max="4612" width="0.7109375" style="34" customWidth="1"/>
    <col min="4613" max="4613" width="26.7109375" style="34" bestFit="1" customWidth="1"/>
    <col min="4614" max="4614" width="2" style="34" bestFit="1" customWidth="1"/>
    <col min="4615" max="4615" width="24.140625" style="34" customWidth="1"/>
    <col min="4616" max="4616" width="16.28515625" style="34" bestFit="1" customWidth="1"/>
    <col min="4617" max="4617" width="11.42578125" style="34"/>
    <col min="4618" max="4618" width="14.7109375" style="34" bestFit="1" customWidth="1"/>
    <col min="4619" max="4619" width="11.42578125" style="34"/>
    <col min="4620" max="4620" width="14.7109375" style="34" customWidth="1"/>
    <col min="4621" max="4860" width="11.42578125" style="34"/>
    <col min="4861" max="4861" width="63" style="34" customWidth="1"/>
    <col min="4862" max="4862" width="1.140625" style="34" customWidth="1"/>
    <col min="4863" max="4863" width="18" style="34" bestFit="1" customWidth="1"/>
    <col min="4864" max="4864" width="1" style="34" customWidth="1"/>
    <col min="4865" max="4865" width="18.28515625" style="34" bestFit="1" customWidth="1"/>
    <col min="4866" max="4866" width="1" style="34" customWidth="1"/>
    <col min="4867" max="4867" width="23.5703125" style="34" bestFit="1" customWidth="1"/>
    <col min="4868" max="4868" width="0.7109375" style="34" customWidth="1"/>
    <col min="4869" max="4869" width="26.7109375" style="34" bestFit="1" customWidth="1"/>
    <col min="4870" max="4870" width="2" style="34" bestFit="1" customWidth="1"/>
    <col min="4871" max="4871" width="24.140625" style="34" customWidth="1"/>
    <col min="4872" max="4872" width="16.28515625" style="34" bestFit="1" customWidth="1"/>
    <col min="4873" max="4873" width="11.42578125" style="34"/>
    <col min="4874" max="4874" width="14.7109375" style="34" bestFit="1" customWidth="1"/>
    <col min="4875" max="4875" width="11.42578125" style="34"/>
    <col min="4876" max="4876" width="14.7109375" style="34" customWidth="1"/>
    <col min="4877" max="5116" width="11.42578125" style="34"/>
    <col min="5117" max="5117" width="63" style="34" customWidth="1"/>
    <col min="5118" max="5118" width="1.140625" style="34" customWidth="1"/>
    <col min="5119" max="5119" width="18" style="34" bestFit="1" customWidth="1"/>
    <col min="5120" max="5120" width="1" style="34" customWidth="1"/>
    <col min="5121" max="5121" width="18.28515625" style="34" bestFit="1" customWidth="1"/>
    <col min="5122" max="5122" width="1" style="34" customWidth="1"/>
    <col min="5123" max="5123" width="23.5703125" style="34" bestFit="1" customWidth="1"/>
    <col min="5124" max="5124" width="0.7109375" style="34" customWidth="1"/>
    <col min="5125" max="5125" width="26.7109375" style="34" bestFit="1" customWidth="1"/>
    <col min="5126" max="5126" width="2" style="34" bestFit="1" customWidth="1"/>
    <col min="5127" max="5127" width="24.140625" style="34" customWidth="1"/>
    <col min="5128" max="5128" width="16.28515625" style="34" bestFit="1" customWidth="1"/>
    <col min="5129" max="5129" width="11.42578125" style="34"/>
    <col min="5130" max="5130" width="14.7109375" style="34" bestFit="1" customWidth="1"/>
    <col min="5131" max="5131" width="11.42578125" style="34"/>
    <col min="5132" max="5132" width="14.7109375" style="34" customWidth="1"/>
    <col min="5133" max="5372" width="11.42578125" style="34"/>
    <col min="5373" max="5373" width="63" style="34" customWidth="1"/>
    <col min="5374" max="5374" width="1.140625" style="34" customWidth="1"/>
    <col min="5375" max="5375" width="18" style="34" bestFit="1" customWidth="1"/>
    <col min="5376" max="5376" width="1" style="34" customWidth="1"/>
    <col min="5377" max="5377" width="18.28515625" style="34" bestFit="1" customWidth="1"/>
    <col min="5378" max="5378" width="1" style="34" customWidth="1"/>
    <col min="5379" max="5379" width="23.5703125" style="34" bestFit="1" customWidth="1"/>
    <col min="5380" max="5380" width="0.7109375" style="34" customWidth="1"/>
    <col min="5381" max="5381" width="26.7109375" style="34" bestFit="1" customWidth="1"/>
    <col min="5382" max="5382" width="2" style="34" bestFit="1" customWidth="1"/>
    <col min="5383" max="5383" width="24.140625" style="34" customWidth="1"/>
    <col min="5384" max="5384" width="16.28515625" style="34" bestFit="1" customWidth="1"/>
    <col min="5385" max="5385" width="11.42578125" style="34"/>
    <col min="5386" max="5386" width="14.7109375" style="34" bestFit="1" customWidth="1"/>
    <col min="5387" max="5387" width="11.42578125" style="34"/>
    <col min="5388" max="5388" width="14.7109375" style="34" customWidth="1"/>
    <col min="5389" max="5628" width="11.42578125" style="34"/>
    <col min="5629" max="5629" width="63" style="34" customWidth="1"/>
    <col min="5630" max="5630" width="1.140625" style="34" customWidth="1"/>
    <col min="5631" max="5631" width="18" style="34" bestFit="1" customWidth="1"/>
    <col min="5632" max="5632" width="1" style="34" customWidth="1"/>
    <col min="5633" max="5633" width="18.28515625" style="34" bestFit="1" customWidth="1"/>
    <col min="5634" max="5634" width="1" style="34" customWidth="1"/>
    <col min="5635" max="5635" width="23.5703125" style="34" bestFit="1" customWidth="1"/>
    <col min="5636" max="5636" width="0.7109375" style="34" customWidth="1"/>
    <col min="5637" max="5637" width="26.7109375" style="34" bestFit="1" customWidth="1"/>
    <col min="5638" max="5638" width="2" style="34" bestFit="1" customWidth="1"/>
    <col min="5639" max="5639" width="24.140625" style="34" customWidth="1"/>
    <col min="5640" max="5640" width="16.28515625" style="34" bestFit="1" customWidth="1"/>
    <col min="5641" max="5641" width="11.42578125" style="34"/>
    <col min="5642" max="5642" width="14.7109375" style="34" bestFit="1" customWidth="1"/>
    <col min="5643" max="5643" width="11.42578125" style="34"/>
    <col min="5644" max="5644" width="14.7109375" style="34" customWidth="1"/>
    <col min="5645" max="5884" width="11.42578125" style="34"/>
    <col min="5885" max="5885" width="63" style="34" customWidth="1"/>
    <col min="5886" max="5886" width="1.140625" style="34" customWidth="1"/>
    <col min="5887" max="5887" width="18" style="34" bestFit="1" customWidth="1"/>
    <col min="5888" max="5888" width="1" style="34" customWidth="1"/>
    <col min="5889" max="5889" width="18.28515625" style="34" bestFit="1" customWidth="1"/>
    <col min="5890" max="5890" width="1" style="34" customWidth="1"/>
    <col min="5891" max="5891" width="23.5703125" style="34" bestFit="1" customWidth="1"/>
    <col min="5892" max="5892" width="0.7109375" style="34" customWidth="1"/>
    <col min="5893" max="5893" width="26.7109375" style="34" bestFit="1" customWidth="1"/>
    <col min="5894" max="5894" width="2" style="34" bestFit="1" customWidth="1"/>
    <col min="5895" max="5895" width="24.140625" style="34" customWidth="1"/>
    <col min="5896" max="5896" width="16.28515625" style="34" bestFit="1" customWidth="1"/>
    <col min="5897" max="5897" width="11.42578125" style="34"/>
    <col min="5898" max="5898" width="14.7109375" style="34" bestFit="1" customWidth="1"/>
    <col min="5899" max="5899" width="11.42578125" style="34"/>
    <col min="5900" max="5900" width="14.7109375" style="34" customWidth="1"/>
    <col min="5901" max="6140" width="11.42578125" style="34"/>
    <col min="6141" max="6141" width="63" style="34" customWidth="1"/>
    <col min="6142" max="6142" width="1.140625" style="34" customWidth="1"/>
    <col min="6143" max="6143" width="18" style="34" bestFit="1" customWidth="1"/>
    <col min="6144" max="6144" width="1" style="34" customWidth="1"/>
    <col min="6145" max="6145" width="18.28515625" style="34" bestFit="1" customWidth="1"/>
    <col min="6146" max="6146" width="1" style="34" customWidth="1"/>
    <col min="6147" max="6147" width="23.5703125" style="34" bestFit="1" customWidth="1"/>
    <col min="6148" max="6148" width="0.7109375" style="34" customWidth="1"/>
    <col min="6149" max="6149" width="26.7109375" style="34" bestFit="1" customWidth="1"/>
    <col min="6150" max="6150" width="2" style="34" bestFit="1" customWidth="1"/>
    <col min="6151" max="6151" width="24.140625" style="34" customWidth="1"/>
    <col min="6152" max="6152" width="16.28515625" style="34" bestFit="1" customWidth="1"/>
    <col min="6153" max="6153" width="11.42578125" style="34"/>
    <col min="6154" max="6154" width="14.7109375" style="34" bestFit="1" customWidth="1"/>
    <col min="6155" max="6155" width="11.42578125" style="34"/>
    <col min="6156" max="6156" width="14.7109375" style="34" customWidth="1"/>
    <col min="6157" max="6396" width="11.42578125" style="34"/>
    <col min="6397" max="6397" width="63" style="34" customWidth="1"/>
    <col min="6398" max="6398" width="1.140625" style="34" customWidth="1"/>
    <col min="6399" max="6399" width="18" style="34" bestFit="1" customWidth="1"/>
    <col min="6400" max="6400" width="1" style="34" customWidth="1"/>
    <col min="6401" max="6401" width="18.28515625" style="34" bestFit="1" customWidth="1"/>
    <col min="6402" max="6402" width="1" style="34" customWidth="1"/>
    <col min="6403" max="6403" width="23.5703125" style="34" bestFit="1" customWidth="1"/>
    <col min="6404" max="6404" width="0.7109375" style="34" customWidth="1"/>
    <col min="6405" max="6405" width="26.7109375" style="34" bestFit="1" customWidth="1"/>
    <col min="6406" max="6406" width="2" style="34" bestFit="1" customWidth="1"/>
    <col min="6407" max="6407" width="24.140625" style="34" customWidth="1"/>
    <col min="6408" max="6408" width="16.28515625" style="34" bestFit="1" customWidth="1"/>
    <col min="6409" max="6409" width="11.42578125" style="34"/>
    <col min="6410" max="6410" width="14.7109375" style="34" bestFit="1" customWidth="1"/>
    <col min="6411" max="6411" width="11.42578125" style="34"/>
    <col min="6412" max="6412" width="14.7109375" style="34" customWidth="1"/>
    <col min="6413" max="6652" width="11.42578125" style="34"/>
    <col min="6653" max="6653" width="63" style="34" customWidth="1"/>
    <col min="6654" max="6654" width="1.140625" style="34" customWidth="1"/>
    <col min="6655" max="6655" width="18" style="34" bestFit="1" customWidth="1"/>
    <col min="6656" max="6656" width="1" style="34" customWidth="1"/>
    <col min="6657" max="6657" width="18.28515625" style="34" bestFit="1" customWidth="1"/>
    <col min="6658" max="6658" width="1" style="34" customWidth="1"/>
    <col min="6659" max="6659" width="23.5703125" style="34" bestFit="1" customWidth="1"/>
    <col min="6660" max="6660" width="0.7109375" style="34" customWidth="1"/>
    <col min="6661" max="6661" width="26.7109375" style="34" bestFit="1" customWidth="1"/>
    <col min="6662" max="6662" width="2" style="34" bestFit="1" customWidth="1"/>
    <col min="6663" max="6663" width="24.140625" style="34" customWidth="1"/>
    <col min="6664" max="6664" width="16.28515625" style="34" bestFit="1" customWidth="1"/>
    <col min="6665" max="6665" width="11.42578125" style="34"/>
    <col min="6666" max="6666" width="14.7109375" style="34" bestFit="1" customWidth="1"/>
    <col min="6667" max="6667" width="11.42578125" style="34"/>
    <col min="6668" max="6668" width="14.7109375" style="34" customWidth="1"/>
    <col min="6669" max="6908" width="11.42578125" style="34"/>
    <col min="6909" max="6909" width="63" style="34" customWidth="1"/>
    <col min="6910" max="6910" width="1.140625" style="34" customWidth="1"/>
    <col min="6911" max="6911" width="18" style="34" bestFit="1" customWidth="1"/>
    <col min="6912" max="6912" width="1" style="34" customWidth="1"/>
    <col min="6913" max="6913" width="18.28515625" style="34" bestFit="1" customWidth="1"/>
    <col min="6914" max="6914" width="1" style="34" customWidth="1"/>
    <col min="6915" max="6915" width="23.5703125" style="34" bestFit="1" customWidth="1"/>
    <col min="6916" max="6916" width="0.7109375" style="34" customWidth="1"/>
    <col min="6917" max="6917" width="26.7109375" style="34" bestFit="1" customWidth="1"/>
    <col min="6918" max="6918" width="2" style="34" bestFit="1" customWidth="1"/>
    <col min="6919" max="6919" width="24.140625" style="34" customWidth="1"/>
    <col min="6920" max="6920" width="16.28515625" style="34" bestFit="1" customWidth="1"/>
    <col min="6921" max="6921" width="11.42578125" style="34"/>
    <col min="6922" max="6922" width="14.7109375" style="34" bestFit="1" customWidth="1"/>
    <col min="6923" max="6923" width="11.42578125" style="34"/>
    <col min="6924" max="6924" width="14.7109375" style="34" customWidth="1"/>
    <col min="6925" max="7164" width="11.42578125" style="34"/>
    <col min="7165" max="7165" width="63" style="34" customWidth="1"/>
    <col min="7166" max="7166" width="1.140625" style="34" customWidth="1"/>
    <col min="7167" max="7167" width="18" style="34" bestFit="1" customWidth="1"/>
    <col min="7168" max="7168" width="1" style="34" customWidth="1"/>
    <col min="7169" max="7169" width="18.28515625" style="34" bestFit="1" customWidth="1"/>
    <col min="7170" max="7170" width="1" style="34" customWidth="1"/>
    <col min="7171" max="7171" width="23.5703125" style="34" bestFit="1" customWidth="1"/>
    <col min="7172" max="7172" width="0.7109375" style="34" customWidth="1"/>
    <col min="7173" max="7173" width="26.7109375" style="34" bestFit="1" customWidth="1"/>
    <col min="7174" max="7174" width="2" style="34" bestFit="1" customWidth="1"/>
    <col min="7175" max="7175" width="24.140625" style="34" customWidth="1"/>
    <col min="7176" max="7176" width="16.28515625" style="34" bestFit="1" customWidth="1"/>
    <col min="7177" max="7177" width="11.42578125" style="34"/>
    <col min="7178" max="7178" width="14.7109375" style="34" bestFit="1" customWidth="1"/>
    <col min="7179" max="7179" width="11.42578125" style="34"/>
    <col min="7180" max="7180" width="14.7109375" style="34" customWidth="1"/>
    <col min="7181" max="7420" width="11.42578125" style="34"/>
    <col min="7421" max="7421" width="63" style="34" customWidth="1"/>
    <col min="7422" max="7422" width="1.140625" style="34" customWidth="1"/>
    <col min="7423" max="7423" width="18" style="34" bestFit="1" customWidth="1"/>
    <col min="7424" max="7424" width="1" style="34" customWidth="1"/>
    <col min="7425" max="7425" width="18.28515625" style="34" bestFit="1" customWidth="1"/>
    <col min="7426" max="7426" width="1" style="34" customWidth="1"/>
    <col min="7427" max="7427" width="23.5703125" style="34" bestFit="1" customWidth="1"/>
    <col min="7428" max="7428" width="0.7109375" style="34" customWidth="1"/>
    <col min="7429" max="7429" width="26.7109375" style="34" bestFit="1" customWidth="1"/>
    <col min="7430" max="7430" width="2" style="34" bestFit="1" customWidth="1"/>
    <col min="7431" max="7431" width="24.140625" style="34" customWidth="1"/>
    <col min="7432" max="7432" width="16.28515625" style="34" bestFit="1" customWidth="1"/>
    <col min="7433" max="7433" width="11.42578125" style="34"/>
    <col min="7434" max="7434" width="14.7109375" style="34" bestFit="1" customWidth="1"/>
    <col min="7435" max="7435" width="11.42578125" style="34"/>
    <col min="7436" max="7436" width="14.7109375" style="34" customWidth="1"/>
    <col min="7437" max="7676" width="11.42578125" style="34"/>
    <col min="7677" max="7677" width="63" style="34" customWidth="1"/>
    <col min="7678" max="7678" width="1.140625" style="34" customWidth="1"/>
    <col min="7679" max="7679" width="18" style="34" bestFit="1" customWidth="1"/>
    <col min="7680" max="7680" width="1" style="34" customWidth="1"/>
    <col min="7681" max="7681" width="18.28515625" style="34" bestFit="1" customWidth="1"/>
    <col min="7682" max="7682" width="1" style="34" customWidth="1"/>
    <col min="7683" max="7683" width="23.5703125" style="34" bestFit="1" customWidth="1"/>
    <col min="7684" max="7684" width="0.7109375" style="34" customWidth="1"/>
    <col min="7685" max="7685" width="26.7109375" style="34" bestFit="1" customWidth="1"/>
    <col min="7686" max="7686" width="2" style="34" bestFit="1" customWidth="1"/>
    <col min="7687" max="7687" width="24.140625" style="34" customWidth="1"/>
    <col min="7688" max="7688" width="16.28515625" style="34" bestFit="1" customWidth="1"/>
    <col min="7689" max="7689" width="11.42578125" style="34"/>
    <col min="7690" max="7690" width="14.7109375" style="34" bestFit="1" customWidth="1"/>
    <col min="7691" max="7691" width="11.42578125" style="34"/>
    <col min="7692" max="7692" width="14.7109375" style="34" customWidth="1"/>
    <col min="7693" max="7932" width="11.42578125" style="34"/>
    <col min="7933" max="7933" width="63" style="34" customWidth="1"/>
    <col min="7934" max="7934" width="1.140625" style="34" customWidth="1"/>
    <col min="7935" max="7935" width="18" style="34" bestFit="1" customWidth="1"/>
    <col min="7936" max="7936" width="1" style="34" customWidth="1"/>
    <col min="7937" max="7937" width="18.28515625" style="34" bestFit="1" customWidth="1"/>
    <col min="7938" max="7938" width="1" style="34" customWidth="1"/>
    <col min="7939" max="7939" width="23.5703125" style="34" bestFit="1" customWidth="1"/>
    <col min="7940" max="7940" width="0.7109375" style="34" customWidth="1"/>
    <col min="7941" max="7941" width="26.7109375" style="34" bestFit="1" customWidth="1"/>
    <col min="7942" max="7942" width="2" style="34" bestFit="1" customWidth="1"/>
    <col min="7943" max="7943" width="24.140625" style="34" customWidth="1"/>
    <col min="7944" max="7944" width="16.28515625" style="34" bestFit="1" customWidth="1"/>
    <col min="7945" max="7945" width="11.42578125" style="34"/>
    <col min="7946" max="7946" width="14.7109375" style="34" bestFit="1" customWidth="1"/>
    <col min="7947" max="7947" width="11.42578125" style="34"/>
    <col min="7948" max="7948" width="14.7109375" style="34" customWidth="1"/>
    <col min="7949" max="8188" width="11.42578125" style="34"/>
    <col min="8189" max="8189" width="63" style="34" customWidth="1"/>
    <col min="8190" max="8190" width="1.140625" style="34" customWidth="1"/>
    <col min="8191" max="8191" width="18" style="34" bestFit="1" customWidth="1"/>
    <col min="8192" max="8192" width="1" style="34" customWidth="1"/>
    <col min="8193" max="8193" width="18.28515625" style="34" bestFit="1" customWidth="1"/>
    <col min="8194" max="8194" width="1" style="34" customWidth="1"/>
    <col min="8195" max="8195" width="23.5703125" style="34" bestFit="1" customWidth="1"/>
    <col min="8196" max="8196" width="0.7109375" style="34" customWidth="1"/>
    <col min="8197" max="8197" width="26.7109375" style="34" bestFit="1" customWidth="1"/>
    <col min="8198" max="8198" width="2" style="34" bestFit="1" customWidth="1"/>
    <col min="8199" max="8199" width="24.140625" style="34" customWidth="1"/>
    <col min="8200" max="8200" width="16.28515625" style="34" bestFit="1" customWidth="1"/>
    <col min="8201" max="8201" width="11.42578125" style="34"/>
    <col min="8202" max="8202" width="14.7109375" style="34" bestFit="1" customWidth="1"/>
    <col min="8203" max="8203" width="11.42578125" style="34"/>
    <col min="8204" max="8204" width="14.7109375" style="34" customWidth="1"/>
    <col min="8205" max="8444" width="11.42578125" style="34"/>
    <col min="8445" max="8445" width="63" style="34" customWidth="1"/>
    <col min="8446" max="8446" width="1.140625" style="34" customWidth="1"/>
    <col min="8447" max="8447" width="18" style="34" bestFit="1" customWidth="1"/>
    <col min="8448" max="8448" width="1" style="34" customWidth="1"/>
    <col min="8449" max="8449" width="18.28515625" style="34" bestFit="1" customWidth="1"/>
    <col min="8450" max="8450" width="1" style="34" customWidth="1"/>
    <col min="8451" max="8451" width="23.5703125" style="34" bestFit="1" customWidth="1"/>
    <col min="8452" max="8452" width="0.7109375" style="34" customWidth="1"/>
    <col min="8453" max="8453" width="26.7109375" style="34" bestFit="1" customWidth="1"/>
    <col min="8454" max="8454" width="2" style="34" bestFit="1" customWidth="1"/>
    <col min="8455" max="8455" width="24.140625" style="34" customWidth="1"/>
    <col min="8456" max="8456" width="16.28515625" style="34" bestFit="1" customWidth="1"/>
    <col min="8457" max="8457" width="11.42578125" style="34"/>
    <col min="8458" max="8458" width="14.7109375" style="34" bestFit="1" customWidth="1"/>
    <col min="8459" max="8459" width="11.42578125" style="34"/>
    <col min="8460" max="8460" width="14.7109375" style="34" customWidth="1"/>
    <col min="8461" max="8700" width="11.42578125" style="34"/>
    <col min="8701" max="8701" width="63" style="34" customWidth="1"/>
    <col min="8702" max="8702" width="1.140625" style="34" customWidth="1"/>
    <col min="8703" max="8703" width="18" style="34" bestFit="1" customWidth="1"/>
    <col min="8704" max="8704" width="1" style="34" customWidth="1"/>
    <col min="8705" max="8705" width="18.28515625" style="34" bestFit="1" customWidth="1"/>
    <col min="8706" max="8706" width="1" style="34" customWidth="1"/>
    <col min="8707" max="8707" width="23.5703125" style="34" bestFit="1" customWidth="1"/>
    <col min="8708" max="8708" width="0.7109375" style="34" customWidth="1"/>
    <col min="8709" max="8709" width="26.7109375" style="34" bestFit="1" customWidth="1"/>
    <col min="8710" max="8710" width="2" style="34" bestFit="1" customWidth="1"/>
    <col min="8711" max="8711" width="24.140625" style="34" customWidth="1"/>
    <col min="8712" max="8712" width="16.28515625" style="34" bestFit="1" customWidth="1"/>
    <col min="8713" max="8713" width="11.42578125" style="34"/>
    <col min="8714" max="8714" width="14.7109375" style="34" bestFit="1" customWidth="1"/>
    <col min="8715" max="8715" width="11.42578125" style="34"/>
    <col min="8716" max="8716" width="14.7109375" style="34" customWidth="1"/>
    <col min="8717" max="8956" width="11.42578125" style="34"/>
    <col min="8957" max="8957" width="63" style="34" customWidth="1"/>
    <col min="8958" max="8958" width="1.140625" style="34" customWidth="1"/>
    <col min="8959" max="8959" width="18" style="34" bestFit="1" customWidth="1"/>
    <col min="8960" max="8960" width="1" style="34" customWidth="1"/>
    <col min="8961" max="8961" width="18.28515625" style="34" bestFit="1" customWidth="1"/>
    <col min="8962" max="8962" width="1" style="34" customWidth="1"/>
    <col min="8963" max="8963" width="23.5703125" style="34" bestFit="1" customWidth="1"/>
    <col min="8964" max="8964" width="0.7109375" style="34" customWidth="1"/>
    <col min="8965" max="8965" width="26.7109375" style="34" bestFit="1" customWidth="1"/>
    <col min="8966" max="8966" width="2" style="34" bestFit="1" customWidth="1"/>
    <col min="8967" max="8967" width="24.140625" style="34" customWidth="1"/>
    <col min="8968" max="8968" width="16.28515625" style="34" bestFit="1" customWidth="1"/>
    <col min="8969" max="8969" width="11.42578125" style="34"/>
    <col min="8970" max="8970" width="14.7109375" style="34" bestFit="1" customWidth="1"/>
    <col min="8971" max="8971" width="11.42578125" style="34"/>
    <col min="8972" max="8972" width="14.7109375" style="34" customWidth="1"/>
    <col min="8973" max="9212" width="11.42578125" style="34"/>
    <col min="9213" max="9213" width="63" style="34" customWidth="1"/>
    <col min="9214" max="9214" width="1.140625" style="34" customWidth="1"/>
    <col min="9215" max="9215" width="18" style="34" bestFit="1" customWidth="1"/>
    <col min="9216" max="9216" width="1" style="34" customWidth="1"/>
    <col min="9217" max="9217" width="18.28515625" style="34" bestFit="1" customWidth="1"/>
    <col min="9218" max="9218" width="1" style="34" customWidth="1"/>
    <col min="9219" max="9219" width="23.5703125" style="34" bestFit="1" customWidth="1"/>
    <col min="9220" max="9220" width="0.7109375" style="34" customWidth="1"/>
    <col min="9221" max="9221" width="26.7109375" style="34" bestFit="1" customWidth="1"/>
    <col min="9222" max="9222" width="2" style="34" bestFit="1" customWidth="1"/>
    <col min="9223" max="9223" width="24.140625" style="34" customWidth="1"/>
    <col min="9224" max="9224" width="16.28515625" style="34" bestFit="1" customWidth="1"/>
    <col min="9225" max="9225" width="11.42578125" style="34"/>
    <col min="9226" max="9226" width="14.7109375" style="34" bestFit="1" customWidth="1"/>
    <col min="9227" max="9227" width="11.42578125" style="34"/>
    <col min="9228" max="9228" width="14.7109375" style="34" customWidth="1"/>
    <col min="9229" max="9468" width="11.42578125" style="34"/>
    <col min="9469" max="9469" width="63" style="34" customWidth="1"/>
    <col min="9470" max="9470" width="1.140625" style="34" customWidth="1"/>
    <col min="9471" max="9471" width="18" style="34" bestFit="1" customWidth="1"/>
    <col min="9472" max="9472" width="1" style="34" customWidth="1"/>
    <col min="9473" max="9473" width="18.28515625" style="34" bestFit="1" customWidth="1"/>
    <col min="9474" max="9474" width="1" style="34" customWidth="1"/>
    <col min="9475" max="9475" width="23.5703125" style="34" bestFit="1" customWidth="1"/>
    <col min="9476" max="9476" width="0.7109375" style="34" customWidth="1"/>
    <col min="9477" max="9477" width="26.7109375" style="34" bestFit="1" customWidth="1"/>
    <col min="9478" max="9478" width="2" style="34" bestFit="1" customWidth="1"/>
    <col min="9479" max="9479" width="24.140625" style="34" customWidth="1"/>
    <col min="9480" max="9480" width="16.28515625" style="34" bestFit="1" customWidth="1"/>
    <col min="9481" max="9481" width="11.42578125" style="34"/>
    <col min="9482" max="9482" width="14.7109375" style="34" bestFit="1" customWidth="1"/>
    <col min="9483" max="9483" width="11.42578125" style="34"/>
    <col min="9484" max="9484" width="14.7109375" style="34" customWidth="1"/>
    <col min="9485" max="9724" width="11.42578125" style="34"/>
    <col min="9725" max="9725" width="63" style="34" customWidth="1"/>
    <col min="9726" max="9726" width="1.140625" style="34" customWidth="1"/>
    <col min="9727" max="9727" width="18" style="34" bestFit="1" customWidth="1"/>
    <col min="9728" max="9728" width="1" style="34" customWidth="1"/>
    <col min="9729" max="9729" width="18.28515625" style="34" bestFit="1" customWidth="1"/>
    <col min="9730" max="9730" width="1" style="34" customWidth="1"/>
    <col min="9731" max="9731" width="23.5703125" style="34" bestFit="1" customWidth="1"/>
    <col min="9732" max="9732" width="0.7109375" style="34" customWidth="1"/>
    <col min="9733" max="9733" width="26.7109375" style="34" bestFit="1" customWidth="1"/>
    <col min="9734" max="9734" width="2" style="34" bestFit="1" customWidth="1"/>
    <col min="9735" max="9735" width="24.140625" style="34" customWidth="1"/>
    <col min="9736" max="9736" width="16.28515625" style="34" bestFit="1" customWidth="1"/>
    <col min="9737" max="9737" width="11.42578125" style="34"/>
    <col min="9738" max="9738" width="14.7109375" style="34" bestFit="1" customWidth="1"/>
    <col min="9739" max="9739" width="11.42578125" style="34"/>
    <col min="9740" max="9740" width="14.7109375" style="34" customWidth="1"/>
    <col min="9741" max="9980" width="11.42578125" style="34"/>
    <col min="9981" max="9981" width="63" style="34" customWidth="1"/>
    <col min="9982" max="9982" width="1.140625" style="34" customWidth="1"/>
    <col min="9983" max="9983" width="18" style="34" bestFit="1" customWidth="1"/>
    <col min="9984" max="9984" width="1" style="34" customWidth="1"/>
    <col min="9985" max="9985" width="18.28515625" style="34" bestFit="1" customWidth="1"/>
    <col min="9986" max="9986" width="1" style="34" customWidth="1"/>
    <col min="9987" max="9987" width="23.5703125" style="34" bestFit="1" customWidth="1"/>
    <col min="9988" max="9988" width="0.7109375" style="34" customWidth="1"/>
    <col min="9989" max="9989" width="26.7109375" style="34" bestFit="1" customWidth="1"/>
    <col min="9990" max="9990" width="2" style="34" bestFit="1" customWidth="1"/>
    <col min="9991" max="9991" width="24.140625" style="34" customWidth="1"/>
    <col min="9992" max="9992" width="16.28515625" style="34" bestFit="1" customWidth="1"/>
    <col min="9993" max="9993" width="11.42578125" style="34"/>
    <col min="9994" max="9994" width="14.7109375" style="34" bestFit="1" customWidth="1"/>
    <col min="9995" max="9995" width="11.42578125" style="34"/>
    <col min="9996" max="9996" width="14.7109375" style="34" customWidth="1"/>
    <col min="9997" max="10236" width="11.42578125" style="34"/>
    <col min="10237" max="10237" width="63" style="34" customWidth="1"/>
    <col min="10238" max="10238" width="1.140625" style="34" customWidth="1"/>
    <col min="10239" max="10239" width="18" style="34" bestFit="1" customWidth="1"/>
    <col min="10240" max="10240" width="1" style="34" customWidth="1"/>
    <col min="10241" max="10241" width="18.28515625" style="34" bestFit="1" customWidth="1"/>
    <col min="10242" max="10242" width="1" style="34" customWidth="1"/>
    <col min="10243" max="10243" width="23.5703125" style="34" bestFit="1" customWidth="1"/>
    <col min="10244" max="10244" width="0.7109375" style="34" customWidth="1"/>
    <col min="10245" max="10245" width="26.7109375" style="34" bestFit="1" customWidth="1"/>
    <col min="10246" max="10246" width="2" style="34" bestFit="1" customWidth="1"/>
    <col min="10247" max="10247" width="24.140625" style="34" customWidth="1"/>
    <col min="10248" max="10248" width="16.28515625" style="34" bestFit="1" customWidth="1"/>
    <col min="10249" max="10249" width="11.42578125" style="34"/>
    <col min="10250" max="10250" width="14.7109375" style="34" bestFit="1" customWidth="1"/>
    <col min="10251" max="10251" width="11.42578125" style="34"/>
    <col min="10252" max="10252" width="14.7109375" style="34" customWidth="1"/>
    <col min="10253" max="10492" width="11.42578125" style="34"/>
    <col min="10493" max="10493" width="63" style="34" customWidth="1"/>
    <col min="10494" max="10494" width="1.140625" style="34" customWidth="1"/>
    <col min="10495" max="10495" width="18" style="34" bestFit="1" customWidth="1"/>
    <col min="10496" max="10496" width="1" style="34" customWidth="1"/>
    <col min="10497" max="10497" width="18.28515625" style="34" bestFit="1" customWidth="1"/>
    <col min="10498" max="10498" width="1" style="34" customWidth="1"/>
    <col min="10499" max="10499" width="23.5703125" style="34" bestFit="1" customWidth="1"/>
    <col min="10500" max="10500" width="0.7109375" style="34" customWidth="1"/>
    <col min="10501" max="10501" width="26.7109375" style="34" bestFit="1" customWidth="1"/>
    <col min="10502" max="10502" width="2" style="34" bestFit="1" customWidth="1"/>
    <col min="10503" max="10503" width="24.140625" style="34" customWidth="1"/>
    <col min="10504" max="10504" width="16.28515625" style="34" bestFit="1" customWidth="1"/>
    <col min="10505" max="10505" width="11.42578125" style="34"/>
    <col min="10506" max="10506" width="14.7109375" style="34" bestFit="1" customWidth="1"/>
    <col min="10507" max="10507" width="11.42578125" style="34"/>
    <col min="10508" max="10508" width="14.7109375" style="34" customWidth="1"/>
    <col min="10509" max="10748" width="11.42578125" style="34"/>
    <col min="10749" max="10749" width="63" style="34" customWidth="1"/>
    <col min="10750" max="10750" width="1.140625" style="34" customWidth="1"/>
    <col min="10751" max="10751" width="18" style="34" bestFit="1" customWidth="1"/>
    <col min="10752" max="10752" width="1" style="34" customWidth="1"/>
    <col min="10753" max="10753" width="18.28515625" style="34" bestFit="1" customWidth="1"/>
    <col min="10754" max="10754" width="1" style="34" customWidth="1"/>
    <col min="10755" max="10755" width="23.5703125" style="34" bestFit="1" customWidth="1"/>
    <col min="10756" max="10756" width="0.7109375" style="34" customWidth="1"/>
    <col min="10757" max="10757" width="26.7109375" style="34" bestFit="1" customWidth="1"/>
    <col min="10758" max="10758" width="2" style="34" bestFit="1" customWidth="1"/>
    <col min="10759" max="10759" width="24.140625" style="34" customWidth="1"/>
    <col min="10760" max="10760" width="16.28515625" style="34" bestFit="1" customWidth="1"/>
    <col min="10761" max="10761" width="11.42578125" style="34"/>
    <col min="10762" max="10762" width="14.7109375" style="34" bestFit="1" customWidth="1"/>
    <col min="10763" max="10763" width="11.42578125" style="34"/>
    <col min="10764" max="10764" width="14.7109375" style="34" customWidth="1"/>
    <col min="10765" max="11004" width="11.42578125" style="34"/>
    <col min="11005" max="11005" width="63" style="34" customWidth="1"/>
    <col min="11006" max="11006" width="1.140625" style="34" customWidth="1"/>
    <col min="11007" max="11007" width="18" style="34" bestFit="1" customWidth="1"/>
    <col min="11008" max="11008" width="1" style="34" customWidth="1"/>
    <col min="11009" max="11009" width="18.28515625" style="34" bestFit="1" customWidth="1"/>
    <col min="11010" max="11010" width="1" style="34" customWidth="1"/>
    <col min="11011" max="11011" width="23.5703125" style="34" bestFit="1" customWidth="1"/>
    <col min="11012" max="11012" width="0.7109375" style="34" customWidth="1"/>
    <col min="11013" max="11013" width="26.7109375" style="34" bestFit="1" customWidth="1"/>
    <col min="11014" max="11014" width="2" style="34" bestFit="1" customWidth="1"/>
    <col min="11015" max="11015" width="24.140625" style="34" customWidth="1"/>
    <col min="11016" max="11016" width="16.28515625" style="34" bestFit="1" customWidth="1"/>
    <col min="11017" max="11017" width="11.42578125" style="34"/>
    <col min="11018" max="11018" width="14.7109375" style="34" bestFit="1" customWidth="1"/>
    <col min="11019" max="11019" width="11.42578125" style="34"/>
    <col min="11020" max="11020" width="14.7109375" style="34" customWidth="1"/>
    <col min="11021" max="11260" width="11.42578125" style="34"/>
    <col min="11261" max="11261" width="63" style="34" customWidth="1"/>
    <col min="11262" max="11262" width="1.140625" style="34" customWidth="1"/>
    <col min="11263" max="11263" width="18" style="34" bestFit="1" customWidth="1"/>
    <col min="11264" max="11264" width="1" style="34" customWidth="1"/>
    <col min="11265" max="11265" width="18.28515625" style="34" bestFit="1" customWidth="1"/>
    <col min="11266" max="11266" width="1" style="34" customWidth="1"/>
    <col min="11267" max="11267" width="23.5703125" style="34" bestFit="1" customWidth="1"/>
    <col min="11268" max="11268" width="0.7109375" style="34" customWidth="1"/>
    <col min="11269" max="11269" width="26.7109375" style="34" bestFit="1" customWidth="1"/>
    <col min="11270" max="11270" width="2" style="34" bestFit="1" customWidth="1"/>
    <col min="11271" max="11271" width="24.140625" style="34" customWidth="1"/>
    <col min="11272" max="11272" width="16.28515625" style="34" bestFit="1" customWidth="1"/>
    <col min="11273" max="11273" width="11.42578125" style="34"/>
    <col min="11274" max="11274" width="14.7109375" style="34" bestFit="1" customWidth="1"/>
    <col min="11275" max="11275" width="11.42578125" style="34"/>
    <col min="11276" max="11276" width="14.7109375" style="34" customWidth="1"/>
    <col min="11277" max="11516" width="11.42578125" style="34"/>
    <col min="11517" max="11517" width="63" style="34" customWidth="1"/>
    <col min="11518" max="11518" width="1.140625" style="34" customWidth="1"/>
    <col min="11519" max="11519" width="18" style="34" bestFit="1" customWidth="1"/>
    <col min="11520" max="11520" width="1" style="34" customWidth="1"/>
    <col min="11521" max="11521" width="18.28515625" style="34" bestFit="1" customWidth="1"/>
    <col min="11522" max="11522" width="1" style="34" customWidth="1"/>
    <col min="11523" max="11523" width="23.5703125" style="34" bestFit="1" customWidth="1"/>
    <col min="11524" max="11524" width="0.7109375" style="34" customWidth="1"/>
    <col min="11525" max="11525" width="26.7109375" style="34" bestFit="1" customWidth="1"/>
    <col min="11526" max="11526" width="2" style="34" bestFit="1" customWidth="1"/>
    <col min="11527" max="11527" width="24.140625" style="34" customWidth="1"/>
    <col min="11528" max="11528" width="16.28515625" style="34" bestFit="1" customWidth="1"/>
    <col min="11529" max="11529" width="11.42578125" style="34"/>
    <col min="11530" max="11530" width="14.7109375" style="34" bestFit="1" customWidth="1"/>
    <col min="11531" max="11531" width="11.42578125" style="34"/>
    <col min="11532" max="11532" width="14.7109375" style="34" customWidth="1"/>
    <col min="11533" max="11772" width="11.42578125" style="34"/>
    <col min="11773" max="11773" width="63" style="34" customWidth="1"/>
    <col min="11774" max="11774" width="1.140625" style="34" customWidth="1"/>
    <col min="11775" max="11775" width="18" style="34" bestFit="1" customWidth="1"/>
    <col min="11776" max="11776" width="1" style="34" customWidth="1"/>
    <col min="11777" max="11777" width="18.28515625" style="34" bestFit="1" customWidth="1"/>
    <col min="11778" max="11778" width="1" style="34" customWidth="1"/>
    <col min="11779" max="11779" width="23.5703125" style="34" bestFit="1" customWidth="1"/>
    <col min="11780" max="11780" width="0.7109375" style="34" customWidth="1"/>
    <col min="11781" max="11781" width="26.7109375" style="34" bestFit="1" customWidth="1"/>
    <col min="11782" max="11782" width="2" style="34" bestFit="1" customWidth="1"/>
    <col min="11783" max="11783" width="24.140625" style="34" customWidth="1"/>
    <col min="11784" max="11784" width="16.28515625" style="34" bestFit="1" customWidth="1"/>
    <col min="11785" max="11785" width="11.42578125" style="34"/>
    <col min="11786" max="11786" width="14.7109375" style="34" bestFit="1" customWidth="1"/>
    <col min="11787" max="11787" width="11.42578125" style="34"/>
    <col min="11788" max="11788" width="14.7109375" style="34" customWidth="1"/>
    <col min="11789" max="12028" width="11.42578125" style="34"/>
    <col min="12029" max="12029" width="63" style="34" customWidth="1"/>
    <col min="12030" max="12030" width="1.140625" style="34" customWidth="1"/>
    <col min="12031" max="12031" width="18" style="34" bestFit="1" customWidth="1"/>
    <col min="12032" max="12032" width="1" style="34" customWidth="1"/>
    <col min="12033" max="12033" width="18.28515625" style="34" bestFit="1" customWidth="1"/>
    <col min="12034" max="12034" width="1" style="34" customWidth="1"/>
    <col min="12035" max="12035" width="23.5703125" style="34" bestFit="1" customWidth="1"/>
    <col min="12036" max="12036" width="0.7109375" style="34" customWidth="1"/>
    <col min="12037" max="12037" width="26.7109375" style="34" bestFit="1" customWidth="1"/>
    <col min="12038" max="12038" width="2" style="34" bestFit="1" customWidth="1"/>
    <col min="12039" max="12039" width="24.140625" style="34" customWidth="1"/>
    <col min="12040" max="12040" width="16.28515625" style="34" bestFit="1" customWidth="1"/>
    <col min="12041" max="12041" width="11.42578125" style="34"/>
    <col min="12042" max="12042" width="14.7109375" style="34" bestFit="1" customWidth="1"/>
    <col min="12043" max="12043" width="11.42578125" style="34"/>
    <col min="12044" max="12044" width="14.7109375" style="34" customWidth="1"/>
    <col min="12045" max="12284" width="11.42578125" style="34"/>
    <col min="12285" max="12285" width="63" style="34" customWidth="1"/>
    <col min="12286" max="12286" width="1.140625" style="34" customWidth="1"/>
    <col min="12287" max="12287" width="18" style="34" bestFit="1" customWidth="1"/>
    <col min="12288" max="12288" width="1" style="34" customWidth="1"/>
    <col min="12289" max="12289" width="18.28515625" style="34" bestFit="1" customWidth="1"/>
    <col min="12290" max="12290" width="1" style="34" customWidth="1"/>
    <col min="12291" max="12291" width="23.5703125" style="34" bestFit="1" customWidth="1"/>
    <col min="12292" max="12292" width="0.7109375" style="34" customWidth="1"/>
    <col min="12293" max="12293" width="26.7109375" style="34" bestFit="1" customWidth="1"/>
    <col min="12294" max="12294" width="2" style="34" bestFit="1" customWidth="1"/>
    <col min="12295" max="12295" width="24.140625" style="34" customWidth="1"/>
    <col min="12296" max="12296" width="16.28515625" style="34" bestFit="1" customWidth="1"/>
    <col min="12297" max="12297" width="11.42578125" style="34"/>
    <col min="12298" max="12298" width="14.7109375" style="34" bestFit="1" customWidth="1"/>
    <col min="12299" max="12299" width="11.42578125" style="34"/>
    <col min="12300" max="12300" width="14.7109375" style="34" customWidth="1"/>
    <col min="12301" max="12540" width="11.42578125" style="34"/>
    <col min="12541" max="12541" width="63" style="34" customWidth="1"/>
    <col min="12542" max="12542" width="1.140625" style="34" customWidth="1"/>
    <col min="12543" max="12543" width="18" style="34" bestFit="1" customWidth="1"/>
    <col min="12544" max="12544" width="1" style="34" customWidth="1"/>
    <col min="12545" max="12545" width="18.28515625" style="34" bestFit="1" customWidth="1"/>
    <col min="12546" max="12546" width="1" style="34" customWidth="1"/>
    <col min="12547" max="12547" width="23.5703125" style="34" bestFit="1" customWidth="1"/>
    <col min="12548" max="12548" width="0.7109375" style="34" customWidth="1"/>
    <col min="12549" max="12549" width="26.7109375" style="34" bestFit="1" customWidth="1"/>
    <col min="12550" max="12550" width="2" style="34" bestFit="1" customWidth="1"/>
    <col min="12551" max="12551" width="24.140625" style="34" customWidth="1"/>
    <col min="12552" max="12552" width="16.28515625" style="34" bestFit="1" customWidth="1"/>
    <col min="12553" max="12553" width="11.42578125" style="34"/>
    <col min="12554" max="12554" width="14.7109375" style="34" bestFit="1" customWidth="1"/>
    <col min="12555" max="12555" width="11.42578125" style="34"/>
    <col min="12556" max="12556" width="14.7109375" style="34" customWidth="1"/>
    <col min="12557" max="12796" width="11.42578125" style="34"/>
    <col min="12797" max="12797" width="63" style="34" customWidth="1"/>
    <col min="12798" max="12798" width="1.140625" style="34" customWidth="1"/>
    <col min="12799" max="12799" width="18" style="34" bestFit="1" customWidth="1"/>
    <col min="12800" max="12800" width="1" style="34" customWidth="1"/>
    <col min="12801" max="12801" width="18.28515625" style="34" bestFit="1" customWidth="1"/>
    <col min="12802" max="12802" width="1" style="34" customWidth="1"/>
    <col min="12803" max="12803" width="23.5703125" style="34" bestFit="1" customWidth="1"/>
    <col min="12804" max="12804" width="0.7109375" style="34" customWidth="1"/>
    <col min="12805" max="12805" width="26.7109375" style="34" bestFit="1" customWidth="1"/>
    <col min="12806" max="12806" width="2" style="34" bestFit="1" customWidth="1"/>
    <col min="12807" max="12807" width="24.140625" style="34" customWidth="1"/>
    <col min="12808" max="12808" width="16.28515625" style="34" bestFit="1" customWidth="1"/>
    <col min="12809" max="12809" width="11.42578125" style="34"/>
    <col min="12810" max="12810" width="14.7109375" style="34" bestFit="1" customWidth="1"/>
    <col min="12811" max="12811" width="11.42578125" style="34"/>
    <col min="12812" max="12812" width="14.7109375" style="34" customWidth="1"/>
    <col min="12813" max="13052" width="11.42578125" style="34"/>
    <col min="13053" max="13053" width="63" style="34" customWidth="1"/>
    <col min="13054" max="13054" width="1.140625" style="34" customWidth="1"/>
    <col min="13055" max="13055" width="18" style="34" bestFit="1" customWidth="1"/>
    <col min="13056" max="13056" width="1" style="34" customWidth="1"/>
    <col min="13057" max="13057" width="18.28515625" style="34" bestFit="1" customWidth="1"/>
    <col min="13058" max="13058" width="1" style="34" customWidth="1"/>
    <col min="13059" max="13059" width="23.5703125" style="34" bestFit="1" customWidth="1"/>
    <col min="13060" max="13060" width="0.7109375" style="34" customWidth="1"/>
    <col min="13061" max="13061" width="26.7109375" style="34" bestFit="1" customWidth="1"/>
    <col min="13062" max="13062" width="2" style="34" bestFit="1" customWidth="1"/>
    <col min="13063" max="13063" width="24.140625" style="34" customWidth="1"/>
    <col min="13064" max="13064" width="16.28515625" style="34" bestFit="1" customWidth="1"/>
    <col min="13065" max="13065" width="11.42578125" style="34"/>
    <col min="13066" max="13066" width="14.7109375" style="34" bestFit="1" customWidth="1"/>
    <col min="13067" max="13067" width="11.42578125" style="34"/>
    <col min="13068" max="13068" width="14.7109375" style="34" customWidth="1"/>
    <col min="13069" max="13308" width="11.42578125" style="34"/>
    <col min="13309" max="13309" width="63" style="34" customWidth="1"/>
    <col min="13310" max="13310" width="1.140625" style="34" customWidth="1"/>
    <col min="13311" max="13311" width="18" style="34" bestFit="1" customWidth="1"/>
    <col min="13312" max="13312" width="1" style="34" customWidth="1"/>
    <col min="13313" max="13313" width="18.28515625" style="34" bestFit="1" customWidth="1"/>
    <col min="13314" max="13314" width="1" style="34" customWidth="1"/>
    <col min="13315" max="13315" width="23.5703125" style="34" bestFit="1" customWidth="1"/>
    <col min="13316" max="13316" width="0.7109375" style="34" customWidth="1"/>
    <col min="13317" max="13317" width="26.7109375" style="34" bestFit="1" customWidth="1"/>
    <col min="13318" max="13318" width="2" style="34" bestFit="1" customWidth="1"/>
    <col min="13319" max="13319" width="24.140625" style="34" customWidth="1"/>
    <col min="13320" max="13320" width="16.28515625" style="34" bestFit="1" customWidth="1"/>
    <col min="13321" max="13321" width="11.42578125" style="34"/>
    <col min="13322" max="13322" width="14.7109375" style="34" bestFit="1" customWidth="1"/>
    <col min="13323" max="13323" width="11.42578125" style="34"/>
    <col min="13324" max="13324" width="14.7109375" style="34" customWidth="1"/>
    <col min="13325" max="13564" width="11.42578125" style="34"/>
    <col min="13565" max="13565" width="63" style="34" customWidth="1"/>
    <col min="13566" max="13566" width="1.140625" style="34" customWidth="1"/>
    <col min="13567" max="13567" width="18" style="34" bestFit="1" customWidth="1"/>
    <col min="13568" max="13568" width="1" style="34" customWidth="1"/>
    <col min="13569" max="13569" width="18.28515625" style="34" bestFit="1" customWidth="1"/>
    <col min="13570" max="13570" width="1" style="34" customWidth="1"/>
    <col min="13571" max="13571" width="23.5703125" style="34" bestFit="1" customWidth="1"/>
    <col min="13572" max="13572" width="0.7109375" style="34" customWidth="1"/>
    <col min="13573" max="13573" width="26.7109375" style="34" bestFit="1" customWidth="1"/>
    <col min="13574" max="13574" width="2" style="34" bestFit="1" customWidth="1"/>
    <col min="13575" max="13575" width="24.140625" style="34" customWidth="1"/>
    <col min="13576" max="13576" width="16.28515625" style="34" bestFit="1" customWidth="1"/>
    <col min="13577" max="13577" width="11.42578125" style="34"/>
    <col min="13578" max="13578" width="14.7109375" style="34" bestFit="1" customWidth="1"/>
    <col min="13579" max="13579" width="11.42578125" style="34"/>
    <col min="13580" max="13580" width="14.7109375" style="34" customWidth="1"/>
    <col min="13581" max="13820" width="11.42578125" style="34"/>
    <col min="13821" max="13821" width="63" style="34" customWidth="1"/>
    <col min="13822" max="13822" width="1.140625" style="34" customWidth="1"/>
    <col min="13823" max="13823" width="18" style="34" bestFit="1" customWidth="1"/>
    <col min="13824" max="13824" width="1" style="34" customWidth="1"/>
    <col min="13825" max="13825" width="18.28515625" style="34" bestFit="1" customWidth="1"/>
    <col min="13826" max="13826" width="1" style="34" customWidth="1"/>
    <col min="13827" max="13827" width="23.5703125" style="34" bestFit="1" customWidth="1"/>
    <col min="13828" max="13828" width="0.7109375" style="34" customWidth="1"/>
    <col min="13829" max="13829" width="26.7109375" style="34" bestFit="1" customWidth="1"/>
    <col min="13830" max="13830" width="2" style="34" bestFit="1" customWidth="1"/>
    <col min="13831" max="13831" width="24.140625" style="34" customWidth="1"/>
    <col min="13832" max="13832" width="16.28515625" style="34" bestFit="1" customWidth="1"/>
    <col min="13833" max="13833" width="11.42578125" style="34"/>
    <col min="13834" max="13834" width="14.7109375" style="34" bestFit="1" customWidth="1"/>
    <col min="13835" max="13835" width="11.42578125" style="34"/>
    <col min="13836" max="13836" width="14.7109375" style="34" customWidth="1"/>
    <col min="13837" max="14076" width="11.42578125" style="34"/>
    <col min="14077" max="14077" width="63" style="34" customWidth="1"/>
    <col min="14078" max="14078" width="1.140625" style="34" customWidth="1"/>
    <col min="14079" max="14079" width="18" style="34" bestFit="1" customWidth="1"/>
    <col min="14080" max="14080" width="1" style="34" customWidth="1"/>
    <col min="14081" max="14081" width="18.28515625" style="34" bestFit="1" customWidth="1"/>
    <col min="14082" max="14082" width="1" style="34" customWidth="1"/>
    <col min="14083" max="14083" width="23.5703125" style="34" bestFit="1" customWidth="1"/>
    <col min="14084" max="14084" width="0.7109375" style="34" customWidth="1"/>
    <col min="14085" max="14085" width="26.7109375" style="34" bestFit="1" customWidth="1"/>
    <col min="14086" max="14086" width="2" style="34" bestFit="1" customWidth="1"/>
    <col min="14087" max="14087" width="24.140625" style="34" customWidth="1"/>
    <col min="14088" max="14088" width="16.28515625" style="34" bestFit="1" customWidth="1"/>
    <col min="14089" max="14089" width="11.42578125" style="34"/>
    <col min="14090" max="14090" width="14.7109375" style="34" bestFit="1" customWidth="1"/>
    <col min="14091" max="14091" width="11.42578125" style="34"/>
    <col min="14092" max="14092" width="14.7109375" style="34" customWidth="1"/>
    <col min="14093" max="14332" width="11.42578125" style="34"/>
    <col min="14333" max="14333" width="63" style="34" customWidth="1"/>
    <col min="14334" max="14334" width="1.140625" style="34" customWidth="1"/>
    <col min="14335" max="14335" width="18" style="34" bestFit="1" customWidth="1"/>
    <col min="14336" max="14336" width="1" style="34" customWidth="1"/>
    <col min="14337" max="14337" width="18.28515625" style="34" bestFit="1" customWidth="1"/>
    <col min="14338" max="14338" width="1" style="34" customWidth="1"/>
    <col min="14339" max="14339" width="23.5703125" style="34" bestFit="1" customWidth="1"/>
    <col min="14340" max="14340" width="0.7109375" style="34" customWidth="1"/>
    <col min="14341" max="14341" width="26.7109375" style="34" bestFit="1" customWidth="1"/>
    <col min="14342" max="14342" width="2" style="34" bestFit="1" customWidth="1"/>
    <col min="14343" max="14343" width="24.140625" style="34" customWidth="1"/>
    <col min="14344" max="14344" width="16.28515625" style="34" bestFit="1" customWidth="1"/>
    <col min="14345" max="14345" width="11.42578125" style="34"/>
    <col min="14346" max="14346" width="14.7109375" style="34" bestFit="1" customWidth="1"/>
    <col min="14347" max="14347" width="11.42578125" style="34"/>
    <col min="14348" max="14348" width="14.7109375" style="34" customWidth="1"/>
    <col min="14349" max="14588" width="11.42578125" style="34"/>
    <col min="14589" max="14589" width="63" style="34" customWidth="1"/>
    <col min="14590" max="14590" width="1.140625" style="34" customWidth="1"/>
    <col min="14591" max="14591" width="18" style="34" bestFit="1" customWidth="1"/>
    <col min="14592" max="14592" width="1" style="34" customWidth="1"/>
    <col min="14593" max="14593" width="18.28515625" style="34" bestFit="1" customWidth="1"/>
    <col min="14594" max="14594" width="1" style="34" customWidth="1"/>
    <col min="14595" max="14595" width="23.5703125" style="34" bestFit="1" customWidth="1"/>
    <col min="14596" max="14596" width="0.7109375" style="34" customWidth="1"/>
    <col min="14597" max="14597" width="26.7109375" style="34" bestFit="1" customWidth="1"/>
    <col min="14598" max="14598" width="2" style="34" bestFit="1" customWidth="1"/>
    <col min="14599" max="14599" width="24.140625" style="34" customWidth="1"/>
    <col min="14600" max="14600" width="16.28515625" style="34" bestFit="1" customWidth="1"/>
    <col min="14601" max="14601" width="11.42578125" style="34"/>
    <col min="14602" max="14602" width="14.7109375" style="34" bestFit="1" customWidth="1"/>
    <col min="14603" max="14603" width="11.42578125" style="34"/>
    <col min="14604" max="14604" width="14.7109375" style="34" customWidth="1"/>
    <col min="14605" max="14844" width="11.42578125" style="34"/>
    <col min="14845" max="14845" width="63" style="34" customWidth="1"/>
    <col min="14846" max="14846" width="1.140625" style="34" customWidth="1"/>
    <col min="14847" max="14847" width="18" style="34" bestFit="1" customWidth="1"/>
    <col min="14848" max="14848" width="1" style="34" customWidth="1"/>
    <col min="14849" max="14849" width="18.28515625" style="34" bestFit="1" customWidth="1"/>
    <col min="14850" max="14850" width="1" style="34" customWidth="1"/>
    <col min="14851" max="14851" width="23.5703125" style="34" bestFit="1" customWidth="1"/>
    <col min="14852" max="14852" width="0.7109375" style="34" customWidth="1"/>
    <col min="14853" max="14853" width="26.7109375" style="34" bestFit="1" customWidth="1"/>
    <col min="14854" max="14854" width="2" style="34" bestFit="1" customWidth="1"/>
    <col min="14855" max="14855" width="24.140625" style="34" customWidth="1"/>
    <col min="14856" max="14856" width="16.28515625" style="34" bestFit="1" customWidth="1"/>
    <col min="14857" max="14857" width="11.42578125" style="34"/>
    <col min="14858" max="14858" width="14.7109375" style="34" bestFit="1" customWidth="1"/>
    <col min="14859" max="14859" width="11.42578125" style="34"/>
    <col min="14860" max="14860" width="14.7109375" style="34" customWidth="1"/>
    <col min="14861" max="15100" width="11.42578125" style="34"/>
    <col min="15101" max="15101" width="63" style="34" customWidth="1"/>
    <col min="15102" max="15102" width="1.140625" style="34" customWidth="1"/>
    <col min="15103" max="15103" width="18" style="34" bestFit="1" customWidth="1"/>
    <col min="15104" max="15104" width="1" style="34" customWidth="1"/>
    <col min="15105" max="15105" width="18.28515625" style="34" bestFit="1" customWidth="1"/>
    <col min="15106" max="15106" width="1" style="34" customWidth="1"/>
    <col min="15107" max="15107" width="23.5703125" style="34" bestFit="1" customWidth="1"/>
    <col min="15108" max="15108" width="0.7109375" style="34" customWidth="1"/>
    <col min="15109" max="15109" width="26.7109375" style="34" bestFit="1" customWidth="1"/>
    <col min="15110" max="15110" width="2" style="34" bestFit="1" customWidth="1"/>
    <col min="15111" max="15111" width="24.140625" style="34" customWidth="1"/>
    <col min="15112" max="15112" width="16.28515625" style="34" bestFit="1" customWidth="1"/>
    <col min="15113" max="15113" width="11.42578125" style="34"/>
    <col min="15114" max="15114" width="14.7109375" style="34" bestFit="1" customWidth="1"/>
    <col min="15115" max="15115" width="11.42578125" style="34"/>
    <col min="15116" max="15116" width="14.7109375" style="34" customWidth="1"/>
    <col min="15117" max="15356" width="11.42578125" style="34"/>
    <col min="15357" max="15357" width="63" style="34" customWidth="1"/>
    <col min="15358" max="15358" width="1.140625" style="34" customWidth="1"/>
    <col min="15359" max="15359" width="18" style="34" bestFit="1" customWidth="1"/>
    <col min="15360" max="15360" width="1" style="34" customWidth="1"/>
    <col min="15361" max="15361" width="18.28515625" style="34" bestFit="1" customWidth="1"/>
    <col min="15362" max="15362" width="1" style="34" customWidth="1"/>
    <col min="15363" max="15363" width="23.5703125" style="34" bestFit="1" customWidth="1"/>
    <col min="15364" max="15364" width="0.7109375" style="34" customWidth="1"/>
    <col min="15365" max="15365" width="26.7109375" style="34" bestFit="1" customWidth="1"/>
    <col min="15366" max="15366" width="2" style="34" bestFit="1" customWidth="1"/>
    <col min="15367" max="15367" width="24.140625" style="34" customWidth="1"/>
    <col min="15368" max="15368" width="16.28515625" style="34" bestFit="1" customWidth="1"/>
    <col min="15369" max="15369" width="11.42578125" style="34"/>
    <col min="15370" max="15370" width="14.7109375" style="34" bestFit="1" customWidth="1"/>
    <col min="15371" max="15371" width="11.42578125" style="34"/>
    <col min="15372" max="15372" width="14.7109375" style="34" customWidth="1"/>
    <col min="15373" max="15612" width="11.42578125" style="34"/>
    <col min="15613" max="15613" width="63" style="34" customWidth="1"/>
    <col min="15614" max="15614" width="1.140625" style="34" customWidth="1"/>
    <col min="15615" max="15615" width="18" style="34" bestFit="1" customWidth="1"/>
    <col min="15616" max="15616" width="1" style="34" customWidth="1"/>
    <col min="15617" max="15617" width="18.28515625" style="34" bestFit="1" customWidth="1"/>
    <col min="15618" max="15618" width="1" style="34" customWidth="1"/>
    <col min="15619" max="15619" width="23.5703125" style="34" bestFit="1" customWidth="1"/>
    <col min="15620" max="15620" width="0.7109375" style="34" customWidth="1"/>
    <col min="15621" max="15621" width="26.7109375" style="34" bestFit="1" customWidth="1"/>
    <col min="15622" max="15622" width="2" style="34" bestFit="1" customWidth="1"/>
    <col min="15623" max="15623" width="24.140625" style="34" customWidth="1"/>
    <col min="15624" max="15624" width="16.28515625" style="34" bestFit="1" customWidth="1"/>
    <col min="15625" max="15625" width="11.42578125" style="34"/>
    <col min="15626" max="15626" width="14.7109375" style="34" bestFit="1" customWidth="1"/>
    <col min="15627" max="15627" width="11.42578125" style="34"/>
    <col min="15628" max="15628" width="14.7109375" style="34" customWidth="1"/>
    <col min="15629" max="15868" width="11.42578125" style="34"/>
    <col min="15869" max="15869" width="63" style="34" customWidth="1"/>
    <col min="15870" max="15870" width="1.140625" style="34" customWidth="1"/>
    <col min="15871" max="15871" width="18" style="34" bestFit="1" customWidth="1"/>
    <col min="15872" max="15872" width="1" style="34" customWidth="1"/>
    <col min="15873" max="15873" width="18.28515625" style="34" bestFit="1" customWidth="1"/>
    <col min="15874" max="15874" width="1" style="34" customWidth="1"/>
    <col min="15875" max="15875" width="23.5703125" style="34" bestFit="1" customWidth="1"/>
    <col min="15876" max="15876" width="0.7109375" style="34" customWidth="1"/>
    <col min="15877" max="15877" width="26.7109375" style="34" bestFit="1" customWidth="1"/>
    <col min="15878" max="15878" width="2" style="34" bestFit="1" customWidth="1"/>
    <col min="15879" max="15879" width="24.140625" style="34" customWidth="1"/>
    <col min="15880" max="15880" width="16.28515625" style="34" bestFit="1" customWidth="1"/>
    <col min="15881" max="15881" width="11.42578125" style="34"/>
    <col min="15882" max="15882" width="14.7109375" style="34" bestFit="1" customWidth="1"/>
    <col min="15883" max="15883" width="11.42578125" style="34"/>
    <col min="15884" max="15884" width="14.7109375" style="34" customWidth="1"/>
    <col min="15885" max="16124" width="11.42578125" style="34"/>
    <col min="16125" max="16125" width="63" style="34" customWidth="1"/>
    <col min="16126" max="16126" width="1.140625" style="34" customWidth="1"/>
    <col min="16127" max="16127" width="18" style="34" bestFit="1" customWidth="1"/>
    <col min="16128" max="16128" width="1" style="34" customWidth="1"/>
    <col min="16129" max="16129" width="18.28515625" style="34" bestFit="1" customWidth="1"/>
    <col min="16130" max="16130" width="1" style="34" customWidth="1"/>
    <col min="16131" max="16131" width="23.5703125" style="34" bestFit="1" customWidth="1"/>
    <col min="16132" max="16132" width="0.7109375" style="34" customWidth="1"/>
    <col min="16133" max="16133" width="26.7109375" style="34" bestFit="1" customWidth="1"/>
    <col min="16134" max="16134" width="2" style="34" bestFit="1" customWidth="1"/>
    <col min="16135" max="16135" width="24.140625" style="34" customWidth="1"/>
    <col min="16136" max="16136" width="16.28515625" style="34" bestFit="1" customWidth="1"/>
    <col min="16137" max="16137" width="11.42578125" style="34"/>
    <col min="16138" max="16138" width="14.7109375" style="34" bestFit="1" customWidth="1"/>
    <col min="16139" max="16139" width="11.42578125" style="34"/>
    <col min="16140" max="16140" width="14.7109375" style="34" customWidth="1"/>
    <col min="16141" max="16384" width="11.42578125" style="34"/>
  </cols>
  <sheetData>
    <row r="1" spans="1:10" ht="30.6" customHeight="1" thickTop="1" x14ac:dyDescent="0.25">
      <c r="B1" s="142" t="s">
        <v>75</v>
      </c>
      <c r="C1" s="143"/>
      <c r="D1" s="143"/>
      <c r="E1" s="143"/>
      <c r="F1" s="143"/>
      <c r="G1" s="143"/>
      <c r="H1" s="143"/>
      <c r="I1" s="143"/>
      <c r="J1" s="144"/>
    </row>
    <row r="2" spans="1:10" x14ac:dyDescent="0.25">
      <c r="B2" s="145" t="s">
        <v>74</v>
      </c>
      <c r="C2" s="146"/>
      <c r="D2" s="146"/>
      <c r="E2" s="146"/>
      <c r="F2" s="146"/>
      <c r="G2" s="146"/>
      <c r="H2" s="146"/>
      <c r="I2" s="146"/>
      <c r="J2" s="147"/>
    </row>
    <row r="3" spans="1:10" x14ac:dyDescent="0.25">
      <c r="B3" s="145" t="s">
        <v>80</v>
      </c>
      <c r="C3" s="146"/>
      <c r="D3" s="146"/>
      <c r="E3" s="146"/>
      <c r="F3" s="146"/>
      <c r="G3" s="146"/>
      <c r="H3" s="146"/>
      <c r="I3" s="146"/>
      <c r="J3" s="147"/>
    </row>
    <row r="4" spans="1:10" ht="20.25" thickBot="1" x14ac:dyDescent="0.3">
      <c r="B4" s="148" t="s">
        <v>0</v>
      </c>
      <c r="C4" s="149"/>
      <c r="D4" s="149"/>
      <c r="E4" s="149"/>
      <c r="F4" s="149"/>
      <c r="G4" s="149"/>
      <c r="H4" s="149"/>
      <c r="I4" s="149"/>
      <c r="J4" s="150"/>
    </row>
    <row r="5" spans="1:10" ht="20.25" hidden="1" thickTop="1" x14ac:dyDescent="0.25">
      <c r="B5" s="151"/>
      <c r="C5" s="152"/>
      <c r="D5" s="152"/>
      <c r="E5" s="152"/>
      <c r="F5" s="152"/>
      <c r="G5" s="152"/>
      <c r="H5" s="152"/>
      <c r="I5" s="152"/>
      <c r="J5" s="153"/>
    </row>
    <row r="6" spans="1:10" ht="20.25" thickTop="1" x14ac:dyDescent="0.25">
      <c r="B6" s="63"/>
      <c r="C6" s="3"/>
      <c r="D6" s="93" t="s">
        <v>1</v>
      </c>
      <c r="E6" s="93"/>
      <c r="F6" s="19" t="s">
        <v>1</v>
      </c>
      <c r="G6" s="19"/>
      <c r="H6" s="93" t="s">
        <v>2</v>
      </c>
      <c r="I6" s="19"/>
      <c r="J6" s="94"/>
    </row>
    <row r="7" spans="1:10" x14ac:dyDescent="0.25">
      <c r="B7" s="65" t="s">
        <v>3</v>
      </c>
      <c r="C7" s="5"/>
      <c r="D7" s="95">
        <v>2023</v>
      </c>
      <c r="E7" s="96"/>
      <c r="F7" s="95">
        <v>2022</v>
      </c>
      <c r="G7" s="96"/>
      <c r="H7" s="97" t="s">
        <v>4</v>
      </c>
      <c r="I7" s="98"/>
      <c r="J7" s="99" t="s">
        <v>5</v>
      </c>
    </row>
    <row r="8" spans="1:10" ht="9" customHeight="1" x14ac:dyDescent="0.25">
      <c r="B8" s="65"/>
      <c r="C8" s="5"/>
      <c r="D8" s="6"/>
      <c r="E8" s="6"/>
      <c r="F8" s="6"/>
      <c r="G8" s="6"/>
      <c r="H8" s="5"/>
      <c r="I8" s="5"/>
      <c r="J8" s="66"/>
    </row>
    <row r="9" spans="1:10" x14ac:dyDescent="0.25">
      <c r="B9" s="103" t="s">
        <v>6</v>
      </c>
      <c r="C9" s="7"/>
      <c r="D9" s="20">
        <f>D10+D12+D11+D13+D29</f>
        <v>560226.6</v>
      </c>
      <c r="E9" s="105"/>
      <c r="F9" s="20">
        <f>F10+F12+F11+F13+F29</f>
        <v>573675.70000000007</v>
      </c>
      <c r="G9" s="105"/>
      <c r="H9" s="20">
        <f t="shared" ref="H9:H14" si="0">D9-F9</f>
        <v>-13449.100000000093</v>
      </c>
      <c r="I9" s="105"/>
      <c r="J9" s="79">
        <f t="shared" ref="J9:J14" si="1">H9/F9*100</f>
        <v>-2.3443733105655498</v>
      </c>
    </row>
    <row r="10" spans="1:10" x14ac:dyDescent="0.25">
      <c r="A10" s="1">
        <v>111</v>
      </c>
      <c r="B10" s="68" t="s">
        <v>7</v>
      </c>
      <c r="C10" s="4"/>
      <c r="D10" s="10">
        <v>32216.1</v>
      </c>
      <c r="E10" s="10"/>
      <c r="F10" s="10">
        <v>58554.7</v>
      </c>
      <c r="G10" s="10"/>
      <c r="H10" s="10">
        <f t="shared" si="0"/>
        <v>-26338.6</v>
      </c>
      <c r="I10" s="10"/>
      <c r="J10" s="69">
        <f t="shared" si="1"/>
        <v>-44.98118852969958</v>
      </c>
    </row>
    <row r="11" spans="1:10" hidden="1" x14ac:dyDescent="0.25">
      <c r="A11" s="1">
        <v>112</v>
      </c>
      <c r="B11" s="68" t="s">
        <v>8</v>
      </c>
      <c r="C11" s="4"/>
      <c r="D11" s="10">
        <v>0</v>
      </c>
      <c r="E11" s="10"/>
      <c r="F11" s="10">
        <v>0</v>
      </c>
      <c r="G11" s="10"/>
      <c r="H11" s="10">
        <f t="shared" si="0"/>
        <v>0</v>
      </c>
      <c r="I11" s="10"/>
      <c r="J11" s="69">
        <v>100</v>
      </c>
    </row>
    <row r="12" spans="1:10" x14ac:dyDescent="0.25">
      <c r="A12" s="1">
        <v>113</v>
      </c>
      <c r="B12" s="68" t="s">
        <v>9</v>
      </c>
      <c r="C12" s="4"/>
      <c r="D12" s="10">
        <v>164849.5</v>
      </c>
      <c r="E12" s="10"/>
      <c r="F12" s="10">
        <v>194832.5</v>
      </c>
      <c r="G12" s="10"/>
      <c r="H12" s="10">
        <f t="shared" si="0"/>
        <v>-29983</v>
      </c>
      <c r="I12" s="10"/>
      <c r="J12" s="69">
        <f t="shared" si="1"/>
        <v>-15.389116292199709</v>
      </c>
    </row>
    <row r="13" spans="1:10" x14ac:dyDescent="0.25">
      <c r="B13" s="65" t="s">
        <v>10</v>
      </c>
      <c r="C13" s="5"/>
      <c r="D13" s="8">
        <f>D14+D23</f>
        <v>366842</v>
      </c>
      <c r="E13" s="9"/>
      <c r="F13" s="8">
        <f>F14+F23</f>
        <v>323523.7</v>
      </c>
      <c r="G13" s="9"/>
      <c r="H13" s="8">
        <f t="shared" si="0"/>
        <v>43318.299999999988</v>
      </c>
      <c r="I13" s="9"/>
      <c r="J13" s="67">
        <f t="shared" si="1"/>
        <v>13.38952911332307</v>
      </c>
    </row>
    <row r="14" spans="1:10" s="2" customFormat="1" ht="18" customHeight="1" x14ac:dyDescent="0.25">
      <c r="A14" s="1"/>
      <c r="B14" s="68" t="s">
        <v>11</v>
      </c>
      <c r="C14" s="4"/>
      <c r="D14" s="10">
        <v>365724.7</v>
      </c>
      <c r="E14" s="10"/>
      <c r="F14" s="10">
        <v>322661.5</v>
      </c>
      <c r="G14" s="10"/>
      <c r="H14" s="10">
        <f t="shared" si="0"/>
        <v>43063.200000000012</v>
      </c>
      <c r="I14" s="10"/>
      <c r="J14" s="69">
        <f t="shared" si="1"/>
        <v>13.346246763248795</v>
      </c>
    </row>
    <row r="15" spans="1:10" s="2" customFormat="1" ht="18" hidden="1" customHeight="1" x14ac:dyDescent="0.25">
      <c r="A15" s="1">
        <v>1141040101</v>
      </c>
      <c r="B15" s="68"/>
      <c r="C15" s="4"/>
      <c r="D15" s="10">
        <v>1.18045</v>
      </c>
      <c r="E15" s="10"/>
      <c r="F15" s="10">
        <f>IFERROR(IF(VLOOKUP($A15,'[1]Escoja el formato de Salida'!$A$5:$D$900,4,FALSE)&lt;0,(VLOOKUP($A15,'[1]Escoja el formato de Salida'!$A$5:$D$900,4,FALSE))*-1,VLOOKUP($A15,'[1]Escoja el formato de Salida'!$A$5:$D$900,4,FALSE)),0)/1000</f>
        <v>12.9315</v>
      </c>
      <c r="G15" s="10"/>
      <c r="H15" s="10"/>
      <c r="I15" s="10"/>
      <c r="J15" s="69"/>
    </row>
    <row r="16" spans="1:10" s="2" customFormat="1" ht="18" hidden="1" customHeight="1" x14ac:dyDescent="0.25">
      <c r="A16" s="1">
        <v>114106020101</v>
      </c>
      <c r="B16" s="68"/>
      <c r="C16" s="4"/>
      <c r="D16" s="10">
        <v>0</v>
      </c>
      <c r="E16" s="10"/>
      <c r="F16" s="10">
        <f>IFERROR(IF(VLOOKUP($A16,'[1]Escoja el formato de Salida'!$A$5:$D$900,4,FALSE)&lt;0,(VLOOKUP($A16,'[1]Escoja el formato de Salida'!$A$5:$D$900,4,FALSE))*-1,VLOOKUP($A16,'[1]Escoja el formato de Salida'!$A$5:$D$900,4,FALSE)),0)/1000</f>
        <v>9587.2050099999997</v>
      </c>
      <c r="G16" s="10"/>
      <c r="H16" s="10"/>
      <c r="I16" s="10"/>
      <c r="J16" s="69"/>
    </row>
    <row r="17" spans="1:10" s="2" customFormat="1" ht="18" hidden="1" customHeight="1" x14ac:dyDescent="0.25">
      <c r="A17" s="1">
        <v>1141990201</v>
      </c>
      <c r="B17" s="68"/>
      <c r="C17" s="4"/>
      <c r="D17" s="10">
        <v>2109.9150099999997</v>
      </c>
      <c r="E17" s="10"/>
      <c r="F17" s="10">
        <f>IFERROR(IF(VLOOKUP($A17,'[1]Escoja el formato de Salida'!$A$5:$D$900,4,FALSE)&lt;0,(VLOOKUP($A17,'[1]Escoja el formato de Salida'!$A$5:$D$900,4,FALSE))*-1,VLOOKUP($A17,'[1]Escoja el formato de Salida'!$A$5:$D$900,4,FALSE)),0)/1000</f>
        <v>0</v>
      </c>
      <c r="G17" s="10"/>
      <c r="H17" s="10"/>
      <c r="I17" s="10"/>
      <c r="J17" s="69"/>
    </row>
    <row r="18" spans="1:10" s="2" customFormat="1" ht="18" hidden="1" customHeight="1" x14ac:dyDescent="0.25">
      <c r="A18" s="1">
        <v>1142040101</v>
      </c>
      <c r="B18" s="68"/>
      <c r="C18" s="4"/>
      <c r="D18" s="10">
        <v>0</v>
      </c>
      <c r="E18" s="10"/>
      <c r="F18" s="10">
        <f>IFERROR(IF(VLOOKUP($A18,'[1]Escoja el formato de Salida'!$A$5:$D$900,4,FALSE)&lt;0,(VLOOKUP($A18,'[1]Escoja el formato de Salida'!$A$5:$D$900,4,FALSE))*-1,VLOOKUP($A18,'[1]Escoja el formato de Salida'!$A$5:$D$900,4,FALSE)),0)/1000</f>
        <v>916.08730000000003</v>
      </c>
      <c r="G18" s="10"/>
      <c r="H18" s="10"/>
      <c r="I18" s="10"/>
      <c r="J18" s="69"/>
    </row>
    <row r="19" spans="1:10" s="2" customFormat="1" ht="18" hidden="1" customHeight="1" x14ac:dyDescent="0.25">
      <c r="A19" s="1">
        <v>1142040701</v>
      </c>
      <c r="B19" s="68"/>
      <c r="C19" s="4"/>
      <c r="D19" s="10">
        <v>585.86208999999997</v>
      </c>
      <c r="E19" s="10"/>
      <c r="F19" s="10">
        <f>IFERROR(IF(VLOOKUP($A19,'[1]Escoja el formato de Salida'!$A$5:$D$900,4,FALSE)&lt;0,(VLOOKUP($A19,'[1]Escoja el formato de Salida'!$A$5:$D$900,4,FALSE))*-1,VLOOKUP($A19,'[1]Escoja el formato de Salida'!$A$5:$D$900,4,FALSE)),0)/1000</f>
        <v>3656.8647999999998</v>
      </c>
      <c r="G19" s="10"/>
      <c r="H19" s="10"/>
      <c r="I19" s="10"/>
      <c r="J19" s="69"/>
    </row>
    <row r="20" spans="1:10" s="2" customFormat="1" ht="18" hidden="1" customHeight="1" x14ac:dyDescent="0.25">
      <c r="A20" s="1">
        <v>114206010101</v>
      </c>
      <c r="B20" s="68"/>
      <c r="C20" s="4"/>
      <c r="D20" s="10">
        <v>3991.6511600000003</v>
      </c>
      <c r="E20" s="10"/>
      <c r="F20" s="10">
        <f>IFERROR(IF(VLOOKUP($A20,'[1]Escoja el formato de Salida'!$A$5:$D$900,4,FALSE)&lt;0,(VLOOKUP($A20,'[1]Escoja el formato de Salida'!$A$5:$D$900,4,FALSE))*-1,VLOOKUP($A20,'[1]Escoja el formato de Salida'!$A$5:$D$900,4,FALSE)),0)/1000</f>
        <v>227089.34777000002</v>
      </c>
      <c r="G20" s="10"/>
      <c r="H20" s="10"/>
      <c r="I20" s="10"/>
      <c r="J20" s="69"/>
    </row>
    <row r="21" spans="1:10" s="2" customFormat="1" ht="18" hidden="1" customHeight="1" x14ac:dyDescent="0.25">
      <c r="A21" s="1">
        <v>1148</v>
      </c>
      <c r="B21" s="68"/>
      <c r="C21" s="4"/>
      <c r="D21" s="10">
        <v>320516.26814999996</v>
      </c>
      <c r="E21" s="10"/>
      <c r="F21" s="10">
        <f>(IFERROR(IF(VLOOKUP($A21,'[1]Escoja el formato de Salida'!$A$5:$D$900,4,FALSE)&lt;0,(VLOOKUP($A21,'[1]Escoja el formato de Salida'!$A$5:$D$900,4,FALSE))*-1,VLOOKUP($A21,'[1]Escoja el formato de Salida'!$A$5:$D$900,4,FALSE)),0)/1000)</f>
        <v>0</v>
      </c>
      <c r="G21" s="10"/>
      <c r="H21" s="10"/>
      <c r="I21" s="10"/>
      <c r="J21" s="69"/>
    </row>
    <row r="22" spans="1:10" s="2" customFormat="1" ht="18" hidden="1" customHeight="1" x14ac:dyDescent="0.25">
      <c r="A22" s="1">
        <v>1142060201</v>
      </c>
      <c r="B22" s="68"/>
      <c r="C22" s="4"/>
      <c r="D22" s="10">
        <v>0</v>
      </c>
      <c r="E22" s="10"/>
      <c r="F22" s="10">
        <f>IFERROR(IF(VLOOKUP($A22,'[1]Escoja el formato de Salida'!$A$5:$D$900,4,FALSE)&lt;0,(VLOOKUP($A22,'[1]Escoja el formato de Salida'!$A$5:$D$900,4,FALSE))*-1,VLOOKUP($A22,'[1]Escoja el formato de Salida'!$A$5:$D$900,4,FALSE)),0)/1000</f>
        <v>0</v>
      </c>
      <c r="G22" s="10"/>
      <c r="H22" s="10"/>
      <c r="I22" s="10"/>
      <c r="J22" s="69"/>
    </row>
    <row r="23" spans="1:10" s="2" customFormat="1" x14ac:dyDescent="0.25">
      <c r="A23" s="1"/>
      <c r="B23" s="68" t="s">
        <v>12</v>
      </c>
      <c r="C23" s="4"/>
      <c r="D23" s="10">
        <v>1117.3</v>
      </c>
      <c r="E23" s="10"/>
      <c r="F23" s="10">
        <v>862.2</v>
      </c>
      <c r="G23" s="10"/>
      <c r="H23" s="10">
        <f>D23-F23</f>
        <v>255.09999999999991</v>
      </c>
      <c r="I23" s="10"/>
      <c r="J23" s="69">
        <f>H23/F23*100</f>
        <v>29.587102760380411</v>
      </c>
    </row>
    <row r="24" spans="1:10" s="2" customFormat="1" hidden="1" x14ac:dyDescent="0.25">
      <c r="A24" s="1">
        <v>1141049901</v>
      </c>
      <c r="B24" s="68"/>
      <c r="C24" s="4"/>
      <c r="D24" s="10">
        <v>878.27882999999997</v>
      </c>
      <c r="E24" s="10"/>
      <c r="F24" s="10">
        <f>IFERROR(IF(VLOOKUP($A24,'[1]Escoja el formato de Salida'!$A$5:$D$900,4,FALSE)&lt;0,(VLOOKUP($A24,'[1]Escoja el formato de Salida'!$A$5:$D$900,4,FALSE))*-1,VLOOKUP($A24,'[1]Escoja el formato de Salida'!$A$5:$D$900,4,FALSE)),0)/1000</f>
        <v>9.3170000000000003E-2</v>
      </c>
      <c r="G24" s="10"/>
      <c r="H24" s="10"/>
      <c r="I24" s="10"/>
      <c r="J24" s="69"/>
    </row>
    <row r="25" spans="1:10" s="2" customFormat="1" hidden="1" x14ac:dyDescent="0.25">
      <c r="A25" s="1">
        <v>1141069901</v>
      </c>
      <c r="B25" s="68"/>
      <c r="C25" s="4"/>
      <c r="D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E25" s="10"/>
      <c r="F25" s="10">
        <f>IFERROR(IF(VLOOKUP($A25,'[1]Escoja el formato de Salida'!$A$5:$D$900,4,FALSE)&lt;0,(VLOOKUP($A25,'[1]Escoja el formato de Salida'!$A$5:$D$900,4,FALSE))*-1,VLOOKUP($A25,'[1]Escoja el formato de Salida'!$A$5:$D$900,4,FALSE)),0)/1000</f>
        <v>35.63064</v>
      </c>
      <c r="G25" s="10"/>
      <c r="H25" s="10"/>
      <c r="I25" s="10"/>
      <c r="J25" s="69"/>
    </row>
    <row r="26" spans="1:10" s="2" customFormat="1" hidden="1" x14ac:dyDescent="0.25">
      <c r="A26" s="1">
        <v>1142049901</v>
      </c>
      <c r="B26" s="68"/>
      <c r="C26" s="4"/>
      <c r="D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E26" s="10"/>
      <c r="F26" s="10">
        <f>IFERROR(IF(VLOOKUP($A26,'[1]Escoja el formato de Salida'!$A$5:$D$900,4,FALSE)&lt;0,(VLOOKUP($A26,'[1]Escoja el formato de Salida'!$A$5:$D$900,4,FALSE))*-1,VLOOKUP($A26,'[1]Escoja el formato de Salida'!$A$5:$D$900,4,FALSE)),0)/1000</f>
        <v>1.3703099999999999</v>
      </c>
      <c r="G26" s="10"/>
      <c r="H26" s="10"/>
      <c r="I26" s="10"/>
      <c r="J26" s="69"/>
    </row>
    <row r="27" spans="1:10" s="2" customFormat="1" hidden="1" x14ac:dyDescent="0.25">
      <c r="A27" s="1">
        <v>1142069901</v>
      </c>
      <c r="B27" s="68"/>
      <c r="C27" s="4"/>
      <c r="D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E27" s="10"/>
      <c r="F27" s="10">
        <f>IFERROR(IF(VLOOKUP($A27,'[1]Escoja el formato de Salida'!$A$5:$D$900,4,FALSE)&lt;0,(VLOOKUP($A27,'[1]Escoja el formato de Salida'!$A$5:$D$900,4,FALSE))*-1,VLOOKUP($A27,'[1]Escoja el formato de Salida'!$A$5:$D$900,4,FALSE)),0)/1000</f>
        <v>769.73696999999993</v>
      </c>
      <c r="G27" s="10"/>
      <c r="H27" s="10"/>
      <c r="I27" s="10"/>
      <c r="J27" s="69"/>
    </row>
    <row r="28" spans="1:10" s="2" customFormat="1" hidden="1" x14ac:dyDescent="0.25">
      <c r="A28" s="1"/>
      <c r="B28" s="68"/>
      <c r="C28" s="4"/>
      <c r="D28" s="10"/>
      <c r="E28" s="10"/>
      <c r="F28" s="10"/>
      <c r="G28" s="10"/>
      <c r="H28" s="10"/>
      <c r="I28" s="10"/>
      <c r="J28" s="69"/>
    </row>
    <row r="29" spans="1:10" s="2" customFormat="1" x14ac:dyDescent="0.25">
      <c r="A29" s="1">
        <v>1149</v>
      </c>
      <c r="B29" s="107" t="s">
        <v>13</v>
      </c>
      <c r="C29" s="19"/>
      <c r="D29" s="13">
        <v>-3681</v>
      </c>
      <c r="E29" s="13"/>
      <c r="F29" s="13">
        <v>-3235.2</v>
      </c>
      <c r="G29" s="13"/>
      <c r="H29" s="13">
        <f>D29-F29</f>
        <v>-445.80000000000018</v>
      </c>
      <c r="I29" s="13"/>
      <c r="J29" s="106">
        <f>H29/F29*100</f>
        <v>13.779673590504457</v>
      </c>
    </row>
    <row r="30" spans="1:10" s="2" customFormat="1" ht="9.75" hidden="1" customHeight="1" x14ac:dyDescent="0.25">
      <c r="A30" s="1"/>
      <c r="B30" s="68"/>
      <c r="C30" s="4"/>
      <c r="D30" s="3" t="s">
        <v>1</v>
      </c>
      <c r="E30" s="3"/>
      <c r="F30" s="3" t="s">
        <v>1</v>
      </c>
      <c r="G30" s="3"/>
      <c r="H30" s="3"/>
      <c r="I30" s="3"/>
      <c r="J30" s="64"/>
    </row>
    <row r="31" spans="1:10" s="2" customFormat="1" ht="24.75" customHeight="1" x14ac:dyDescent="0.25">
      <c r="A31" s="1">
        <v>12</v>
      </c>
      <c r="B31" s="68" t="s">
        <v>14</v>
      </c>
      <c r="C31" s="4"/>
      <c r="D31" s="10">
        <v>24684.9</v>
      </c>
      <c r="E31" s="11"/>
      <c r="F31" s="10">
        <v>17908.599999999999</v>
      </c>
      <c r="G31" s="10"/>
      <c r="H31" s="10">
        <f>D31-F31</f>
        <v>6776.3000000000029</v>
      </c>
      <c r="I31" s="10"/>
      <c r="J31" s="69">
        <f>H31/F31*100</f>
        <v>37.838245312308075</v>
      </c>
    </row>
    <row r="32" spans="1:10" s="2" customFormat="1" ht="24.75" customHeight="1" x14ac:dyDescent="0.25">
      <c r="A32" s="1">
        <v>126</v>
      </c>
      <c r="B32" s="68" t="s">
        <v>15</v>
      </c>
      <c r="C32" s="4"/>
      <c r="D32" s="10">
        <v>4326.2</v>
      </c>
      <c r="E32" s="11"/>
      <c r="F32" s="10">
        <v>3525.6</v>
      </c>
      <c r="G32" s="10"/>
      <c r="H32" s="10">
        <f>D32-F32</f>
        <v>800.59999999999991</v>
      </c>
      <c r="I32" s="10"/>
      <c r="J32" s="69">
        <f>H32/F32*100</f>
        <v>22.708191513501248</v>
      </c>
    </row>
    <row r="33" spans="1:10" s="2" customFormat="1" x14ac:dyDescent="0.25">
      <c r="A33" s="1">
        <v>13</v>
      </c>
      <c r="B33" s="68" t="s">
        <v>16</v>
      </c>
      <c r="C33" s="4"/>
      <c r="D33" s="10">
        <v>15515.8</v>
      </c>
      <c r="E33" s="10"/>
      <c r="F33" s="10">
        <v>15118.9</v>
      </c>
      <c r="G33" s="10"/>
      <c r="H33" s="10">
        <f>D33-F33</f>
        <v>396.89999999999964</v>
      </c>
      <c r="I33" s="10"/>
      <c r="J33" s="69">
        <f>H33/F33*100</f>
        <v>2.6251909861167122</v>
      </c>
    </row>
    <row r="34" spans="1:10" s="2" customFormat="1" ht="6.75" customHeight="1" x14ac:dyDescent="0.25">
      <c r="A34" s="1"/>
      <c r="B34" s="68" t="s">
        <v>1</v>
      </c>
      <c r="C34" s="4"/>
      <c r="D34" s="8"/>
      <c r="E34" s="10"/>
      <c r="F34" s="8"/>
      <c r="G34" s="10"/>
      <c r="H34" s="8"/>
      <c r="I34" s="10"/>
      <c r="J34" s="67"/>
    </row>
    <row r="35" spans="1:10" s="2" customFormat="1" ht="20.25" thickBot="1" x14ac:dyDescent="0.3">
      <c r="A35" s="1"/>
      <c r="B35" s="78" t="s">
        <v>17</v>
      </c>
      <c r="C35" s="4"/>
      <c r="D35" s="12">
        <f>D9+D31+D32+D33</f>
        <v>604753.5</v>
      </c>
      <c r="E35" s="13"/>
      <c r="F35" s="12">
        <f>F9+F31+F32+F33</f>
        <v>610228.80000000005</v>
      </c>
      <c r="G35" s="13"/>
      <c r="H35" s="12">
        <f>H9+H31+H32+H33</f>
        <v>-5475.3000000000902</v>
      </c>
      <c r="I35" s="13"/>
      <c r="J35" s="70">
        <f>H35/F35*100</f>
        <v>-0.89725362028145672</v>
      </c>
    </row>
    <row r="36" spans="1:10" s="2" customFormat="1" ht="7.5" customHeight="1" thickTop="1" x14ac:dyDescent="0.25">
      <c r="A36" s="1"/>
      <c r="B36" s="68"/>
      <c r="C36" s="4"/>
      <c r="D36" s="14"/>
      <c r="E36" s="14"/>
      <c r="F36" s="14"/>
      <c r="G36" s="14"/>
      <c r="H36" s="14"/>
      <c r="I36" s="14"/>
      <c r="J36" s="71"/>
    </row>
    <row r="37" spans="1:10" s="2" customFormat="1" ht="7.5" customHeight="1" x14ac:dyDescent="0.25">
      <c r="A37" s="1"/>
      <c r="B37" s="68"/>
      <c r="C37" s="4"/>
      <c r="D37" s="14"/>
      <c r="E37" s="14"/>
      <c r="F37" s="14"/>
      <c r="G37" s="14"/>
      <c r="H37" s="14"/>
      <c r="I37" s="14"/>
      <c r="J37" s="71"/>
    </row>
    <row r="38" spans="1:10" s="2" customFormat="1" ht="13.15" hidden="1" customHeight="1" x14ac:dyDescent="0.25">
      <c r="A38" s="1"/>
      <c r="B38" s="68" t="s">
        <v>1</v>
      </c>
      <c r="C38" s="4"/>
      <c r="D38" s="3"/>
      <c r="E38" s="3"/>
      <c r="F38" s="3"/>
      <c r="G38" s="14"/>
      <c r="H38" s="14"/>
      <c r="I38" s="14"/>
      <c r="J38" s="71"/>
    </row>
    <row r="39" spans="1:10" s="2" customFormat="1" hidden="1" x14ac:dyDescent="0.25">
      <c r="A39" s="1">
        <v>91</v>
      </c>
      <c r="B39" s="68" t="s">
        <v>18</v>
      </c>
      <c r="C39" s="4">
        <v>134513.5</v>
      </c>
      <c r="D39" s="10">
        <v>193799.7</v>
      </c>
      <c r="E39" s="10"/>
      <c r="F39" s="10">
        <v>193799.7</v>
      </c>
      <c r="G39" s="10"/>
      <c r="H39" s="10">
        <f>D39-F39</f>
        <v>0</v>
      </c>
      <c r="I39" s="10"/>
      <c r="J39" s="69">
        <f>H39/F39*100</f>
        <v>0</v>
      </c>
    </row>
    <row r="40" spans="1:10" s="2" customFormat="1" hidden="1" x14ac:dyDescent="0.25">
      <c r="A40" s="1">
        <v>92</v>
      </c>
      <c r="B40" s="68" t="s">
        <v>19</v>
      </c>
      <c r="C40" s="4"/>
      <c r="D40" s="10">
        <v>66736.5</v>
      </c>
      <c r="E40" s="10"/>
      <c r="F40" s="10">
        <v>66736.5</v>
      </c>
      <c r="G40" s="10"/>
      <c r="H40" s="10">
        <f>D40-F40</f>
        <v>0</v>
      </c>
      <c r="I40" s="10"/>
      <c r="J40" s="69">
        <f>H40/F40*100</f>
        <v>0</v>
      </c>
    </row>
    <row r="41" spans="1:10" s="2" customFormat="1" ht="10.5" hidden="1" customHeight="1" x14ac:dyDescent="0.25">
      <c r="A41" s="1"/>
      <c r="B41" s="68"/>
      <c r="C41" s="4"/>
      <c r="D41" s="11"/>
      <c r="E41" s="11"/>
      <c r="F41" s="11"/>
      <c r="G41" s="11"/>
      <c r="H41" s="11"/>
      <c r="I41" s="11"/>
      <c r="J41" s="72"/>
    </row>
    <row r="42" spans="1:10" s="2" customFormat="1" ht="20.25" hidden="1" thickBot="1" x14ac:dyDescent="0.3">
      <c r="A42" s="1"/>
      <c r="B42" s="68" t="s">
        <v>20</v>
      </c>
      <c r="C42" s="4"/>
      <c r="D42" s="15">
        <f>SUM(D39:D40)</f>
        <v>260536.2</v>
      </c>
      <c r="E42" s="10"/>
      <c r="F42" s="15">
        <f>SUM(F39:F40)</f>
        <v>260536.2</v>
      </c>
      <c r="G42" s="10"/>
      <c r="H42" s="15">
        <f>SUM(H39:H40)</f>
        <v>0</v>
      </c>
      <c r="I42" s="10"/>
      <c r="J42" s="73">
        <f>H42/F42*100</f>
        <v>0</v>
      </c>
    </row>
    <row r="43" spans="1:10" s="2" customFormat="1" ht="6.75" hidden="1" customHeight="1" thickTop="1" x14ac:dyDescent="0.25">
      <c r="A43" s="1"/>
      <c r="B43" s="68" t="s">
        <v>1</v>
      </c>
      <c r="C43" s="4"/>
      <c r="D43" s="14"/>
      <c r="E43" s="14"/>
      <c r="F43" s="14"/>
      <c r="G43" s="14"/>
      <c r="H43" s="14"/>
      <c r="I43" s="14"/>
      <c r="J43" s="71"/>
    </row>
    <row r="44" spans="1:10" s="2" customFormat="1" hidden="1" x14ac:dyDescent="0.25">
      <c r="A44" s="1"/>
      <c r="B44" s="68"/>
      <c r="C44" s="4"/>
      <c r="D44" s="14"/>
      <c r="E44" s="14"/>
      <c r="F44" s="14"/>
      <c r="G44" s="14"/>
      <c r="H44" s="14"/>
      <c r="I44" s="14"/>
      <c r="J44" s="74" t="s">
        <v>1</v>
      </c>
    </row>
    <row r="45" spans="1:10" s="2" customFormat="1" x14ac:dyDescent="0.25">
      <c r="A45" s="1"/>
      <c r="B45" s="65" t="s">
        <v>21</v>
      </c>
      <c r="C45" s="5"/>
      <c r="D45" s="3"/>
      <c r="E45" s="3"/>
      <c r="F45" s="3"/>
      <c r="G45" s="3"/>
      <c r="H45" s="3"/>
      <c r="I45" s="3"/>
      <c r="J45" s="75" t="s">
        <v>1</v>
      </c>
    </row>
    <row r="46" spans="1:10" s="2" customFormat="1" ht="8.4499999999999993" customHeight="1" x14ac:dyDescent="0.25">
      <c r="A46" s="1"/>
      <c r="B46" s="65"/>
      <c r="C46" s="5"/>
      <c r="D46" s="3"/>
      <c r="E46" s="3"/>
      <c r="F46" s="3"/>
      <c r="G46" s="3"/>
      <c r="H46" s="3"/>
      <c r="I46" s="3"/>
      <c r="J46" s="75"/>
    </row>
    <row r="47" spans="1:10" s="2" customFormat="1" x14ac:dyDescent="0.25">
      <c r="A47" s="1"/>
      <c r="B47" s="104" t="s">
        <v>22</v>
      </c>
      <c r="C47" s="5"/>
      <c r="D47" s="20">
        <f>SUM(D48:D52)</f>
        <v>201499.2</v>
      </c>
      <c r="E47" s="105"/>
      <c r="F47" s="20">
        <f>SUM(F48:F52)</f>
        <v>249334</v>
      </c>
      <c r="G47" s="105"/>
      <c r="H47" s="20">
        <f t="shared" ref="H47:H56" si="2">D47-F47</f>
        <v>-47834.799999999988</v>
      </c>
      <c r="I47" s="105"/>
      <c r="J47" s="79">
        <f>H47/F47*100</f>
        <v>-19.185028917034977</v>
      </c>
    </row>
    <row r="48" spans="1:10" s="2" customFormat="1" ht="30.75" customHeight="1" x14ac:dyDescent="0.25">
      <c r="A48" s="1">
        <v>211</v>
      </c>
      <c r="B48" s="68" t="s">
        <v>23</v>
      </c>
      <c r="C48" s="5"/>
      <c r="D48" s="10">
        <v>40559.800000000003</v>
      </c>
      <c r="E48" s="9"/>
      <c r="F48" s="10">
        <v>50681.599999999999</v>
      </c>
      <c r="G48" s="9"/>
      <c r="H48" s="10">
        <f>D48-F48</f>
        <v>-10121.799999999996</v>
      </c>
      <c r="I48" s="10"/>
      <c r="J48" s="69">
        <f>H48/F48*100</f>
        <v>-19.971350549311772</v>
      </c>
    </row>
    <row r="49" spans="1:11" s="2" customFormat="1" x14ac:dyDescent="0.25">
      <c r="A49" s="1">
        <v>212</v>
      </c>
      <c r="B49" s="68" t="s">
        <v>10</v>
      </c>
      <c r="C49" s="4"/>
      <c r="D49" s="10">
        <v>160934.6</v>
      </c>
      <c r="E49" s="10"/>
      <c r="F49" s="10">
        <v>198647.8</v>
      </c>
      <c r="G49" s="10"/>
      <c r="H49" s="10">
        <f t="shared" si="2"/>
        <v>-37713.199999999983</v>
      </c>
      <c r="I49" s="10"/>
      <c r="J49" s="69">
        <f>H49/F49*100</f>
        <v>-18.984957296280143</v>
      </c>
    </row>
    <row r="50" spans="1:11" s="2" customFormat="1" x14ac:dyDescent="0.25">
      <c r="A50" s="1">
        <v>213</v>
      </c>
      <c r="B50" s="68" t="s">
        <v>24</v>
      </c>
      <c r="C50" s="4"/>
      <c r="D50" s="10">
        <v>4.8</v>
      </c>
      <c r="E50" s="10"/>
      <c r="F50" s="10">
        <v>4.5999999999999996</v>
      </c>
      <c r="G50" s="10"/>
      <c r="H50" s="10">
        <f t="shared" si="2"/>
        <v>0.20000000000000018</v>
      </c>
      <c r="I50" s="10"/>
      <c r="J50" s="69">
        <f>H50/F50*100</f>
        <v>4.3478260869565259</v>
      </c>
    </row>
    <row r="51" spans="1:11" s="2" customFormat="1" hidden="1" x14ac:dyDescent="0.25">
      <c r="A51" s="1">
        <v>214</v>
      </c>
      <c r="B51" s="68" t="s">
        <v>25</v>
      </c>
      <c r="C51" s="4"/>
      <c r="D51" s="10">
        <v>0</v>
      </c>
      <c r="E51" s="10"/>
      <c r="F51" s="10">
        <v>0</v>
      </c>
      <c r="G51" s="10"/>
      <c r="H51" s="10">
        <f t="shared" si="2"/>
        <v>0</v>
      </c>
      <c r="I51" s="10"/>
      <c r="J51" s="69" t="e">
        <f>H51/F51*100</f>
        <v>#DIV/0!</v>
      </c>
    </row>
    <row r="52" spans="1:11" s="2" customFormat="1" hidden="1" x14ac:dyDescent="0.25">
      <c r="A52" s="1"/>
      <c r="B52" s="68" t="s">
        <v>67</v>
      </c>
      <c r="C52" s="4"/>
      <c r="D52" s="10">
        <v>0</v>
      </c>
      <c r="E52" s="10"/>
      <c r="F52" s="10">
        <v>0</v>
      </c>
      <c r="G52" s="10"/>
      <c r="H52" s="10">
        <f>D52-F52</f>
        <v>0</v>
      </c>
      <c r="I52" s="10"/>
      <c r="J52" s="69">
        <v>0</v>
      </c>
    </row>
    <row r="53" spans="1:11" s="2" customFormat="1" x14ac:dyDescent="0.25">
      <c r="A53" s="1">
        <v>22</v>
      </c>
      <c r="B53" s="68" t="s">
        <v>26</v>
      </c>
      <c r="C53" s="4"/>
      <c r="D53" s="10">
        <v>255490</v>
      </c>
      <c r="E53" s="10"/>
      <c r="F53" s="10">
        <v>227629.3</v>
      </c>
      <c r="G53" s="10"/>
      <c r="H53" s="10">
        <f t="shared" si="2"/>
        <v>27860.700000000012</v>
      </c>
      <c r="I53" s="10"/>
      <c r="J53" s="69">
        <f>H53/F53*100</f>
        <v>12.239505195508668</v>
      </c>
    </row>
    <row r="54" spans="1:11" s="2" customFormat="1" ht="21" hidden="1" customHeight="1" x14ac:dyDescent="0.25">
      <c r="A54" s="1">
        <v>24</v>
      </c>
      <c r="B54" s="68" t="s">
        <v>27</v>
      </c>
      <c r="C54" s="4"/>
      <c r="D54" s="10">
        <v>0</v>
      </c>
      <c r="E54" s="11"/>
      <c r="F54" s="10">
        <v>0</v>
      </c>
      <c r="G54" s="11"/>
      <c r="H54" s="11">
        <f t="shared" si="2"/>
        <v>0</v>
      </c>
      <c r="I54" s="11"/>
      <c r="J54" s="69" t="e">
        <f>H54/F54*100</f>
        <v>#DIV/0!</v>
      </c>
    </row>
    <row r="55" spans="1:11" s="2" customFormat="1" ht="6" customHeight="1" x14ac:dyDescent="0.25">
      <c r="A55" s="1"/>
      <c r="B55" s="68"/>
      <c r="C55" s="4"/>
      <c r="D55" s="11"/>
      <c r="E55" s="11"/>
      <c r="F55" s="11"/>
      <c r="G55" s="11"/>
      <c r="H55" s="11"/>
      <c r="I55" s="11"/>
      <c r="J55" s="76"/>
    </row>
    <row r="56" spans="1:11" s="2" customFormat="1" ht="20.25" thickBot="1" x14ac:dyDescent="0.3">
      <c r="A56" s="1"/>
      <c r="B56" s="78" t="s">
        <v>28</v>
      </c>
      <c r="C56" s="4"/>
      <c r="D56" s="12">
        <f>SUM(D47,D53,D54)</f>
        <v>456989.2</v>
      </c>
      <c r="E56" s="13"/>
      <c r="F56" s="12">
        <f>SUM(F47,F53,F54)</f>
        <v>476963.3</v>
      </c>
      <c r="G56" s="13"/>
      <c r="H56" s="12">
        <f t="shared" si="2"/>
        <v>-19974.099999999977</v>
      </c>
      <c r="I56" s="13"/>
      <c r="J56" s="70">
        <f>H56/F56*100</f>
        <v>-4.1877645512767918</v>
      </c>
    </row>
    <row r="57" spans="1:11" s="2" customFormat="1" ht="8.25" customHeight="1" thickTop="1" x14ac:dyDescent="0.35">
      <c r="A57" s="1"/>
      <c r="B57" s="68" t="s">
        <v>1</v>
      </c>
      <c r="C57" s="4"/>
      <c r="D57" s="14"/>
      <c r="E57" s="14"/>
      <c r="F57" s="14"/>
      <c r="G57" s="14"/>
      <c r="H57" s="14"/>
      <c r="I57" s="14"/>
      <c r="J57" s="71"/>
      <c r="K57" s="16"/>
    </row>
    <row r="58" spans="1:11" s="2" customFormat="1" ht="12" customHeight="1" x14ac:dyDescent="0.25">
      <c r="A58" s="1"/>
      <c r="B58" s="68"/>
      <c r="C58" s="4"/>
      <c r="D58" s="14"/>
      <c r="E58" s="14"/>
      <c r="F58" s="14"/>
      <c r="G58" s="14"/>
      <c r="H58" s="14"/>
      <c r="I58" s="14"/>
      <c r="J58" s="71"/>
    </row>
    <row r="59" spans="1:11" s="2" customFormat="1" ht="21.75" x14ac:dyDescent="0.4">
      <c r="A59" s="1"/>
      <c r="B59" s="65" t="s">
        <v>29</v>
      </c>
      <c r="C59" s="5"/>
      <c r="D59" s="17"/>
      <c r="E59" s="17"/>
      <c r="F59" s="17"/>
      <c r="G59" s="3"/>
      <c r="H59" s="3"/>
      <c r="I59" s="3"/>
      <c r="J59" s="64"/>
    </row>
    <row r="60" spans="1:11" s="2" customFormat="1" ht="7.15" customHeight="1" x14ac:dyDescent="0.25">
      <c r="A60" s="1"/>
      <c r="B60" s="68" t="s">
        <v>1</v>
      </c>
      <c r="C60" s="4"/>
      <c r="D60" s="18" t="s">
        <v>1</v>
      </c>
      <c r="E60" s="18"/>
      <c r="F60" s="18" t="s">
        <v>1</v>
      </c>
      <c r="G60" s="18"/>
      <c r="H60" s="4" t="s">
        <v>1</v>
      </c>
      <c r="I60" s="4"/>
      <c r="J60" s="75" t="s">
        <v>1</v>
      </c>
    </row>
    <row r="61" spans="1:11" s="2" customFormat="1" x14ac:dyDescent="0.25">
      <c r="A61" s="1"/>
      <c r="B61" s="104" t="s">
        <v>30</v>
      </c>
      <c r="C61" s="98"/>
      <c r="D61" s="20">
        <f>SUM(D62:D63)</f>
        <v>90270.8</v>
      </c>
      <c r="E61" s="105"/>
      <c r="F61" s="20">
        <f>SUM(F62:F63)</f>
        <v>81830.100000000006</v>
      </c>
      <c r="G61" s="105"/>
      <c r="H61" s="20">
        <f>D61-F61</f>
        <v>8440.6999999999971</v>
      </c>
      <c r="I61" s="105"/>
      <c r="J61" s="79">
        <f t="shared" ref="J61:J68" si="3">H61/F61*100</f>
        <v>10.314908572762342</v>
      </c>
    </row>
    <row r="62" spans="1:11" s="2" customFormat="1" x14ac:dyDescent="0.25">
      <c r="A62" s="1">
        <v>311</v>
      </c>
      <c r="B62" s="68" t="s">
        <v>31</v>
      </c>
      <c r="C62" s="4"/>
      <c r="D62" s="10">
        <v>90270.8</v>
      </c>
      <c r="E62" s="10"/>
      <c r="F62" s="10">
        <v>81830.100000000006</v>
      </c>
      <c r="G62" s="10"/>
      <c r="H62" s="10">
        <f>D62-F62</f>
        <v>8440.6999999999971</v>
      </c>
      <c r="I62" s="10"/>
      <c r="J62" s="69">
        <f t="shared" si="3"/>
        <v>10.314908572762342</v>
      </c>
    </row>
    <row r="63" spans="1:11" s="2" customFormat="1" x14ac:dyDescent="0.25">
      <c r="A63" s="1"/>
      <c r="B63" s="68" t="s">
        <v>32</v>
      </c>
      <c r="C63" s="4"/>
      <c r="D63" s="138">
        <v>0</v>
      </c>
      <c r="E63" s="10"/>
      <c r="F63" s="10">
        <v>0</v>
      </c>
      <c r="G63" s="10"/>
      <c r="H63" s="10">
        <f>D63-F63</f>
        <v>0</v>
      </c>
      <c r="I63" s="10"/>
      <c r="J63" s="69">
        <v>100</v>
      </c>
    </row>
    <row r="64" spans="1:11" s="2" customFormat="1" x14ac:dyDescent="0.25">
      <c r="A64" s="1">
        <v>313</v>
      </c>
      <c r="B64" s="68" t="s">
        <v>33</v>
      </c>
      <c r="C64" s="4"/>
      <c r="D64" s="10">
        <v>33845.800000000003</v>
      </c>
      <c r="E64" s="10"/>
      <c r="F64" s="10">
        <v>29124.1</v>
      </c>
      <c r="G64" s="10"/>
      <c r="H64" s="10">
        <f t="shared" ref="H64:H70" si="4">D64-F64</f>
        <v>4721.7000000000044</v>
      </c>
      <c r="I64" s="10"/>
      <c r="J64" s="69">
        <f>H64/F64*100</f>
        <v>16.212346475942621</v>
      </c>
    </row>
    <row r="65" spans="1:11" s="2" customFormat="1" x14ac:dyDescent="0.25">
      <c r="A65" s="1">
        <v>321</v>
      </c>
      <c r="B65" s="77" t="s">
        <v>34</v>
      </c>
      <c r="C65" s="4"/>
      <c r="D65" s="10">
        <v>1174.4000000000001</v>
      </c>
      <c r="E65" s="10"/>
      <c r="F65" s="10">
        <v>1146</v>
      </c>
      <c r="G65" s="10"/>
      <c r="H65" s="10">
        <f t="shared" si="4"/>
        <v>28.400000000000091</v>
      </c>
      <c r="I65" s="10"/>
      <c r="J65" s="69">
        <f t="shared" si="3"/>
        <v>2.4781849912740044</v>
      </c>
    </row>
    <row r="66" spans="1:11" s="2" customFormat="1" x14ac:dyDescent="0.25">
      <c r="A66" s="1">
        <v>322</v>
      </c>
      <c r="B66" s="68" t="s">
        <v>35</v>
      </c>
      <c r="C66" s="4"/>
      <c r="D66" s="10">
        <v>3283.5</v>
      </c>
      <c r="E66" s="10"/>
      <c r="F66" s="10">
        <v>3283.5</v>
      </c>
      <c r="G66" s="10"/>
      <c r="H66" s="10">
        <f t="shared" si="4"/>
        <v>0</v>
      </c>
      <c r="I66" s="10"/>
      <c r="J66" s="69">
        <f t="shared" si="3"/>
        <v>0</v>
      </c>
    </row>
    <row r="67" spans="1:11" s="2" customFormat="1" x14ac:dyDescent="0.25">
      <c r="A67" s="1">
        <v>324</v>
      </c>
      <c r="B67" s="68" t="s">
        <v>36</v>
      </c>
      <c r="C67" s="4"/>
      <c r="D67" s="10">
        <v>0.9</v>
      </c>
      <c r="E67" s="10"/>
      <c r="F67" s="10">
        <v>0.9</v>
      </c>
      <c r="G67" s="10"/>
      <c r="H67" s="10">
        <f t="shared" si="4"/>
        <v>0</v>
      </c>
      <c r="I67" s="10"/>
      <c r="J67" s="69">
        <f t="shared" si="3"/>
        <v>0</v>
      </c>
    </row>
    <row r="68" spans="1:11" s="2" customFormat="1" hidden="1" x14ac:dyDescent="0.25">
      <c r="A68" s="1">
        <v>325</v>
      </c>
      <c r="B68" s="68" t="s">
        <v>37</v>
      </c>
      <c r="C68" s="4"/>
      <c r="D68" s="10">
        <v>0</v>
      </c>
      <c r="E68" s="10"/>
      <c r="F68" s="10">
        <v>0</v>
      </c>
      <c r="G68" s="10"/>
      <c r="H68" s="10">
        <f>D68-F68</f>
        <v>0</v>
      </c>
      <c r="I68" s="10"/>
      <c r="J68" s="69" t="e">
        <f t="shared" si="3"/>
        <v>#DIV/0!</v>
      </c>
    </row>
    <row r="69" spans="1:11" s="2" customFormat="1" x14ac:dyDescent="0.25">
      <c r="A69" s="1"/>
      <c r="B69" s="78" t="s">
        <v>38</v>
      </c>
      <c r="C69" s="19"/>
      <c r="D69" s="20">
        <f>SUM(D70:D71)</f>
        <v>19188.900000000001</v>
      </c>
      <c r="E69" s="13"/>
      <c r="F69" s="20">
        <f>SUM(F70:F71)</f>
        <v>17880.900000000001</v>
      </c>
      <c r="G69" s="13"/>
      <c r="H69" s="20">
        <f>SUM(H70:H71)</f>
        <v>1308.0000000000002</v>
      </c>
      <c r="I69" s="13"/>
      <c r="J69" s="79">
        <f>SUM(J70:J71)</f>
        <v>30.436059315812653</v>
      </c>
    </row>
    <row r="70" spans="1:11" s="2" customFormat="1" x14ac:dyDescent="0.25">
      <c r="A70" s="1"/>
      <c r="B70" s="68" t="s">
        <v>39</v>
      </c>
      <c r="C70" s="3"/>
      <c r="D70" s="11">
        <v>16523.7</v>
      </c>
      <c r="E70" s="11"/>
      <c r="F70" s="11">
        <v>15837.6</v>
      </c>
      <c r="G70" s="11"/>
      <c r="H70" s="10">
        <f t="shared" si="4"/>
        <v>686.10000000000036</v>
      </c>
      <c r="I70" s="10"/>
      <c r="J70" s="80">
        <v>0</v>
      </c>
    </row>
    <row r="71" spans="1:11" s="2" customFormat="1" x14ac:dyDescent="0.25">
      <c r="A71" s="1"/>
      <c r="B71" s="63" t="s">
        <v>40</v>
      </c>
      <c r="C71" s="3"/>
      <c r="D71" s="21">
        <v>2665.2</v>
      </c>
      <c r="E71" s="22"/>
      <c r="F71" s="21">
        <v>2043.3</v>
      </c>
      <c r="G71" s="21"/>
      <c r="H71" s="13">
        <f>D71-F71</f>
        <v>621.89999999999986</v>
      </c>
      <c r="I71" s="13"/>
      <c r="J71" s="79">
        <f>H71/F71*100</f>
        <v>30.436059315812653</v>
      </c>
    </row>
    <row r="72" spans="1:11" s="2" customFormat="1" ht="20.25" thickBot="1" x14ac:dyDescent="0.3">
      <c r="A72" s="1"/>
      <c r="B72" s="78" t="s">
        <v>41</v>
      </c>
      <c r="C72" s="4"/>
      <c r="D72" s="12">
        <f>D61+D64+D65+D66+D67+D68+D69</f>
        <v>147764.29999999999</v>
      </c>
      <c r="E72" s="13"/>
      <c r="F72" s="12">
        <f>F61+F64+F65+F66+F67+F68+F69</f>
        <v>133265.5</v>
      </c>
      <c r="G72" s="13"/>
      <c r="H72" s="12">
        <f>D72-F72</f>
        <v>14498.799999999988</v>
      </c>
      <c r="I72" s="13"/>
      <c r="J72" s="70">
        <f>H72/F72*100</f>
        <v>10.879635014313523</v>
      </c>
    </row>
    <row r="73" spans="1:11" s="2" customFormat="1" ht="20.25" thickTop="1" x14ac:dyDescent="0.25">
      <c r="A73" s="1"/>
      <c r="B73" s="68"/>
      <c r="C73" s="4"/>
      <c r="D73" s="23"/>
      <c r="E73" s="23"/>
      <c r="F73" s="23"/>
      <c r="G73" s="23"/>
      <c r="H73" s="23"/>
      <c r="I73" s="23"/>
      <c r="J73" s="81"/>
    </row>
    <row r="74" spans="1:11" s="2" customFormat="1" ht="20.25" thickBot="1" x14ac:dyDescent="0.3">
      <c r="A74" s="1"/>
      <c r="B74" s="68" t="s">
        <v>42</v>
      </c>
      <c r="C74" s="4"/>
      <c r="D74" s="24">
        <f>D56+D72</f>
        <v>604753.5</v>
      </c>
      <c r="E74" s="13"/>
      <c r="F74" s="24">
        <f>F56+F72</f>
        <v>610228.80000000005</v>
      </c>
      <c r="G74" s="13"/>
      <c r="H74" s="25">
        <f>D74-F74</f>
        <v>-5475.3000000000466</v>
      </c>
      <c r="I74" s="21"/>
      <c r="J74" s="82">
        <f>H74/F74*100</f>
        <v>-0.89725362028144962</v>
      </c>
      <c r="K74" s="2" t="s">
        <v>1</v>
      </c>
    </row>
    <row r="75" spans="1:11" s="2" customFormat="1" ht="8.4499999999999993" customHeight="1" thickTop="1" x14ac:dyDescent="0.25">
      <c r="A75" s="1"/>
      <c r="B75" s="68" t="s">
        <v>1</v>
      </c>
      <c r="C75" s="4"/>
      <c r="D75" s="14"/>
      <c r="E75" s="14"/>
      <c r="F75" s="14"/>
      <c r="G75" s="14"/>
      <c r="H75" s="14"/>
      <c r="I75" s="14"/>
      <c r="J75" s="71"/>
    </row>
    <row r="76" spans="1:11" s="2" customFormat="1" ht="7.15" hidden="1" customHeight="1" x14ac:dyDescent="0.25">
      <c r="A76" s="1"/>
      <c r="B76" s="68"/>
      <c r="C76" s="4"/>
      <c r="D76" s="14"/>
      <c r="E76" s="14"/>
      <c r="F76" s="14"/>
      <c r="G76" s="14"/>
      <c r="H76" s="14"/>
      <c r="I76" s="14"/>
      <c r="J76" s="71"/>
    </row>
    <row r="77" spans="1:11" s="2" customFormat="1" ht="6.75" hidden="1" customHeight="1" x14ac:dyDescent="0.25">
      <c r="A77" s="1"/>
      <c r="B77" s="68"/>
      <c r="C77" s="4"/>
      <c r="D77" s="26" t="s">
        <v>1</v>
      </c>
      <c r="E77" s="26"/>
      <c r="F77" s="26" t="s">
        <v>1</v>
      </c>
      <c r="G77" s="14"/>
      <c r="H77" s="14"/>
      <c r="I77" s="14"/>
      <c r="J77" s="71"/>
    </row>
    <row r="78" spans="1:11" s="2" customFormat="1" ht="20.25" hidden="1" thickBot="1" x14ac:dyDescent="0.3">
      <c r="A78" s="1">
        <v>93</v>
      </c>
      <c r="B78" s="68" t="s">
        <v>43</v>
      </c>
      <c r="C78" s="4"/>
      <c r="D78" s="27">
        <f>+D42</f>
        <v>260536.2</v>
      </c>
      <c r="E78" s="10"/>
      <c r="F78" s="27">
        <f>F42</f>
        <v>260536.2</v>
      </c>
      <c r="G78" s="10"/>
      <c r="H78" s="28">
        <f>D78-F78</f>
        <v>0</v>
      </c>
      <c r="I78" s="11"/>
      <c r="J78" s="83">
        <f>H78/F78*100</f>
        <v>0</v>
      </c>
    </row>
    <row r="79" spans="1:11" s="2" customFormat="1" ht="16.5" hidden="1" customHeight="1" thickTop="1" x14ac:dyDescent="0.25">
      <c r="A79" s="1"/>
      <c r="B79" s="63" t="s">
        <v>1</v>
      </c>
      <c r="C79" s="3"/>
      <c r="D79" s="14"/>
      <c r="E79" s="14"/>
      <c r="F79" s="14"/>
      <c r="G79" s="14"/>
      <c r="H79" s="14"/>
      <c r="I79" s="14"/>
      <c r="J79" s="71"/>
    </row>
    <row r="80" spans="1:11" s="2" customFormat="1" ht="7.9" hidden="1" customHeight="1" x14ac:dyDescent="0.25">
      <c r="A80" s="1"/>
      <c r="B80" s="63"/>
      <c r="C80" s="3"/>
      <c r="D80" s="14"/>
      <c r="E80" s="14"/>
      <c r="F80" s="14"/>
      <c r="G80" s="14"/>
      <c r="H80" s="14"/>
      <c r="I80" s="14"/>
      <c r="J80" s="71"/>
    </row>
    <row r="81" spans="1:10" s="2" customFormat="1" ht="11.45" hidden="1" customHeight="1" thickBot="1" x14ac:dyDescent="0.3">
      <c r="A81" s="1"/>
      <c r="B81" s="84"/>
      <c r="C81" s="85"/>
      <c r="D81" s="86"/>
      <c r="E81" s="86"/>
      <c r="F81" s="86"/>
      <c r="G81" s="86"/>
      <c r="H81" s="86"/>
      <c r="I81" s="86"/>
      <c r="J81" s="87"/>
    </row>
    <row r="82" spans="1:10" s="2" customFormat="1" ht="4.1500000000000004" customHeight="1" thickBot="1" x14ac:dyDescent="0.3">
      <c r="A82" s="1"/>
      <c r="B82" s="29"/>
      <c r="C82" s="30"/>
      <c r="D82" s="31"/>
      <c r="E82" s="31"/>
      <c r="F82" s="30"/>
      <c r="G82" s="30"/>
      <c r="H82" s="30"/>
      <c r="I82" s="30"/>
      <c r="J82" s="32"/>
    </row>
    <row r="83" spans="1:10" ht="20.25" thickTop="1" x14ac:dyDescent="0.25"/>
    <row r="84" spans="1:10" x14ac:dyDescent="0.25">
      <c r="D84" s="137"/>
    </row>
  </sheetData>
  <mergeCells count="5">
    <mergeCell ref="B1:J1"/>
    <mergeCell ref="B2:J2"/>
    <mergeCell ref="B4:J4"/>
    <mergeCell ref="B5:J5"/>
    <mergeCell ref="B3:J3"/>
  </mergeCells>
  <pageMargins left="0.6692913385826772" right="0.39370078740157483" top="0.6692913385826772" bottom="0.23622047244094491" header="0.23622047244094491" footer="0.19685039370078741"/>
  <pageSetup scale="55" fitToHeight="0" orientation="portrait" r:id="rId1"/>
  <headerFooter alignWithMargins="0">
    <oddHeader>&amp;L&amp;"Arial,Negrita Cursiva"&amp;8&amp;D&amp;R&amp;"Arial,Negrita Cursiva"&amp;8&amp;T</oddHeader>
    <oddFooter>&amp;LMCASTANEDA/DCONT/GP/DFO&amp;RPagina  1</oddFooter>
  </headerFooter>
  <ignoredErrors>
    <ignoredError sqref="D47:F47 F55:F60 E61 D61 F61" formulaRange="1"/>
    <ignoredError sqref="H69" formula="1"/>
    <ignoredError sqref="J5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8F3AD-BE22-4075-B879-60E1B1656259}">
  <sheetPr>
    <pageSetUpPr fitToPage="1"/>
  </sheetPr>
  <dimension ref="A1:DT62"/>
  <sheetViews>
    <sheetView showGridLines="0" tabSelected="1" zoomScale="80" zoomScaleNormal="80" zoomScaleSheetLayoutView="90" workbookViewId="0">
      <selection activeCell="B32" sqref="B32"/>
    </sheetView>
  </sheetViews>
  <sheetFormatPr baseColWidth="10" defaultColWidth="10" defaultRowHeight="12.75" x14ac:dyDescent="0.2"/>
  <cols>
    <col min="1" max="1" width="23.7109375" style="35" customWidth="1"/>
    <col min="2" max="2" width="59.7109375" style="40" customWidth="1"/>
    <col min="3" max="3" width="11.85546875" style="42" customWidth="1"/>
    <col min="4" max="4" width="1.5703125" style="42" customWidth="1"/>
    <col min="5" max="5" width="12.7109375" style="42" customWidth="1"/>
    <col min="6" max="6" width="1.5703125" style="42" customWidth="1"/>
    <col min="7" max="7" width="13.7109375" style="42" customWidth="1"/>
    <col min="8" max="8" width="1.5703125" style="42" customWidth="1"/>
    <col min="9" max="9" width="10.7109375" style="42" customWidth="1"/>
    <col min="10" max="38" width="12.5703125" style="108" customWidth="1"/>
    <col min="39" max="63" width="10" style="108" customWidth="1"/>
    <col min="64" max="64" width="9.5703125" style="108" customWidth="1"/>
    <col min="65" max="65" width="0.28515625" style="108" hidden="1" customWidth="1"/>
    <col min="66" max="82" width="10" style="108" hidden="1" customWidth="1"/>
    <col min="83" max="83" width="1.140625" style="108" customWidth="1"/>
    <col min="84" max="91" width="10" style="108" hidden="1" customWidth="1"/>
    <col min="92" max="92" width="2.28515625" style="108" customWidth="1"/>
    <col min="93" max="100" width="10" style="108" hidden="1" customWidth="1"/>
    <col min="101" max="101" width="0.28515625" style="108" hidden="1" customWidth="1"/>
    <col min="102" max="116" width="10" style="108" hidden="1" customWidth="1"/>
    <col min="117" max="117" width="0.28515625" style="108" customWidth="1"/>
    <col min="118" max="124" width="10" style="108" hidden="1" customWidth="1"/>
    <col min="125" max="252" width="10" style="108"/>
    <col min="253" max="253" width="53.140625" style="108" customWidth="1"/>
    <col min="254" max="254" width="10.5703125" style="108" bestFit="1" customWidth="1"/>
    <col min="255" max="255" width="1.5703125" style="108" customWidth="1"/>
    <col min="256" max="256" width="9.85546875" style="108" bestFit="1" customWidth="1"/>
    <col min="257" max="257" width="1.5703125" style="108" customWidth="1"/>
    <col min="258" max="258" width="13.7109375" style="108" customWidth="1"/>
    <col min="259" max="259" width="1.5703125" style="108" customWidth="1"/>
    <col min="260" max="260" width="10.7109375" style="108" customWidth="1"/>
    <col min="261" max="294" width="12.5703125" style="108" customWidth="1"/>
    <col min="295" max="319" width="10" style="108" customWidth="1"/>
    <col min="320" max="320" width="9.5703125" style="108" customWidth="1"/>
    <col min="321" max="338" width="0" style="108" hidden="1" customWidth="1"/>
    <col min="339" max="339" width="1.140625" style="108" customWidth="1"/>
    <col min="340" max="347" width="0" style="108" hidden="1" customWidth="1"/>
    <col min="348" max="348" width="2.28515625" style="108" customWidth="1"/>
    <col min="349" max="372" width="0" style="108" hidden="1" customWidth="1"/>
    <col min="373" max="373" width="0.28515625" style="108" customWidth="1"/>
    <col min="374" max="380" width="0" style="108" hidden="1" customWidth="1"/>
    <col min="381" max="508" width="10" style="108"/>
    <col min="509" max="509" width="53.140625" style="108" customWidth="1"/>
    <col min="510" max="510" width="10.5703125" style="108" bestFit="1" customWidth="1"/>
    <col min="511" max="511" width="1.5703125" style="108" customWidth="1"/>
    <col min="512" max="512" width="9.85546875" style="108" bestFit="1" customWidth="1"/>
    <col min="513" max="513" width="1.5703125" style="108" customWidth="1"/>
    <col min="514" max="514" width="13.7109375" style="108" customWidth="1"/>
    <col min="515" max="515" width="1.5703125" style="108" customWidth="1"/>
    <col min="516" max="516" width="10.7109375" style="108" customWidth="1"/>
    <col min="517" max="550" width="12.5703125" style="108" customWidth="1"/>
    <col min="551" max="575" width="10" style="108" customWidth="1"/>
    <col min="576" max="576" width="9.5703125" style="108" customWidth="1"/>
    <col min="577" max="594" width="0" style="108" hidden="1" customWidth="1"/>
    <col min="595" max="595" width="1.140625" style="108" customWidth="1"/>
    <col min="596" max="603" width="0" style="108" hidden="1" customWidth="1"/>
    <col min="604" max="604" width="2.28515625" style="108" customWidth="1"/>
    <col min="605" max="628" width="0" style="108" hidden="1" customWidth="1"/>
    <col min="629" max="629" width="0.28515625" style="108" customWidth="1"/>
    <col min="630" max="636" width="0" style="108" hidden="1" customWidth="1"/>
    <col min="637" max="764" width="10" style="108"/>
    <col min="765" max="765" width="53.140625" style="108" customWidth="1"/>
    <col min="766" max="766" width="10.5703125" style="108" bestFit="1" customWidth="1"/>
    <col min="767" max="767" width="1.5703125" style="108" customWidth="1"/>
    <col min="768" max="768" width="9.85546875" style="108" bestFit="1" customWidth="1"/>
    <col min="769" max="769" width="1.5703125" style="108" customWidth="1"/>
    <col min="770" max="770" width="13.7109375" style="108" customWidth="1"/>
    <col min="771" max="771" width="1.5703125" style="108" customWidth="1"/>
    <col min="772" max="772" width="10.7109375" style="108" customWidth="1"/>
    <col min="773" max="806" width="12.5703125" style="108" customWidth="1"/>
    <col min="807" max="831" width="10" style="108" customWidth="1"/>
    <col min="832" max="832" width="9.5703125" style="108" customWidth="1"/>
    <col min="833" max="850" width="0" style="108" hidden="1" customWidth="1"/>
    <col min="851" max="851" width="1.140625" style="108" customWidth="1"/>
    <col min="852" max="859" width="0" style="108" hidden="1" customWidth="1"/>
    <col min="860" max="860" width="2.28515625" style="108" customWidth="1"/>
    <col min="861" max="884" width="0" style="108" hidden="1" customWidth="1"/>
    <col min="885" max="885" width="0.28515625" style="108" customWidth="1"/>
    <col min="886" max="892" width="0" style="108" hidden="1" customWidth="1"/>
    <col min="893" max="1020" width="10" style="108"/>
    <col min="1021" max="1021" width="53.140625" style="108" customWidth="1"/>
    <col min="1022" max="1022" width="10.5703125" style="108" bestFit="1" customWidth="1"/>
    <col min="1023" max="1023" width="1.5703125" style="108" customWidth="1"/>
    <col min="1024" max="1024" width="9.85546875" style="108" bestFit="1" customWidth="1"/>
    <col min="1025" max="1025" width="1.5703125" style="108" customWidth="1"/>
    <col min="1026" max="1026" width="13.7109375" style="108" customWidth="1"/>
    <col min="1027" max="1027" width="1.5703125" style="108" customWidth="1"/>
    <col min="1028" max="1028" width="10.7109375" style="108" customWidth="1"/>
    <col min="1029" max="1062" width="12.5703125" style="108" customWidth="1"/>
    <col min="1063" max="1087" width="10" style="108" customWidth="1"/>
    <col min="1088" max="1088" width="9.5703125" style="108" customWidth="1"/>
    <col min="1089" max="1106" width="0" style="108" hidden="1" customWidth="1"/>
    <col min="1107" max="1107" width="1.140625" style="108" customWidth="1"/>
    <col min="1108" max="1115" width="0" style="108" hidden="1" customWidth="1"/>
    <col min="1116" max="1116" width="2.28515625" style="108" customWidth="1"/>
    <col min="1117" max="1140" width="0" style="108" hidden="1" customWidth="1"/>
    <col min="1141" max="1141" width="0.28515625" style="108" customWidth="1"/>
    <col min="1142" max="1148" width="0" style="108" hidden="1" customWidth="1"/>
    <col min="1149" max="1276" width="10" style="108"/>
    <col min="1277" max="1277" width="53.140625" style="108" customWidth="1"/>
    <col min="1278" max="1278" width="10.5703125" style="108" bestFit="1" customWidth="1"/>
    <col min="1279" max="1279" width="1.5703125" style="108" customWidth="1"/>
    <col min="1280" max="1280" width="9.85546875" style="108" bestFit="1" customWidth="1"/>
    <col min="1281" max="1281" width="1.5703125" style="108" customWidth="1"/>
    <col min="1282" max="1282" width="13.7109375" style="108" customWidth="1"/>
    <col min="1283" max="1283" width="1.5703125" style="108" customWidth="1"/>
    <col min="1284" max="1284" width="10.7109375" style="108" customWidth="1"/>
    <col min="1285" max="1318" width="12.5703125" style="108" customWidth="1"/>
    <col min="1319" max="1343" width="10" style="108" customWidth="1"/>
    <col min="1344" max="1344" width="9.5703125" style="108" customWidth="1"/>
    <col min="1345" max="1362" width="0" style="108" hidden="1" customWidth="1"/>
    <col min="1363" max="1363" width="1.140625" style="108" customWidth="1"/>
    <col min="1364" max="1371" width="0" style="108" hidden="1" customWidth="1"/>
    <col min="1372" max="1372" width="2.28515625" style="108" customWidth="1"/>
    <col min="1373" max="1396" width="0" style="108" hidden="1" customWidth="1"/>
    <col min="1397" max="1397" width="0.28515625" style="108" customWidth="1"/>
    <col min="1398" max="1404" width="0" style="108" hidden="1" customWidth="1"/>
    <col min="1405" max="1532" width="10" style="108"/>
    <col min="1533" max="1533" width="53.140625" style="108" customWidth="1"/>
    <col min="1534" max="1534" width="10.5703125" style="108" bestFit="1" customWidth="1"/>
    <col min="1535" max="1535" width="1.5703125" style="108" customWidth="1"/>
    <col min="1536" max="1536" width="9.85546875" style="108" bestFit="1" customWidth="1"/>
    <col min="1537" max="1537" width="1.5703125" style="108" customWidth="1"/>
    <col min="1538" max="1538" width="13.7109375" style="108" customWidth="1"/>
    <col min="1539" max="1539" width="1.5703125" style="108" customWidth="1"/>
    <col min="1540" max="1540" width="10.7109375" style="108" customWidth="1"/>
    <col min="1541" max="1574" width="12.5703125" style="108" customWidth="1"/>
    <col min="1575" max="1599" width="10" style="108" customWidth="1"/>
    <col min="1600" max="1600" width="9.5703125" style="108" customWidth="1"/>
    <col min="1601" max="1618" width="0" style="108" hidden="1" customWidth="1"/>
    <col min="1619" max="1619" width="1.140625" style="108" customWidth="1"/>
    <col min="1620" max="1627" width="0" style="108" hidden="1" customWidth="1"/>
    <col min="1628" max="1628" width="2.28515625" style="108" customWidth="1"/>
    <col min="1629" max="1652" width="0" style="108" hidden="1" customWidth="1"/>
    <col min="1653" max="1653" width="0.28515625" style="108" customWidth="1"/>
    <col min="1654" max="1660" width="0" style="108" hidden="1" customWidth="1"/>
    <col min="1661" max="1788" width="10" style="108"/>
    <col min="1789" max="1789" width="53.140625" style="108" customWidth="1"/>
    <col min="1790" max="1790" width="10.5703125" style="108" bestFit="1" customWidth="1"/>
    <col min="1791" max="1791" width="1.5703125" style="108" customWidth="1"/>
    <col min="1792" max="1792" width="9.85546875" style="108" bestFit="1" customWidth="1"/>
    <col min="1793" max="1793" width="1.5703125" style="108" customWidth="1"/>
    <col min="1794" max="1794" width="13.7109375" style="108" customWidth="1"/>
    <col min="1795" max="1795" width="1.5703125" style="108" customWidth="1"/>
    <col min="1796" max="1796" width="10.7109375" style="108" customWidth="1"/>
    <col min="1797" max="1830" width="12.5703125" style="108" customWidth="1"/>
    <col min="1831" max="1855" width="10" style="108" customWidth="1"/>
    <col min="1856" max="1856" width="9.5703125" style="108" customWidth="1"/>
    <col min="1857" max="1874" width="0" style="108" hidden="1" customWidth="1"/>
    <col min="1875" max="1875" width="1.140625" style="108" customWidth="1"/>
    <col min="1876" max="1883" width="0" style="108" hidden="1" customWidth="1"/>
    <col min="1884" max="1884" width="2.28515625" style="108" customWidth="1"/>
    <col min="1885" max="1908" width="0" style="108" hidden="1" customWidth="1"/>
    <col min="1909" max="1909" width="0.28515625" style="108" customWidth="1"/>
    <col min="1910" max="1916" width="0" style="108" hidden="1" customWidth="1"/>
    <col min="1917" max="2044" width="10" style="108"/>
    <col min="2045" max="2045" width="53.140625" style="108" customWidth="1"/>
    <col min="2046" max="2046" width="10.5703125" style="108" bestFit="1" customWidth="1"/>
    <col min="2047" max="2047" width="1.5703125" style="108" customWidth="1"/>
    <col min="2048" max="2048" width="9.85546875" style="108" bestFit="1" customWidth="1"/>
    <col min="2049" max="2049" width="1.5703125" style="108" customWidth="1"/>
    <col min="2050" max="2050" width="13.7109375" style="108" customWidth="1"/>
    <col min="2051" max="2051" width="1.5703125" style="108" customWidth="1"/>
    <col min="2052" max="2052" width="10.7109375" style="108" customWidth="1"/>
    <col min="2053" max="2086" width="12.5703125" style="108" customWidth="1"/>
    <col min="2087" max="2111" width="10" style="108" customWidth="1"/>
    <col min="2112" max="2112" width="9.5703125" style="108" customWidth="1"/>
    <col min="2113" max="2130" width="0" style="108" hidden="1" customWidth="1"/>
    <col min="2131" max="2131" width="1.140625" style="108" customWidth="1"/>
    <col min="2132" max="2139" width="0" style="108" hidden="1" customWidth="1"/>
    <col min="2140" max="2140" width="2.28515625" style="108" customWidth="1"/>
    <col min="2141" max="2164" width="0" style="108" hidden="1" customWidth="1"/>
    <col min="2165" max="2165" width="0.28515625" style="108" customWidth="1"/>
    <col min="2166" max="2172" width="0" style="108" hidden="1" customWidth="1"/>
    <col min="2173" max="2300" width="10" style="108"/>
    <col min="2301" max="2301" width="53.140625" style="108" customWidth="1"/>
    <col min="2302" max="2302" width="10.5703125" style="108" bestFit="1" customWidth="1"/>
    <col min="2303" max="2303" width="1.5703125" style="108" customWidth="1"/>
    <col min="2304" max="2304" width="9.85546875" style="108" bestFit="1" customWidth="1"/>
    <col min="2305" max="2305" width="1.5703125" style="108" customWidth="1"/>
    <col min="2306" max="2306" width="13.7109375" style="108" customWidth="1"/>
    <col min="2307" max="2307" width="1.5703125" style="108" customWidth="1"/>
    <col min="2308" max="2308" width="10.7109375" style="108" customWidth="1"/>
    <col min="2309" max="2342" width="12.5703125" style="108" customWidth="1"/>
    <col min="2343" max="2367" width="10" style="108" customWidth="1"/>
    <col min="2368" max="2368" width="9.5703125" style="108" customWidth="1"/>
    <col min="2369" max="2386" width="0" style="108" hidden="1" customWidth="1"/>
    <col min="2387" max="2387" width="1.140625" style="108" customWidth="1"/>
    <col min="2388" max="2395" width="0" style="108" hidden="1" customWidth="1"/>
    <col min="2396" max="2396" width="2.28515625" style="108" customWidth="1"/>
    <col min="2397" max="2420" width="0" style="108" hidden="1" customWidth="1"/>
    <col min="2421" max="2421" width="0.28515625" style="108" customWidth="1"/>
    <col min="2422" max="2428" width="0" style="108" hidden="1" customWidth="1"/>
    <col min="2429" max="2556" width="10" style="108"/>
    <col min="2557" max="2557" width="53.140625" style="108" customWidth="1"/>
    <col min="2558" max="2558" width="10.5703125" style="108" bestFit="1" customWidth="1"/>
    <col min="2559" max="2559" width="1.5703125" style="108" customWidth="1"/>
    <col min="2560" max="2560" width="9.85546875" style="108" bestFit="1" customWidth="1"/>
    <col min="2561" max="2561" width="1.5703125" style="108" customWidth="1"/>
    <col min="2562" max="2562" width="13.7109375" style="108" customWidth="1"/>
    <col min="2563" max="2563" width="1.5703125" style="108" customWidth="1"/>
    <col min="2564" max="2564" width="10.7109375" style="108" customWidth="1"/>
    <col min="2565" max="2598" width="12.5703125" style="108" customWidth="1"/>
    <col min="2599" max="2623" width="10" style="108" customWidth="1"/>
    <col min="2624" max="2624" width="9.5703125" style="108" customWidth="1"/>
    <col min="2625" max="2642" width="0" style="108" hidden="1" customWidth="1"/>
    <col min="2643" max="2643" width="1.140625" style="108" customWidth="1"/>
    <col min="2644" max="2651" width="0" style="108" hidden="1" customWidth="1"/>
    <col min="2652" max="2652" width="2.28515625" style="108" customWidth="1"/>
    <col min="2653" max="2676" width="0" style="108" hidden="1" customWidth="1"/>
    <col min="2677" max="2677" width="0.28515625" style="108" customWidth="1"/>
    <col min="2678" max="2684" width="0" style="108" hidden="1" customWidth="1"/>
    <col min="2685" max="2812" width="10" style="108"/>
    <col min="2813" max="2813" width="53.140625" style="108" customWidth="1"/>
    <col min="2814" max="2814" width="10.5703125" style="108" bestFit="1" customWidth="1"/>
    <col min="2815" max="2815" width="1.5703125" style="108" customWidth="1"/>
    <col min="2816" max="2816" width="9.85546875" style="108" bestFit="1" customWidth="1"/>
    <col min="2817" max="2817" width="1.5703125" style="108" customWidth="1"/>
    <col min="2818" max="2818" width="13.7109375" style="108" customWidth="1"/>
    <col min="2819" max="2819" width="1.5703125" style="108" customWidth="1"/>
    <col min="2820" max="2820" width="10.7109375" style="108" customWidth="1"/>
    <col min="2821" max="2854" width="12.5703125" style="108" customWidth="1"/>
    <col min="2855" max="2879" width="10" style="108" customWidth="1"/>
    <col min="2880" max="2880" width="9.5703125" style="108" customWidth="1"/>
    <col min="2881" max="2898" width="0" style="108" hidden="1" customWidth="1"/>
    <col min="2899" max="2899" width="1.140625" style="108" customWidth="1"/>
    <col min="2900" max="2907" width="0" style="108" hidden="1" customWidth="1"/>
    <col min="2908" max="2908" width="2.28515625" style="108" customWidth="1"/>
    <col min="2909" max="2932" width="0" style="108" hidden="1" customWidth="1"/>
    <col min="2933" max="2933" width="0.28515625" style="108" customWidth="1"/>
    <col min="2934" max="2940" width="0" style="108" hidden="1" customWidth="1"/>
    <col min="2941" max="3068" width="10" style="108"/>
    <col min="3069" max="3069" width="53.140625" style="108" customWidth="1"/>
    <col min="3070" max="3070" width="10.5703125" style="108" bestFit="1" customWidth="1"/>
    <col min="3071" max="3071" width="1.5703125" style="108" customWidth="1"/>
    <col min="3072" max="3072" width="9.85546875" style="108" bestFit="1" customWidth="1"/>
    <col min="3073" max="3073" width="1.5703125" style="108" customWidth="1"/>
    <col min="3074" max="3074" width="13.7109375" style="108" customWidth="1"/>
    <col min="3075" max="3075" width="1.5703125" style="108" customWidth="1"/>
    <col min="3076" max="3076" width="10.7109375" style="108" customWidth="1"/>
    <col min="3077" max="3110" width="12.5703125" style="108" customWidth="1"/>
    <col min="3111" max="3135" width="10" style="108" customWidth="1"/>
    <col min="3136" max="3136" width="9.5703125" style="108" customWidth="1"/>
    <col min="3137" max="3154" width="0" style="108" hidden="1" customWidth="1"/>
    <col min="3155" max="3155" width="1.140625" style="108" customWidth="1"/>
    <col min="3156" max="3163" width="0" style="108" hidden="1" customWidth="1"/>
    <col min="3164" max="3164" width="2.28515625" style="108" customWidth="1"/>
    <col min="3165" max="3188" width="0" style="108" hidden="1" customWidth="1"/>
    <col min="3189" max="3189" width="0.28515625" style="108" customWidth="1"/>
    <col min="3190" max="3196" width="0" style="108" hidden="1" customWidth="1"/>
    <col min="3197" max="3324" width="10" style="108"/>
    <col min="3325" max="3325" width="53.140625" style="108" customWidth="1"/>
    <col min="3326" max="3326" width="10.5703125" style="108" bestFit="1" customWidth="1"/>
    <col min="3327" max="3327" width="1.5703125" style="108" customWidth="1"/>
    <col min="3328" max="3328" width="9.85546875" style="108" bestFit="1" customWidth="1"/>
    <col min="3329" max="3329" width="1.5703125" style="108" customWidth="1"/>
    <col min="3330" max="3330" width="13.7109375" style="108" customWidth="1"/>
    <col min="3331" max="3331" width="1.5703125" style="108" customWidth="1"/>
    <col min="3332" max="3332" width="10.7109375" style="108" customWidth="1"/>
    <col min="3333" max="3366" width="12.5703125" style="108" customWidth="1"/>
    <col min="3367" max="3391" width="10" style="108" customWidth="1"/>
    <col min="3392" max="3392" width="9.5703125" style="108" customWidth="1"/>
    <col min="3393" max="3410" width="0" style="108" hidden="1" customWidth="1"/>
    <col min="3411" max="3411" width="1.140625" style="108" customWidth="1"/>
    <col min="3412" max="3419" width="0" style="108" hidden="1" customWidth="1"/>
    <col min="3420" max="3420" width="2.28515625" style="108" customWidth="1"/>
    <col min="3421" max="3444" width="0" style="108" hidden="1" customWidth="1"/>
    <col min="3445" max="3445" width="0.28515625" style="108" customWidth="1"/>
    <col min="3446" max="3452" width="0" style="108" hidden="1" customWidth="1"/>
    <col min="3453" max="3580" width="10" style="108"/>
    <col min="3581" max="3581" width="53.140625" style="108" customWidth="1"/>
    <col min="3582" max="3582" width="10.5703125" style="108" bestFit="1" customWidth="1"/>
    <col min="3583" max="3583" width="1.5703125" style="108" customWidth="1"/>
    <col min="3584" max="3584" width="9.85546875" style="108" bestFit="1" customWidth="1"/>
    <col min="3585" max="3585" width="1.5703125" style="108" customWidth="1"/>
    <col min="3586" max="3586" width="13.7109375" style="108" customWidth="1"/>
    <col min="3587" max="3587" width="1.5703125" style="108" customWidth="1"/>
    <col min="3588" max="3588" width="10.7109375" style="108" customWidth="1"/>
    <col min="3589" max="3622" width="12.5703125" style="108" customWidth="1"/>
    <col min="3623" max="3647" width="10" style="108" customWidth="1"/>
    <col min="3648" max="3648" width="9.5703125" style="108" customWidth="1"/>
    <col min="3649" max="3666" width="0" style="108" hidden="1" customWidth="1"/>
    <col min="3667" max="3667" width="1.140625" style="108" customWidth="1"/>
    <col min="3668" max="3675" width="0" style="108" hidden="1" customWidth="1"/>
    <col min="3676" max="3676" width="2.28515625" style="108" customWidth="1"/>
    <col min="3677" max="3700" width="0" style="108" hidden="1" customWidth="1"/>
    <col min="3701" max="3701" width="0.28515625" style="108" customWidth="1"/>
    <col min="3702" max="3708" width="0" style="108" hidden="1" customWidth="1"/>
    <col min="3709" max="3836" width="10" style="108"/>
    <col min="3837" max="3837" width="53.140625" style="108" customWidth="1"/>
    <col min="3838" max="3838" width="10.5703125" style="108" bestFit="1" customWidth="1"/>
    <col min="3839" max="3839" width="1.5703125" style="108" customWidth="1"/>
    <col min="3840" max="3840" width="9.85546875" style="108" bestFit="1" customWidth="1"/>
    <col min="3841" max="3841" width="1.5703125" style="108" customWidth="1"/>
    <col min="3842" max="3842" width="13.7109375" style="108" customWidth="1"/>
    <col min="3843" max="3843" width="1.5703125" style="108" customWidth="1"/>
    <col min="3844" max="3844" width="10.7109375" style="108" customWidth="1"/>
    <col min="3845" max="3878" width="12.5703125" style="108" customWidth="1"/>
    <col min="3879" max="3903" width="10" style="108" customWidth="1"/>
    <col min="3904" max="3904" width="9.5703125" style="108" customWidth="1"/>
    <col min="3905" max="3922" width="0" style="108" hidden="1" customWidth="1"/>
    <col min="3923" max="3923" width="1.140625" style="108" customWidth="1"/>
    <col min="3924" max="3931" width="0" style="108" hidden="1" customWidth="1"/>
    <col min="3932" max="3932" width="2.28515625" style="108" customWidth="1"/>
    <col min="3933" max="3956" width="0" style="108" hidden="1" customWidth="1"/>
    <col min="3957" max="3957" width="0.28515625" style="108" customWidth="1"/>
    <col min="3958" max="3964" width="0" style="108" hidden="1" customWidth="1"/>
    <col min="3965" max="4092" width="10" style="108"/>
    <col min="4093" max="4093" width="53.140625" style="108" customWidth="1"/>
    <col min="4094" max="4094" width="10.5703125" style="108" bestFit="1" customWidth="1"/>
    <col min="4095" max="4095" width="1.5703125" style="108" customWidth="1"/>
    <col min="4096" max="4096" width="9.85546875" style="108" bestFit="1" customWidth="1"/>
    <col min="4097" max="4097" width="1.5703125" style="108" customWidth="1"/>
    <col min="4098" max="4098" width="13.7109375" style="108" customWidth="1"/>
    <col min="4099" max="4099" width="1.5703125" style="108" customWidth="1"/>
    <col min="4100" max="4100" width="10.7109375" style="108" customWidth="1"/>
    <col min="4101" max="4134" width="12.5703125" style="108" customWidth="1"/>
    <col min="4135" max="4159" width="10" style="108" customWidth="1"/>
    <col min="4160" max="4160" width="9.5703125" style="108" customWidth="1"/>
    <col min="4161" max="4178" width="0" style="108" hidden="1" customWidth="1"/>
    <col min="4179" max="4179" width="1.140625" style="108" customWidth="1"/>
    <col min="4180" max="4187" width="0" style="108" hidden="1" customWidth="1"/>
    <col min="4188" max="4188" width="2.28515625" style="108" customWidth="1"/>
    <col min="4189" max="4212" width="0" style="108" hidden="1" customWidth="1"/>
    <col min="4213" max="4213" width="0.28515625" style="108" customWidth="1"/>
    <col min="4214" max="4220" width="0" style="108" hidden="1" customWidth="1"/>
    <col min="4221" max="4348" width="10" style="108"/>
    <col min="4349" max="4349" width="53.140625" style="108" customWidth="1"/>
    <col min="4350" max="4350" width="10.5703125" style="108" bestFit="1" customWidth="1"/>
    <col min="4351" max="4351" width="1.5703125" style="108" customWidth="1"/>
    <col min="4352" max="4352" width="9.85546875" style="108" bestFit="1" customWidth="1"/>
    <col min="4353" max="4353" width="1.5703125" style="108" customWidth="1"/>
    <col min="4354" max="4354" width="13.7109375" style="108" customWidth="1"/>
    <col min="4355" max="4355" width="1.5703125" style="108" customWidth="1"/>
    <col min="4356" max="4356" width="10.7109375" style="108" customWidth="1"/>
    <col min="4357" max="4390" width="12.5703125" style="108" customWidth="1"/>
    <col min="4391" max="4415" width="10" style="108" customWidth="1"/>
    <col min="4416" max="4416" width="9.5703125" style="108" customWidth="1"/>
    <col min="4417" max="4434" width="0" style="108" hidden="1" customWidth="1"/>
    <col min="4435" max="4435" width="1.140625" style="108" customWidth="1"/>
    <col min="4436" max="4443" width="0" style="108" hidden="1" customWidth="1"/>
    <col min="4444" max="4444" width="2.28515625" style="108" customWidth="1"/>
    <col min="4445" max="4468" width="0" style="108" hidden="1" customWidth="1"/>
    <col min="4469" max="4469" width="0.28515625" style="108" customWidth="1"/>
    <col min="4470" max="4476" width="0" style="108" hidden="1" customWidth="1"/>
    <col min="4477" max="4604" width="10" style="108"/>
    <col min="4605" max="4605" width="53.140625" style="108" customWidth="1"/>
    <col min="4606" max="4606" width="10.5703125" style="108" bestFit="1" customWidth="1"/>
    <col min="4607" max="4607" width="1.5703125" style="108" customWidth="1"/>
    <col min="4608" max="4608" width="9.85546875" style="108" bestFit="1" customWidth="1"/>
    <col min="4609" max="4609" width="1.5703125" style="108" customWidth="1"/>
    <col min="4610" max="4610" width="13.7109375" style="108" customWidth="1"/>
    <col min="4611" max="4611" width="1.5703125" style="108" customWidth="1"/>
    <col min="4612" max="4612" width="10.7109375" style="108" customWidth="1"/>
    <col min="4613" max="4646" width="12.5703125" style="108" customWidth="1"/>
    <col min="4647" max="4671" width="10" style="108" customWidth="1"/>
    <col min="4672" max="4672" width="9.5703125" style="108" customWidth="1"/>
    <col min="4673" max="4690" width="0" style="108" hidden="1" customWidth="1"/>
    <col min="4691" max="4691" width="1.140625" style="108" customWidth="1"/>
    <col min="4692" max="4699" width="0" style="108" hidden="1" customWidth="1"/>
    <col min="4700" max="4700" width="2.28515625" style="108" customWidth="1"/>
    <col min="4701" max="4724" width="0" style="108" hidden="1" customWidth="1"/>
    <col min="4725" max="4725" width="0.28515625" style="108" customWidth="1"/>
    <col min="4726" max="4732" width="0" style="108" hidden="1" customWidth="1"/>
    <col min="4733" max="4860" width="10" style="108"/>
    <col min="4861" max="4861" width="53.140625" style="108" customWidth="1"/>
    <col min="4862" max="4862" width="10.5703125" style="108" bestFit="1" customWidth="1"/>
    <col min="4863" max="4863" width="1.5703125" style="108" customWidth="1"/>
    <col min="4864" max="4864" width="9.85546875" style="108" bestFit="1" customWidth="1"/>
    <col min="4865" max="4865" width="1.5703125" style="108" customWidth="1"/>
    <col min="4866" max="4866" width="13.7109375" style="108" customWidth="1"/>
    <col min="4867" max="4867" width="1.5703125" style="108" customWidth="1"/>
    <col min="4868" max="4868" width="10.7109375" style="108" customWidth="1"/>
    <col min="4869" max="4902" width="12.5703125" style="108" customWidth="1"/>
    <col min="4903" max="4927" width="10" style="108" customWidth="1"/>
    <col min="4928" max="4928" width="9.5703125" style="108" customWidth="1"/>
    <col min="4929" max="4946" width="0" style="108" hidden="1" customWidth="1"/>
    <col min="4947" max="4947" width="1.140625" style="108" customWidth="1"/>
    <col min="4948" max="4955" width="0" style="108" hidden="1" customWidth="1"/>
    <col min="4956" max="4956" width="2.28515625" style="108" customWidth="1"/>
    <col min="4957" max="4980" width="0" style="108" hidden="1" customWidth="1"/>
    <col min="4981" max="4981" width="0.28515625" style="108" customWidth="1"/>
    <col min="4982" max="4988" width="0" style="108" hidden="1" customWidth="1"/>
    <col min="4989" max="5116" width="10" style="108"/>
    <col min="5117" max="5117" width="53.140625" style="108" customWidth="1"/>
    <col min="5118" max="5118" width="10.5703125" style="108" bestFit="1" customWidth="1"/>
    <col min="5119" max="5119" width="1.5703125" style="108" customWidth="1"/>
    <col min="5120" max="5120" width="9.85546875" style="108" bestFit="1" customWidth="1"/>
    <col min="5121" max="5121" width="1.5703125" style="108" customWidth="1"/>
    <col min="5122" max="5122" width="13.7109375" style="108" customWidth="1"/>
    <col min="5123" max="5123" width="1.5703125" style="108" customWidth="1"/>
    <col min="5124" max="5124" width="10.7109375" style="108" customWidth="1"/>
    <col min="5125" max="5158" width="12.5703125" style="108" customWidth="1"/>
    <col min="5159" max="5183" width="10" style="108" customWidth="1"/>
    <col min="5184" max="5184" width="9.5703125" style="108" customWidth="1"/>
    <col min="5185" max="5202" width="0" style="108" hidden="1" customWidth="1"/>
    <col min="5203" max="5203" width="1.140625" style="108" customWidth="1"/>
    <col min="5204" max="5211" width="0" style="108" hidden="1" customWidth="1"/>
    <col min="5212" max="5212" width="2.28515625" style="108" customWidth="1"/>
    <col min="5213" max="5236" width="0" style="108" hidden="1" customWidth="1"/>
    <col min="5237" max="5237" width="0.28515625" style="108" customWidth="1"/>
    <col min="5238" max="5244" width="0" style="108" hidden="1" customWidth="1"/>
    <col min="5245" max="5372" width="10" style="108"/>
    <col min="5373" max="5373" width="53.140625" style="108" customWidth="1"/>
    <col min="5374" max="5374" width="10.5703125" style="108" bestFit="1" customWidth="1"/>
    <col min="5375" max="5375" width="1.5703125" style="108" customWidth="1"/>
    <col min="5376" max="5376" width="9.85546875" style="108" bestFit="1" customWidth="1"/>
    <col min="5377" max="5377" width="1.5703125" style="108" customWidth="1"/>
    <col min="5378" max="5378" width="13.7109375" style="108" customWidth="1"/>
    <col min="5379" max="5379" width="1.5703125" style="108" customWidth="1"/>
    <col min="5380" max="5380" width="10.7109375" style="108" customWidth="1"/>
    <col min="5381" max="5414" width="12.5703125" style="108" customWidth="1"/>
    <col min="5415" max="5439" width="10" style="108" customWidth="1"/>
    <col min="5440" max="5440" width="9.5703125" style="108" customWidth="1"/>
    <col min="5441" max="5458" width="0" style="108" hidden="1" customWidth="1"/>
    <col min="5459" max="5459" width="1.140625" style="108" customWidth="1"/>
    <col min="5460" max="5467" width="0" style="108" hidden="1" customWidth="1"/>
    <col min="5468" max="5468" width="2.28515625" style="108" customWidth="1"/>
    <col min="5469" max="5492" width="0" style="108" hidden="1" customWidth="1"/>
    <col min="5493" max="5493" width="0.28515625" style="108" customWidth="1"/>
    <col min="5494" max="5500" width="0" style="108" hidden="1" customWidth="1"/>
    <col min="5501" max="5628" width="10" style="108"/>
    <col min="5629" max="5629" width="53.140625" style="108" customWidth="1"/>
    <col min="5630" max="5630" width="10.5703125" style="108" bestFit="1" customWidth="1"/>
    <col min="5631" max="5631" width="1.5703125" style="108" customWidth="1"/>
    <col min="5632" max="5632" width="9.85546875" style="108" bestFit="1" customWidth="1"/>
    <col min="5633" max="5633" width="1.5703125" style="108" customWidth="1"/>
    <col min="5634" max="5634" width="13.7109375" style="108" customWidth="1"/>
    <col min="5635" max="5635" width="1.5703125" style="108" customWidth="1"/>
    <col min="5636" max="5636" width="10.7109375" style="108" customWidth="1"/>
    <col min="5637" max="5670" width="12.5703125" style="108" customWidth="1"/>
    <col min="5671" max="5695" width="10" style="108" customWidth="1"/>
    <col min="5696" max="5696" width="9.5703125" style="108" customWidth="1"/>
    <col min="5697" max="5714" width="0" style="108" hidden="1" customWidth="1"/>
    <col min="5715" max="5715" width="1.140625" style="108" customWidth="1"/>
    <col min="5716" max="5723" width="0" style="108" hidden="1" customWidth="1"/>
    <col min="5724" max="5724" width="2.28515625" style="108" customWidth="1"/>
    <col min="5725" max="5748" width="0" style="108" hidden="1" customWidth="1"/>
    <col min="5749" max="5749" width="0.28515625" style="108" customWidth="1"/>
    <col min="5750" max="5756" width="0" style="108" hidden="1" customWidth="1"/>
    <col min="5757" max="5884" width="10" style="108"/>
    <col min="5885" max="5885" width="53.140625" style="108" customWidth="1"/>
    <col min="5886" max="5886" width="10.5703125" style="108" bestFit="1" customWidth="1"/>
    <col min="5887" max="5887" width="1.5703125" style="108" customWidth="1"/>
    <col min="5888" max="5888" width="9.85546875" style="108" bestFit="1" customWidth="1"/>
    <col min="5889" max="5889" width="1.5703125" style="108" customWidth="1"/>
    <col min="5890" max="5890" width="13.7109375" style="108" customWidth="1"/>
    <col min="5891" max="5891" width="1.5703125" style="108" customWidth="1"/>
    <col min="5892" max="5892" width="10.7109375" style="108" customWidth="1"/>
    <col min="5893" max="5926" width="12.5703125" style="108" customWidth="1"/>
    <col min="5927" max="5951" width="10" style="108" customWidth="1"/>
    <col min="5952" max="5952" width="9.5703125" style="108" customWidth="1"/>
    <col min="5953" max="5970" width="0" style="108" hidden="1" customWidth="1"/>
    <col min="5971" max="5971" width="1.140625" style="108" customWidth="1"/>
    <col min="5972" max="5979" width="0" style="108" hidden="1" customWidth="1"/>
    <col min="5980" max="5980" width="2.28515625" style="108" customWidth="1"/>
    <col min="5981" max="6004" width="0" style="108" hidden="1" customWidth="1"/>
    <col min="6005" max="6005" width="0.28515625" style="108" customWidth="1"/>
    <col min="6006" max="6012" width="0" style="108" hidden="1" customWidth="1"/>
    <col min="6013" max="6140" width="10" style="108"/>
    <col min="6141" max="6141" width="53.140625" style="108" customWidth="1"/>
    <col min="6142" max="6142" width="10.5703125" style="108" bestFit="1" customWidth="1"/>
    <col min="6143" max="6143" width="1.5703125" style="108" customWidth="1"/>
    <col min="6144" max="6144" width="9.85546875" style="108" bestFit="1" customWidth="1"/>
    <col min="6145" max="6145" width="1.5703125" style="108" customWidth="1"/>
    <col min="6146" max="6146" width="13.7109375" style="108" customWidth="1"/>
    <col min="6147" max="6147" width="1.5703125" style="108" customWidth="1"/>
    <col min="6148" max="6148" width="10.7109375" style="108" customWidth="1"/>
    <col min="6149" max="6182" width="12.5703125" style="108" customWidth="1"/>
    <col min="6183" max="6207" width="10" style="108" customWidth="1"/>
    <col min="6208" max="6208" width="9.5703125" style="108" customWidth="1"/>
    <col min="6209" max="6226" width="0" style="108" hidden="1" customWidth="1"/>
    <col min="6227" max="6227" width="1.140625" style="108" customWidth="1"/>
    <col min="6228" max="6235" width="0" style="108" hidden="1" customWidth="1"/>
    <col min="6236" max="6236" width="2.28515625" style="108" customWidth="1"/>
    <col min="6237" max="6260" width="0" style="108" hidden="1" customWidth="1"/>
    <col min="6261" max="6261" width="0.28515625" style="108" customWidth="1"/>
    <col min="6262" max="6268" width="0" style="108" hidden="1" customWidth="1"/>
    <col min="6269" max="6396" width="10" style="108"/>
    <col min="6397" max="6397" width="53.140625" style="108" customWidth="1"/>
    <col min="6398" max="6398" width="10.5703125" style="108" bestFit="1" customWidth="1"/>
    <col min="6399" max="6399" width="1.5703125" style="108" customWidth="1"/>
    <col min="6400" max="6400" width="9.85546875" style="108" bestFit="1" customWidth="1"/>
    <col min="6401" max="6401" width="1.5703125" style="108" customWidth="1"/>
    <col min="6402" max="6402" width="13.7109375" style="108" customWidth="1"/>
    <col min="6403" max="6403" width="1.5703125" style="108" customWidth="1"/>
    <col min="6404" max="6404" width="10.7109375" style="108" customWidth="1"/>
    <col min="6405" max="6438" width="12.5703125" style="108" customWidth="1"/>
    <col min="6439" max="6463" width="10" style="108" customWidth="1"/>
    <col min="6464" max="6464" width="9.5703125" style="108" customWidth="1"/>
    <col min="6465" max="6482" width="0" style="108" hidden="1" customWidth="1"/>
    <col min="6483" max="6483" width="1.140625" style="108" customWidth="1"/>
    <col min="6484" max="6491" width="0" style="108" hidden="1" customWidth="1"/>
    <col min="6492" max="6492" width="2.28515625" style="108" customWidth="1"/>
    <col min="6493" max="6516" width="0" style="108" hidden="1" customWidth="1"/>
    <col min="6517" max="6517" width="0.28515625" style="108" customWidth="1"/>
    <col min="6518" max="6524" width="0" style="108" hidden="1" customWidth="1"/>
    <col min="6525" max="6652" width="10" style="108"/>
    <col min="6653" max="6653" width="53.140625" style="108" customWidth="1"/>
    <col min="6654" max="6654" width="10.5703125" style="108" bestFit="1" customWidth="1"/>
    <col min="6655" max="6655" width="1.5703125" style="108" customWidth="1"/>
    <col min="6656" max="6656" width="9.85546875" style="108" bestFit="1" customWidth="1"/>
    <col min="6657" max="6657" width="1.5703125" style="108" customWidth="1"/>
    <col min="6658" max="6658" width="13.7109375" style="108" customWidth="1"/>
    <col min="6659" max="6659" width="1.5703125" style="108" customWidth="1"/>
    <col min="6660" max="6660" width="10.7109375" style="108" customWidth="1"/>
    <col min="6661" max="6694" width="12.5703125" style="108" customWidth="1"/>
    <col min="6695" max="6719" width="10" style="108" customWidth="1"/>
    <col min="6720" max="6720" width="9.5703125" style="108" customWidth="1"/>
    <col min="6721" max="6738" width="0" style="108" hidden="1" customWidth="1"/>
    <col min="6739" max="6739" width="1.140625" style="108" customWidth="1"/>
    <col min="6740" max="6747" width="0" style="108" hidden="1" customWidth="1"/>
    <col min="6748" max="6748" width="2.28515625" style="108" customWidth="1"/>
    <col min="6749" max="6772" width="0" style="108" hidden="1" customWidth="1"/>
    <col min="6773" max="6773" width="0.28515625" style="108" customWidth="1"/>
    <col min="6774" max="6780" width="0" style="108" hidden="1" customWidth="1"/>
    <col min="6781" max="6908" width="10" style="108"/>
    <col min="6909" max="6909" width="53.140625" style="108" customWidth="1"/>
    <col min="6910" max="6910" width="10.5703125" style="108" bestFit="1" customWidth="1"/>
    <col min="6911" max="6911" width="1.5703125" style="108" customWidth="1"/>
    <col min="6912" max="6912" width="9.85546875" style="108" bestFit="1" customWidth="1"/>
    <col min="6913" max="6913" width="1.5703125" style="108" customWidth="1"/>
    <col min="6914" max="6914" width="13.7109375" style="108" customWidth="1"/>
    <col min="6915" max="6915" width="1.5703125" style="108" customWidth="1"/>
    <col min="6916" max="6916" width="10.7109375" style="108" customWidth="1"/>
    <col min="6917" max="6950" width="12.5703125" style="108" customWidth="1"/>
    <col min="6951" max="6975" width="10" style="108" customWidth="1"/>
    <col min="6976" max="6976" width="9.5703125" style="108" customWidth="1"/>
    <col min="6977" max="6994" width="0" style="108" hidden="1" customWidth="1"/>
    <col min="6995" max="6995" width="1.140625" style="108" customWidth="1"/>
    <col min="6996" max="7003" width="0" style="108" hidden="1" customWidth="1"/>
    <col min="7004" max="7004" width="2.28515625" style="108" customWidth="1"/>
    <col min="7005" max="7028" width="0" style="108" hidden="1" customWidth="1"/>
    <col min="7029" max="7029" width="0.28515625" style="108" customWidth="1"/>
    <col min="7030" max="7036" width="0" style="108" hidden="1" customWidth="1"/>
    <col min="7037" max="7164" width="10" style="108"/>
    <col min="7165" max="7165" width="53.140625" style="108" customWidth="1"/>
    <col min="7166" max="7166" width="10.5703125" style="108" bestFit="1" customWidth="1"/>
    <col min="7167" max="7167" width="1.5703125" style="108" customWidth="1"/>
    <col min="7168" max="7168" width="9.85546875" style="108" bestFit="1" customWidth="1"/>
    <col min="7169" max="7169" width="1.5703125" style="108" customWidth="1"/>
    <col min="7170" max="7170" width="13.7109375" style="108" customWidth="1"/>
    <col min="7171" max="7171" width="1.5703125" style="108" customWidth="1"/>
    <col min="7172" max="7172" width="10.7109375" style="108" customWidth="1"/>
    <col min="7173" max="7206" width="12.5703125" style="108" customWidth="1"/>
    <col min="7207" max="7231" width="10" style="108" customWidth="1"/>
    <col min="7232" max="7232" width="9.5703125" style="108" customWidth="1"/>
    <col min="7233" max="7250" width="0" style="108" hidden="1" customWidth="1"/>
    <col min="7251" max="7251" width="1.140625" style="108" customWidth="1"/>
    <col min="7252" max="7259" width="0" style="108" hidden="1" customWidth="1"/>
    <col min="7260" max="7260" width="2.28515625" style="108" customWidth="1"/>
    <col min="7261" max="7284" width="0" style="108" hidden="1" customWidth="1"/>
    <col min="7285" max="7285" width="0.28515625" style="108" customWidth="1"/>
    <col min="7286" max="7292" width="0" style="108" hidden="1" customWidth="1"/>
    <col min="7293" max="7420" width="10" style="108"/>
    <col min="7421" max="7421" width="53.140625" style="108" customWidth="1"/>
    <col min="7422" max="7422" width="10.5703125" style="108" bestFit="1" customWidth="1"/>
    <col min="7423" max="7423" width="1.5703125" style="108" customWidth="1"/>
    <col min="7424" max="7424" width="9.85546875" style="108" bestFit="1" customWidth="1"/>
    <col min="7425" max="7425" width="1.5703125" style="108" customWidth="1"/>
    <col min="7426" max="7426" width="13.7109375" style="108" customWidth="1"/>
    <col min="7427" max="7427" width="1.5703125" style="108" customWidth="1"/>
    <col min="7428" max="7428" width="10.7109375" style="108" customWidth="1"/>
    <col min="7429" max="7462" width="12.5703125" style="108" customWidth="1"/>
    <col min="7463" max="7487" width="10" style="108" customWidth="1"/>
    <col min="7488" max="7488" width="9.5703125" style="108" customWidth="1"/>
    <col min="7489" max="7506" width="0" style="108" hidden="1" customWidth="1"/>
    <col min="7507" max="7507" width="1.140625" style="108" customWidth="1"/>
    <col min="7508" max="7515" width="0" style="108" hidden="1" customWidth="1"/>
    <col min="7516" max="7516" width="2.28515625" style="108" customWidth="1"/>
    <col min="7517" max="7540" width="0" style="108" hidden="1" customWidth="1"/>
    <col min="7541" max="7541" width="0.28515625" style="108" customWidth="1"/>
    <col min="7542" max="7548" width="0" style="108" hidden="1" customWidth="1"/>
    <col min="7549" max="7676" width="10" style="108"/>
    <col min="7677" max="7677" width="53.140625" style="108" customWidth="1"/>
    <col min="7678" max="7678" width="10.5703125" style="108" bestFit="1" customWidth="1"/>
    <col min="7679" max="7679" width="1.5703125" style="108" customWidth="1"/>
    <col min="7680" max="7680" width="9.85546875" style="108" bestFit="1" customWidth="1"/>
    <col min="7681" max="7681" width="1.5703125" style="108" customWidth="1"/>
    <col min="7682" max="7682" width="13.7109375" style="108" customWidth="1"/>
    <col min="7683" max="7683" width="1.5703125" style="108" customWidth="1"/>
    <col min="7684" max="7684" width="10.7109375" style="108" customWidth="1"/>
    <col min="7685" max="7718" width="12.5703125" style="108" customWidth="1"/>
    <col min="7719" max="7743" width="10" style="108" customWidth="1"/>
    <col min="7744" max="7744" width="9.5703125" style="108" customWidth="1"/>
    <col min="7745" max="7762" width="0" style="108" hidden="1" customWidth="1"/>
    <col min="7763" max="7763" width="1.140625" style="108" customWidth="1"/>
    <col min="7764" max="7771" width="0" style="108" hidden="1" customWidth="1"/>
    <col min="7772" max="7772" width="2.28515625" style="108" customWidth="1"/>
    <col min="7773" max="7796" width="0" style="108" hidden="1" customWidth="1"/>
    <col min="7797" max="7797" width="0.28515625" style="108" customWidth="1"/>
    <col min="7798" max="7804" width="0" style="108" hidden="1" customWidth="1"/>
    <col min="7805" max="7932" width="10" style="108"/>
    <col min="7933" max="7933" width="53.140625" style="108" customWidth="1"/>
    <col min="7934" max="7934" width="10.5703125" style="108" bestFit="1" customWidth="1"/>
    <col min="7935" max="7935" width="1.5703125" style="108" customWidth="1"/>
    <col min="7936" max="7936" width="9.85546875" style="108" bestFit="1" customWidth="1"/>
    <col min="7937" max="7937" width="1.5703125" style="108" customWidth="1"/>
    <col min="7938" max="7938" width="13.7109375" style="108" customWidth="1"/>
    <col min="7939" max="7939" width="1.5703125" style="108" customWidth="1"/>
    <col min="7940" max="7940" width="10.7109375" style="108" customWidth="1"/>
    <col min="7941" max="7974" width="12.5703125" style="108" customWidth="1"/>
    <col min="7975" max="7999" width="10" style="108" customWidth="1"/>
    <col min="8000" max="8000" width="9.5703125" style="108" customWidth="1"/>
    <col min="8001" max="8018" width="0" style="108" hidden="1" customWidth="1"/>
    <col min="8019" max="8019" width="1.140625" style="108" customWidth="1"/>
    <col min="8020" max="8027" width="0" style="108" hidden="1" customWidth="1"/>
    <col min="8028" max="8028" width="2.28515625" style="108" customWidth="1"/>
    <col min="8029" max="8052" width="0" style="108" hidden="1" customWidth="1"/>
    <col min="8053" max="8053" width="0.28515625" style="108" customWidth="1"/>
    <col min="8054" max="8060" width="0" style="108" hidden="1" customWidth="1"/>
    <col min="8061" max="8188" width="10" style="108"/>
    <col min="8189" max="8189" width="53.140625" style="108" customWidth="1"/>
    <col min="8190" max="8190" width="10.5703125" style="108" bestFit="1" customWidth="1"/>
    <col min="8191" max="8191" width="1.5703125" style="108" customWidth="1"/>
    <col min="8192" max="8192" width="9.85546875" style="108" bestFit="1" customWidth="1"/>
    <col min="8193" max="8193" width="1.5703125" style="108" customWidth="1"/>
    <col min="8194" max="8194" width="13.7109375" style="108" customWidth="1"/>
    <col min="8195" max="8195" width="1.5703125" style="108" customWidth="1"/>
    <col min="8196" max="8196" width="10.7109375" style="108" customWidth="1"/>
    <col min="8197" max="8230" width="12.5703125" style="108" customWidth="1"/>
    <col min="8231" max="8255" width="10" style="108" customWidth="1"/>
    <col min="8256" max="8256" width="9.5703125" style="108" customWidth="1"/>
    <col min="8257" max="8274" width="0" style="108" hidden="1" customWidth="1"/>
    <col min="8275" max="8275" width="1.140625" style="108" customWidth="1"/>
    <col min="8276" max="8283" width="0" style="108" hidden="1" customWidth="1"/>
    <col min="8284" max="8284" width="2.28515625" style="108" customWidth="1"/>
    <col min="8285" max="8308" width="0" style="108" hidden="1" customWidth="1"/>
    <col min="8309" max="8309" width="0.28515625" style="108" customWidth="1"/>
    <col min="8310" max="8316" width="0" style="108" hidden="1" customWidth="1"/>
    <col min="8317" max="8444" width="10" style="108"/>
    <col min="8445" max="8445" width="53.140625" style="108" customWidth="1"/>
    <col min="8446" max="8446" width="10.5703125" style="108" bestFit="1" customWidth="1"/>
    <col min="8447" max="8447" width="1.5703125" style="108" customWidth="1"/>
    <col min="8448" max="8448" width="9.85546875" style="108" bestFit="1" customWidth="1"/>
    <col min="8449" max="8449" width="1.5703125" style="108" customWidth="1"/>
    <col min="8450" max="8450" width="13.7109375" style="108" customWidth="1"/>
    <col min="8451" max="8451" width="1.5703125" style="108" customWidth="1"/>
    <col min="8452" max="8452" width="10.7109375" style="108" customWidth="1"/>
    <col min="8453" max="8486" width="12.5703125" style="108" customWidth="1"/>
    <col min="8487" max="8511" width="10" style="108" customWidth="1"/>
    <col min="8512" max="8512" width="9.5703125" style="108" customWidth="1"/>
    <col min="8513" max="8530" width="0" style="108" hidden="1" customWidth="1"/>
    <col min="8531" max="8531" width="1.140625" style="108" customWidth="1"/>
    <col min="8532" max="8539" width="0" style="108" hidden="1" customWidth="1"/>
    <col min="8540" max="8540" width="2.28515625" style="108" customWidth="1"/>
    <col min="8541" max="8564" width="0" style="108" hidden="1" customWidth="1"/>
    <col min="8565" max="8565" width="0.28515625" style="108" customWidth="1"/>
    <col min="8566" max="8572" width="0" style="108" hidden="1" customWidth="1"/>
    <col min="8573" max="8700" width="10" style="108"/>
    <col min="8701" max="8701" width="53.140625" style="108" customWidth="1"/>
    <col min="8702" max="8702" width="10.5703125" style="108" bestFit="1" customWidth="1"/>
    <col min="8703" max="8703" width="1.5703125" style="108" customWidth="1"/>
    <col min="8704" max="8704" width="9.85546875" style="108" bestFit="1" customWidth="1"/>
    <col min="8705" max="8705" width="1.5703125" style="108" customWidth="1"/>
    <col min="8706" max="8706" width="13.7109375" style="108" customWidth="1"/>
    <col min="8707" max="8707" width="1.5703125" style="108" customWidth="1"/>
    <col min="8708" max="8708" width="10.7109375" style="108" customWidth="1"/>
    <col min="8709" max="8742" width="12.5703125" style="108" customWidth="1"/>
    <col min="8743" max="8767" width="10" style="108" customWidth="1"/>
    <col min="8768" max="8768" width="9.5703125" style="108" customWidth="1"/>
    <col min="8769" max="8786" width="0" style="108" hidden="1" customWidth="1"/>
    <col min="8787" max="8787" width="1.140625" style="108" customWidth="1"/>
    <col min="8788" max="8795" width="0" style="108" hidden="1" customWidth="1"/>
    <col min="8796" max="8796" width="2.28515625" style="108" customWidth="1"/>
    <col min="8797" max="8820" width="0" style="108" hidden="1" customWidth="1"/>
    <col min="8821" max="8821" width="0.28515625" style="108" customWidth="1"/>
    <col min="8822" max="8828" width="0" style="108" hidden="1" customWidth="1"/>
    <col min="8829" max="8956" width="10" style="108"/>
    <col min="8957" max="8957" width="53.140625" style="108" customWidth="1"/>
    <col min="8958" max="8958" width="10.5703125" style="108" bestFit="1" customWidth="1"/>
    <col min="8959" max="8959" width="1.5703125" style="108" customWidth="1"/>
    <col min="8960" max="8960" width="9.85546875" style="108" bestFit="1" customWidth="1"/>
    <col min="8961" max="8961" width="1.5703125" style="108" customWidth="1"/>
    <col min="8962" max="8962" width="13.7109375" style="108" customWidth="1"/>
    <col min="8963" max="8963" width="1.5703125" style="108" customWidth="1"/>
    <col min="8964" max="8964" width="10.7109375" style="108" customWidth="1"/>
    <col min="8965" max="8998" width="12.5703125" style="108" customWidth="1"/>
    <col min="8999" max="9023" width="10" style="108" customWidth="1"/>
    <col min="9024" max="9024" width="9.5703125" style="108" customWidth="1"/>
    <col min="9025" max="9042" width="0" style="108" hidden="1" customWidth="1"/>
    <col min="9043" max="9043" width="1.140625" style="108" customWidth="1"/>
    <col min="9044" max="9051" width="0" style="108" hidden="1" customWidth="1"/>
    <col min="9052" max="9052" width="2.28515625" style="108" customWidth="1"/>
    <col min="9053" max="9076" width="0" style="108" hidden="1" customWidth="1"/>
    <col min="9077" max="9077" width="0.28515625" style="108" customWidth="1"/>
    <col min="9078" max="9084" width="0" style="108" hidden="1" customWidth="1"/>
    <col min="9085" max="9212" width="10" style="108"/>
    <col min="9213" max="9213" width="53.140625" style="108" customWidth="1"/>
    <col min="9214" max="9214" width="10.5703125" style="108" bestFit="1" customWidth="1"/>
    <col min="9215" max="9215" width="1.5703125" style="108" customWidth="1"/>
    <col min="9216" max="9216" width="9.85546875" style="108" bestFit="1" customWidth="1"/>
    <col min="9217" max="9217" width="1.5703125" style="108" customWidth="1"/>
    <col min="9218" max="9218" width="13.7109375" style="108" customWidth="1"/>
    <col min="9219" max="9219" width="1.5703125" style="108" customWidth="1"/>
    <col min="9220" max="9220" width="10.7109375" style="108" customWidth="1"/>
    <col min="9221" max="9254" width="12.5703125" style="108" customWidth="1"/>
    <col min="9255" max="9279" width="10" style="108" customWidth="1"/>
    <col min="9280" max="9280" width="9.5703125" style="108" customWidth="1"/>
    <col min="9281" max="9298" width="0" style="108" hidden="1" customWidth="1"/>
    <col min="9299" max="9299" width="1.140625" style="108" customWidth="1"/>
    <col min="9300" max="9307" width="0" style="108" hidden="1" customWidth="1"/>
    <col min="9308" max="9308" width="2.28515625" style="108" customWidth="1"/>
    <col min="9309" max="9332" width="0" style="108" hidden="1" customWidth="1"/>
    <col min="9333" max="9333" width="0.28515625" style="108" customWidth="1"/>
    <col min="9334" max="9340" width="0" style="108" hidden="1" customWidth="1"/>
    <col min="9341" max="9468" width="10" style="108"/>
    <col min="9469" max="9469" width="53.140625" style="108" customWidth="1"/>
    <col min="9470" max="9470" width="10.5703125" style="108" bestFit="1" customWidth="1"/>
    <col min="9471" max="9471" width="1.5703125" style="108" customWidth="1"/>
    <col min="9472" max="9472" width="9.85546875" style="108" bestFit="1" customWidth="1"/>
    <col min="9473" max="9473" width="1.5703125" style="108" customWidth="1"/>
    <col min="9474" max="9474" width="13.7109375" style="108" customWidth="1"/>
    <col min="9475" max="9475" width="1.5703125" style="108" customWidth="1"/>
    <col min="9476" max="9476" width="10.7109375" style="108" customWidth="1"/>
    <col min="9477" max="9510" width="12.5703125" style="108" customWidth="1"/>
    <col min="9511" max="9535" width="10" style="108" customWidth="1"/>
    <col min="9536" max="9536" width="9.5703125" style="108" customWidth="1"/>
    <col min="9537" max="9554" width="0" style="108" hidden="1" customWidth="1"/>
    <col min="9555" max="9555" width="1.140625" style="108" customWidth="1"/>
    <col min="9556" max="9563" width="0" style="108" hidden="1" customWidth="1"/>
    <col min="9564" max="9564" width="2.28515625" style="108" customWidth="1"/>
    <col min="9565" max="9588" width="0" style="108" hidden="1" customWidth="1"/>
    <col min="9589" max="9589" width="0.28515625" style="108" customWidth="1"/>
    <col min="9590" max="9596" width="0" style="108" hidden="1" customWidth="1"/>
    <col min="9597" max="9724" width="10" style="108"/>
    <col min="9725" max="9725" width="53.140625" style="108" customWidth="1"/>
    <col min="9726" max="9726" width="10.5703125" style="108" bestFit="1" customWidth="1"/>
    <col min="9727" max="9727" width="1.5703125" style="108" customWidth="1"/>
    <col min="9728" max="9728" width="9.85546875" style="108" bestFit="1" customWidth="1"/>
    <col min="9729" max="9729" width="1.5703125" style="108" customWidth="1"/>
    <col min="9730" max="9730" width="13.7109375" style="108" customWidth="1"/>
    <col min="9731" max="9731" width="1.5703125" style="108" customWidth="1"/>
    <col min="9732" max="9732" width="10.7109375" style="108" customWidth="1"/>
    <col min="9733" max="9766" width="12.5703125" style="108" customWidth="1"/>
    <col min="9767" max="9791" width="10" style="108" customWidth="1"/>
    <col min="9792" max="9792" width="9.5703125" style="108" customWidth="1"/>
    <col min="9793" max="9810" width="0" style="108" hidden="1" customWidth="1"/>
    <col min="9811" max="9811" width="1.140625" style="108" customWidth="1"/>
    <col min="9812" max="9819" width="0" style="108" hidden="1" customWidth="1"/>
    <col min="9820" max="9820" width="2.28515625" style="108" customWidth="1"/>
    <col min="9821" max="9844" width="0" style="108" hidden="1" customWidth="1"/>
    <col min="9845" max="9845" width="0.28515625" style="108" customWidth="1"/>
    <col min="9846" max="9852" width="0" style="108" hidden="1" customWidth="1"/>
    <col min="9853" max="9980" width="10" style="108"/>
    <col min="9981" max="9981" width="53.140625" style="108" customWidth="1"/>
    <col min="9982" max="9982" width="10.5703125" style="108" bestFit="1" customWidth="1"/>
    <col min="9983" max="9983" width="1.5703125" style="108" customWidth="1"/>
    <col min="9984" max="9984" width="9.85546875" style="108" bestFit="1" customWidth="1"/>
    <col min="9985" max="9985" width="1.5703125" style="108" customWidth="1"/>
    <col min="9986" max="9986" width="13.7109375" style="108" customWidth="1"/>
    <col min="9987" max="9987" width="1.5703125" style="108" customWidth="1"/>
    <col min="9988" max="9988" width="10.7109375" style="108" customWidth="1"/>
    <col min="9989" max="10022" width="12.5703125" style="108" customWidth="1"/>
    <col min="10023" max="10047" width="10" style="108" customWidth="1"/>
    <col min="10048" max="10048" width="9.5703125" style="108" customWidth="1"/>
    <col min="10049" max="10066" width="0" style="108" hidden="1" customWidth="1"/>
    <col min="10067" max="10067" width="1.140625" style="108" customWidth="1"/>
    <col min="10068" max="10075" width="0" style="108" hidden="1" customWidth="1"/>
    <col min="10076" max="10076" width="2.28515625" style="108" customWidth="1"/>
    <col min="10077" max="10100" width="0" style="108" hidden="1" customWidth="1"/>
    <col min="10101" max="10101" width="0.28515625" style="108" customWidth="1"/>
    <col min="10102" max="10108" width="0" style="108" hidden="1" customWidth="1"/>
    <col min="10109" max="10236" width="10" style="108"/>
    <col min="10237" max="10237" width="53.140625" style="108" customWidth="1"/>
    <col min="10238" max="10238" width="10.5703125" style="108" bestFit="1" customWidth="1"/>
    <col min="10239" max="10239" width="1.5703125" style="108" customWidth="1"/>
    <col min="10240" max="10240" width="9.85546875" style="108" bestFit="1" customWidth="1"/>
    <col min="10241" max="10241" width="1.5703125" style="108" customWidth="1"/>
    <col min="10242" max="10242" width="13.7109375" style="108" customWidth="1"/>
    <col min="10243" max="10243" width="1.5703125" style="108" customWidth="1"/>
    <col min="10244" max="10244" width="10.7109375" style="108" customWidth="1"/>
    <col min="10245" max="10278" width="12.5703125" style="108" customWidth="1"/>
    <col min="10279" max="10303" width="10" style="108" customWidth="1"/>
    <col min="10304" max="10304" width="9.5703125" style="108" customWidth="1"/>
    <col min="10305" max="10322" width="0" style="108" hidden="1" customWidth="1"/>
    <col min="10323" max="10323" width="1.140625" style="108" customWidth="1"/>
    <col min="10324" max="10331" width="0" style="108" hidden="1" customWidth="1"/>
    <col min="10332" max="10332" width="2.28515625" style="108" customWidth="1"/>
    <col min="10333" max="10356" width="0" style="108" hidden="1" customWidth="1"/>
    <col min="10357" max="10357" width="0.28515625" style="108" customWidth="1"/>
    <col min="10358" max="10364" width="0" style="108" hidden="1" customWidth="1"/>
    <col min="10365" max="10492" width="10" style="108"/>
    <col min="10493" max="10493" width="53.140625" style="108" customWidth="1"/>
    <col min="10494" max="10494" width="10.5703125" style="108" bestFit="1" customWidth="1"/>
    <col min="10495" max="10495" width="1.5703125" style="108" customWidth="1"/>
    <col min="10496" max="10496" width="9.85546875" style="108" bestFit="1" customWidth="1"/>
    <col min="10497" max="10497" width="1.5703125" style="108" customWidth="1"/>
    <col min="10498" max="10498" width="13.7109375" style="108" customWidth="1"/>
    <col min="10499" max="10499" width="1.5703125" style="108" customWidth="1"/>
    <col min="10500" max="10500" width="10.7109375" style="108" customWidth="1"/>
    <col min="10501" max="10534" width="12.5703125" style="108" customWidth="1"/>
    <col min="10535" max="10559" width="10" style="108" customWidth="1"/>
    <col min="10560" max="10560" width="9.5703125" style="108" customWidth="1"/>
    <col min="10561" max="10578" width="0" style="108" hidden="1" customWidth="1"/>
    <col min="10579" max="10579" width="1.140625" style="108" customWidth="1"/>
    <col min="10580" max="10587" width="0" style="108" hidden="1" customWidth="1"/>
    <col min="10588" max="10588" width="2.28515625" style="108" customWidth="1"/>
    <col min="10589" max="10612" width="0" style="108" hidden="1" customWidth="1"/>
    <col min="10613" max="10613" width="0.28515625" style="108" customWidth="1"/>
    <col min="10614" max="10620" width="0" style="108" hidden="1" customWidth="1"/>
    <col min="10621" max="10748" width="10" style="108"/>
    <col min="10749" max="10749" width="53.140625" style="108" customWidth="1"/>
    <col min="10750" max="10750" width="10.5703125" style="108" bestFit="1" customWidth="1"/>
    <col min="10751" max="10751" width="1.5703125" style="108" customWidth="1"/>
    <col min="10752" max="10752" width="9.85546875" style="108" bestFit="1" customWidth="1"/>
    <col min="10753" max="10753" width="1.5703125" style="108" customWidth="1"/>
    <col min="10754" max="10754" width="13.7109375" style="108" customWidth="1"/>
    <col min="10755" max="10755" width="1.5703125" style="108" customWidth="1"/>
    <col min="10756" max="10756" width="10.7109375" style="108" customWidth="1"/>
    <col min="10757" max="10790" width="12.5703125" style="108" customWidth="1"/>
    <col min="10791" max="10815" width="10" style="108" customWidth="1"/>
    <col min="10816" max="10816" width="9.5703125" style="108" customWidth="1"/>
    <col min="10817" max="10834" width="0" style="108" hidden="1" customWidth="1"/>
    <col min="10835" max="10835" width="1.140625" style="108" customWidth="1"/>
    <col min="10836" max="10843" width="0" style="108" hidden="1" customWidth="1"/>
    <col min="10844" max="10844" width="2.28515625" style="108" customWidth="1"/>
    <col min="10845" max="10868" width="0" style="108" hidden="1" customWidth="1"/>
    <col min="10869" max="10869" width="0.28515625" style="108" customWidth="1"/>
    <col min="10870" max="10876" width="0" style="108" hidden="1" customWidth="1"/>
    <col min="10877" max="11004" width="10" style="108"/>
    <col min="11005" max="11005" width="53.140625" style="108" customWidth="1"/>
    <col min="11006" max="11006" width="10.5703125" style="108" bestFit="1" customWidth="1"/>
    <col min="11007" max="11007" width="1.5703125" style="108" customWidth="1"/>
    <col min="11008" max="11008" width="9.85546875" style="108" bestFit="1" customWidth="1"/>
    <col min="11009" max="11009" width="1.5703125" style="108" customWidth="1"/>
    <col min="11010" max="11010" width="13.7109375" style="108" customWidth="1"/>
    <col min="11011" max="11011" width="1.5703125" style="108" customWidth="1"/>
    <col min="11012" max="11012" width="10.7109375" style="108" customWidth="1"/>
    <col min="11013" max="11046" width="12.5703125" style="108" customWidth="1"/>
    <col min="11047" max="11071" width="10" style="108" customWidth="1"/>
    <col min="11072" max="11072" width="9.5703125" style="108" customWidth="1"/>
    <col min="11073" max="11090" width="0" style="108" hidden="1" customWidth="1"/>
    <col min="11091" max="11091" width="1.140625" style="108" customWidth="1"/>
    <col min="11092" max="11099" width="0" style="108" hidden="1" customWidth="1"/>
    <col min="11100" max="11100" width="2.28515625" style="108" customWidth="1"/>
    <col min="11101" max="11124" width="0" style="108" hidden="1" customWidth="1"/>
    <col min="11125" max="11125" width="0.28515625" style="108" customWidth="1"/>
    <col min="11126" max="11132" width="0" style="108" hidden="1" customWidth="1"/>
    <col min="11133" max="11260" width="10" style="108"/>
    <col min="11261" max="11261" width="53.140625" style="108" customWidth="1"/>
    <col min="11262" max="11262" width="10.5703125" style="108" bestFit="1" customWidth="1"/>
    <col min="11263" max="11263" width="1.5703125" style="108" customWidth="1"/>
    <col min="11264" max="11264" width="9.85546875" style="108" bestFit="1" customWidth="1"/>
    <col min="11265" max="11265" width="1.5703125" style="108" customWidth="1"/>
    <col min="11266" max="11266" width="13.7109375" style="108" customWidth="1"/>
    <col min="11267" max="11267" width="1.5703125" style="108" customWidth="1"/>
    <col min="11268" max="11268" width="10.7109375" style="108" customWidth="1"/>
    <col min="11269" max="11302" width="12.5703125" style="108" customWidth="1"/>
    <col min="11303" max="11327" width="10" style="108" customWidth="1"/>
    <col min="11328" max="11328" width="9.5703125" style="108" customWidth="1"/>
    <col min="11329" max="11346" width="0" style="108" hidden="1" customWidth="1"/>
    <col min="11347" max="11347" width="1.140625" style="108" customWidth="1"/>
    <col min="11348" max="11355" width="0" style="108" hidden="1" customWidth="1"/>
    <col min="11356" max="11356" width="2.28515625" style="108" customWidth="1"/>
    <col min="11357" max="11380" width="0" style="108" hidden="1" customWidth="1"/>
    <col min="11381" max="11381" width="0.28515625" style="108" customWidth="1"/>
    <col min="11382" max="11388" width="0" style="108" hidden="1" customWidth="1"/>
    <col min="11389" max="11516" width="10" style="108"/>
    <col min="11517" max="11517" width="53.140625" style="108" customWidth="1"/>
    <col min="11518" max="11518" width="10.5703125" style="108" bestFit="1" customWidth="1"/>
    <col min="11519" max="11519" width="1.5703125" style="108" customWidth="1"/>
    <col min="11520" max="11520" width="9.85546875" style="108" bestFit="1" customWidth="1"/>
    <col min="11521" max="11521" width="1.5703125" style="108" customWidth="1"/>
    <col min="11522" max="11522" width="13.7109375" style="108" customWidth="1"/>
    <col min="11523" max="11523" width="1.5703125" style="108" customWidth="1"/>
    <col min="11524" max="11524" width="10.7109375" style="108" customWidth="1"/>
    <col min="11525" max="11558" width="12.5703125" style="108" customWidth="1"/>
    <col min="11559" max="11583" width="10" style="108" customWidth="1"/>
    <col min="11584" max="11584" width="9.5703125" style="108" customWidth="1"/>
    <col min="11585" max="11602" width="0" style="108" hidden="1" customWidth="1"/>
    <col min="11603" max="11603" width="1.140625" style="108" customWidth="1"/>
    <col min="11604" max="11611" width="0" style="108" hidden="1" customWidth="1"/>
    <col min="11612" max="11612" width="2.28515625" style="108" customWidth="1"/>
    <col min="11613" max="11636" width="0" style="108" hidden="1" customWidth="1"/>
    <col min="11637" max="11637" width="0.28515625" style="108" customWidth="1"/>
    <col min="11638" max="11644" width="0" style="108" hidden="1" customWidth="1"/>
    <col min="11645" max="11772" width="10" style="108"/>
    <col min="11773" max="11773" width="53.140625" style="108" customWidth="1"/>
    <col min="11774" max="11774" width="10.5703125" style="108" bestFit="1" customWidth="1"/>
    <col min="11775" max="11775" width="1.5703125" style="108" customWidth="1"/>
    <col min="11776" max="11776" width="9.85546875" style="108" bestFit="1" customWidth="1"/>
    <col min="11777" max="11777" width="1.5703125" style="108" customWidth="1"/>
    <col min="11778" max="11778" width="13.7109375" style="108" customWidth="1"/>
    <col min="11779" max="11779" width="1.5703125" style="108" customWidth="1"/>
    <col min="11780" max="11780" width="10.7109375" style="108" customWidth="1"/>
    <col min="11781" max="11814" width="12.5703125" style="108" customWidth="1"/>
    <col min="11815" max="11839" width="10" style="108" customWidth="1"/>
    <col min="11840" max="11840" width="9.5703125" style="108" customWidth="1"/>
    <col min="11841" max="11858" width="0" style="108" hidden="1" customWidth="1"/>
    <col min="11859" max="11859" width="1.140625" style="108" customWidth="1"/>
    <col min="11860" max="11867" width="0" style="108" hidden="1" customWidth="1"/>
    <col min="11868" max="11868" width="2.28515625" style="108" customWidth="1"/>
    <col min="11869" max="11892" width="0" style="108" hidden="1" customWidth="1"/>
    <col min="11893" max="11893" width="0.28515625" style="108" customWidth="1"/>
    <col min="11894" max="11900" width="0" style="108" hidden="1" customWidth="1"/>
    <col min="11901" max="12028" width="10" style="108"/>
    <col min="12029" max="12029" width="53.140625" style="108" customWidth="1"/>
    <col min="12030" max="12030" width="10.5703125" style="108" bestFit="1" customWidth="1"/>
    <col min="12031" max="12031" width="1.5703125" style="108" customWidth="1"/>
    <col min="12032" max="12032" width="9.85546875" style="108" bestFit="1" customWidth="1"/>
    <col min="12033" max="12033" width="1.5703125" style="108" customWidth="1"/>
    <col min="12034" max="12034" width="13.7109375" style="108" customWidth="1"/>
    <col min="12035" max="12035" width="1.5703125" style="108" customWidth="1"/>
    <col min="12036" max="12036" width="10.7109375" style="108" customWidth="1"/>
    <col min="12037" max="12070" width="12.5703125" style="108" customWidth="1"/>
    <col min="12071" max="12095" width="10" style="108" customWidth="1"/>
    <col min="12096" max="12096" width="9.5703125" style="108" customWidth="1"/>
    <col min="12097" max="12114" width="0" style="108" hidden="1" customWidth="1"/>
    <col min="12115" max="12115" width="1.140625" style="108" customWidth="1"/>
    <col min="12116" max="12123" width="0" style="108" hidden="1" customWidth="1"/>
    <col min="12124" max="12124" width="2.28515625" style="108" customWidth="1"/>
    <col min="12125" max="12148" width="0" style="108" hidden="1" customWidth="1"/>
    <col min="12149" max="12149" width="0.28515625" style="108" customWidth="1"/>
    <col min="12150" max="12156" width="0" style="108" hidden="1" customWidth="1"/>
    <col min="12157" max="12284" width="10" style="108"/>
    <col min="12285" max="12285" width="53.140625" style="108" customWidth="1"/>
    <col min="12286" max="12286" width="10.5703125" style="108" bestFit="1" customWidth="1"/>
    <col min="12287" max="12287" width="1.5703125" style="108" customWidth="1"/>
    <col min="12288" max="12288" width="9.85546875" style="108" bestFit="1" customWidth="1"/>
    <col min="12289" max="12289" width="1.5703125" style="108" customWidth="1"/>
    <col min="12290" max="12290" width="13.7109375" style="108" customWidth="1"/>
    <col min="12291" max="12291" width="1.5703125" style="108" customWidth="1"/>
    <col min="12292" max="12292" width="10.7109375" style="108" customWidth="1"/>
    <col min="12293" max="12326" width="12.5703125" style="108" customWidth="1"/>
    <col min="12327" max="12351" width="10" style="108" customWidth="1"/>
    <col min="12352" max="12352" width="9.5703125" style="108" customWidth="1"/>
    <col min="12353" max="12370" width="0" style="108" hidden="1" customWidth="1"/>
    <col min="12371" max="12371" width="1.140625" style="108" customWidth="1"/>
    <col min="12372" max="12379" width="0" style="108" hidden="1" customWidth="1"/>
    <col min="12380" max="12380" width="2.28515625" style="108" customWidth="1"/>
    <col min="12381" max="12404" width="0" style="108" hidden="1" customWidth="1"/>
    <col min="12405" max="12405" width="0.28515625" style="108" customWidth="1"/>
    <col min="12406" max="12412" width="0" style="108" hidden="1" customWidth="1"/>
    <col min="12413" max="12540" width="10" style="108"/>
    <col min="12541" max="12541" width="53.140625" style="108" customWidth="1"/>
    <col min="12542" max="12542" width="10.5703125" style="108" bestFit="1" customWidth="1"/>
    <col min="12543" max="12543" width="1.5703125" style="108" customWidth="1"/>
    <col min="12544" max="12544" width="9.85546875" style="108" bestFit="1" customWidth="1"/>
    <col min="12545" max="12545" width="1.5703125" style="108" customWidth="1"/>
    <col min="12546" max="12546" width="13.7109375" style="108" customWidth="1"/>
    <col min="12547" max="12547" width="1.5703125" style="108" customWidth="1"/>
    <col min="12548" max="12548" width="10.7109375" style="108" customWidth="1"/>
    <col min="12549" max="12582" width="12.5703125" style="108" customWidth="1"/>
    <col min="12583" max="12607" width="10" style="108" customWidth="1"/>
    <col min="12608" max="12608" width="9.5703125" style="108" customWidth="1"/>
    <col min="12609" max="12626" width="0" style="108" hidden="1" customWidth="1"/>
    <col min="12627" max="12627" width="1.140625" style="108" customWidth="1"/>
    <col min="12628" max="12635" width="0" style="108" hidden="1" customWidth="1"/>
    <col min="12636" max="12636" width="2.28515625" style="108" customWidth="1"/>
    <col min="12637" max="12660" width="0" style="108" hidden="1" customWidth="1"/>
    <col min="12661" max="12661" width="0.28515625" style="108" customWidth="1"/>
    <col min="12662" max="12668" width="0" style="108" hidden="1" customWidth="1"/>
    <col min="12669" max="12796" width="10" style="108"/>
    <col min="12797" max="12797" width="53.140625" style="108" customWidth="1"/>
    <col min="12798" max="12798" width="10.5703125" style="108" bestFit="1" customWidth="1"/>
    <col min="12799" max="12799" width="1.5703125" style="108" customWidth="1"/>
    <col min="12800" max="12800" width="9.85546875" style="108" bestFit="1" customWidth="1"/>
    <col min="12801" max="12801" width="1.5703125" style="108" customWidth="1"/>
    <col min="12802" max="12802" width="13.7109375" style="108" customWidth="1"/>
    <col min="12803" max="12803" width="1.5703125" style="108" customWidth="1"/>
    <col min="12804" max="12804" width="10.7109375" style="108" customWidth="1"/>
    <col min="12805" max="12838" width="12.5703125" style="108" customWidth="1"/>
    <col min="12839" max="12863" width="10" style="108" customWidth="1"/>
    <col min="12864" max="12864" width="9.5703125" style="108" customWidth="1"/>
    <col min="12865" max="12882" width="0" style="108" hidden="1" customWidth="1"/>
    <col min="12883" max="12883" width="1.140625" style="108" customWidth="1"/>
    <col min="12884" max="12891" width="0" style="108" hidden="1" customWidth="1"/>
    <col min="12892" max="12892" width="2.28515625" style="108" customWidth="1"/>
    <col min="12893" max="12916" width="0" style="108" hidden="1" customWidth="1"/>
    <col min="12917" max="12917" width="0.28515625" style="108" customWidth="1"/>
    <col min="12918" max="12924" width="0" style="108" hidden="1" customWidth="1"/>
    <col min="12925" max="13052" width="10" style="108"/>
    <col min="13053" max="13053" width="53.140625" style="108" customWidth="1"/>
    <col min="13054" max="13054" width="10.5703125" style="108" bestFit="1" customWidth="1"/>
    <col min="13055" max="13055" width="1.5703125" style="108" customWidth="1"/>
    <col min="13056" max="13056" width="9.85546875" style="108" bestFit="1" customWidth="1"/>
    <col min="13057" max="13057" width="1.5703125" style="108" customWidth="1"/>
    <col min="13058" max="13058" width="13.7109375" style="108" customWidth="1"/>
    <col min="13059" max="13059" width="1.5703125" style="108" customWidth="1"/>
    <col min="13060" max="13060" width="10.7109375" style="108" customWidth="1"/>
    <col min="13061" max="13094" width="12.5703125" style="108" customWidth="1"/>
    <col min="13095" max="13119" width="10" style="108" customWidth="1"/>
    <col min="13120" max="13120" width="9.5703125" style="108" customWidth="1"/>
    <col min="13121" max="13138" width="0" style="108" hidden="1" customWidth="1"/>
    <col min="13139" max="13139" width="1.140625" style="108" customWidth="1"/>
    <col min="13140" max="13147" width="0" style="108" hidden="1" customWidth="1"/>
    <col min="13148" max="13148" width="2.28515625" style="108" customWidth="1"/>
    <col min="13149" max="13172" width="0" style="108" hidden="1" customWidth="1"/>
    <col min="13173" max="13173" width="0.28515625" style="108" customWidth="1"/>
    <col min="13174" max="13180" width="0" style="108" hidden="1" customWidth="1"/>
    <col min="13181" max="13308" width="10" style="108"/>
    <col min="13309" max="13309" width="53.140625" style="108" customWidth="1"/>
    <col min="13310" max="13310" width="10.5703125" style="108" bestFit="1" customWidth="1"/>
    <col min="13311" max="13311" width="1.5703125" style="108" customWidth="1"/>
    <col min="13312" max="13312" width="9.85546875" style="108" bestFit="1" customWidth="1"/>
    <col min="13313" max="13313" width="1.5703125" style="108" customWidth="1"/>
    <col min="13314" max="13314" width="13.7109375" style="108" customWidth="1"/>
    <col min="13315" max="13315" width="1.5703125" style="108" customWidth="1"/>
    <col min="13316" max="13316" width="10.7109375" style="108" customWidth="1"/>
    <col min="13317" max="13350" width="12.5703125" style="108" customWidth="1"/>
    <col min="13351" max="13375" width="10" style="108" customWidth="1"/>
    <col min="13376" max="13376" width="9.5703125" style="108" customWidth="1"/>
    <col min="13377" max="13394" width="0" style="108" hidden="1" customWidth="1"/>
    <col min="13395" max="13395" width="1.140625" style="108" customWidth="1"/>
    <col min="13396" max="13403" width="0" style="108" hidden="1" customWidth="1"/>
    <col min="13404" max="13404" width="2.28515625" style="108" customWidth="1"/>
    <col min="13405" max="13428" width="0" style="108" hidden="1" customWidth="1"/>
    <col min="13429" max="13429" width="0.28515625" style="108" customWidth="1"/>
    <col min="13430" max="13436" width="0" style="108" hidden="1" customWidth="1"/>
    <col min="13437" max="13564" width="10" style="108"/>
    <col min="13565" max="13565" width="53.140625" style="108" customWidth="1"/>
    <col min="13566" max="13566" width="10.5703125" style="108" bestFit="1" customWidth="1"/>
    <col min="13567" max="13567" width="1.5703125" style="108" customWidth="1"/>
    <col min="13568" max="13568" width="9.85546875" style="108" bestFit="1" customWidth="1"/>
    <col min="13569" max="13569" width="1.5703125" style="108" customWidth="1"/>
    <col min="13570" max="13570" width="13.7109375" style="108" customWidth="1"/>
    <col min="13571" max="13571" width="1.5703125" style="108" customWidth="1"/>
    <col min="13572" max="13572" width="10.7109375" style="108" customWidth="1"/>
    <col min="13573" max="13606" width="12.5703125" style="108" customWidth="1"/>
    <col min="13607" max="13631" width="10" style="108" customWidth="1"/>
    <col min="13632" max="13632" width="9.5703125" style="108" customWidth="1"/>
    <col min="13633" max="13650" width="0" style="108" hidden="1" customWidth="1"/>
    <col min="13651" max="13651" width="1.140625" style="108" customWidth="1"/>
    <col min="13652" max="13659" width="0" style="108" hidden="1" customWidth="1"/>
    <col min="13660" max="13660" width="2.28515625" style="108" customWidth="1"/>
    <col min="13661" max="13684" width="0" style="108" hidden="1" customWidth="1"/>
    <col min="13685" max="13685" width="0.28515625" style="108" customWidth="1"/>
    <col min="13686" max="13692" width="0" style="108" hidden="1" customWidth="1"/>
    <col min="13693" max="13820" width="10" style="108"/>
    <col min="13821" max="13821" width="53.140625" style="108" customWidth="1"/>
    <col min="13822" max="13822" width="10.5703125" style="108" bestFit="1" customWidth="1"/>
    <col min="13823" max="13823" width="1.5703125" style="108" customWidth="1"/>
    <col min="13824" max="13824" width="9.85546875" style="108" bestFit="1" customWidth="1"/>
    <col min="13825" max="13825" width="1.5703125" style="108" customWidth="1"/>
    <col min="13826" max="13826" width="13.7109375" style="108" customWidth="1"/>
    <col min="13827" max="13827" width="1.5703125" style="108" customWidth="1"/>
    <col min="13828" max="13828" width="10.7109375" style="108" customWidth="1"/>
    <col min="13829" max="13862" width="12.5703125" style="108" customWidth="1"/>
    <col min="13863" max="13887" width="10" style="108" customWidth="1"/>
    <col min="13888" max="13888" width="9.5703125" style="108" customWidth="1"/>
    <col min="13889" max="13906" width="0" style="108" hidden="1" customWidth="1"/>
    <col min="13907" max="13907" width="1.140625" style="108" customWidth="1"/>
    <col min="13908" max="13915" width="0" style="108" hidden="1" customWidth="1"/>
    <col min="13916" max="13916" width="2.28515625" style="108" customWidth="1"/>
    <col min="13917" max="13940" width="0" style="108" hidden="1" customWidth="1"/>
    <col min="13941" max="13941" width="0.28515625" style="108" customWidth="1"/>
    <col min="13942" max="13948" width="0" style="108" hidden="1" customWidth="1"/>
    <col min="13949" max="14076" width="10" style="108"/>
    <col min="14077" max="14077" width="53.140625" style="108" customWidth="1"/>
    <col min="14078" max="14078" width="10.5703125" style="108" bestFit="1" customWidth="1"/>
    <col min="14079" max="14079" width="1.5703125" style="108" customWidth="1"/>
    <col min="14080" max="14080" width="9.85546875" style="108" bestFit="1" customWidth="1"/>
    <col min="14081" max="14081" width="1.5703125" style="108" customWidth="1"/>
    <col min="14082" max="14082" width="13.7109375" style="108" customWidth="1"/>
    <col min="14083" max="14083" width="1.5703125" style="108" customWidth="1"/>
    <col min="14084" max="14084" width="10.7109375" style="108" customWidth="1"/>
    <col min="14085" max="14118" width="12.5703125" style="108" customWidth="1"/>
    <col min="14119" max="14143" width="10" style="108" customWidth="1"/>
    <col min="14144" max="14144" width="9.5703125" style="108" customWidth="1"/>
    <col min="14145" max="14162" width="0" style="108" hidden="1" customWidth="1"/>
    <col min="14163" max="14163" width="1.140625" style="108" customWidth="1"/>
    <col min="14164" max="14171" width="0" style="108" hidden="1" customWidth="1"/>
    <col min="14172" max="14172" width="2.28515625" style="108" customWidth="1"/>
    <col min="14173" max="14196" width="0" style="108" hidden="1" customWidth="1"/>
    <col min="14197" max="14197" width="0.28515625" style="108" customWidth="1"/>
    <col min="14198" max="14204" width="0" style="108" hidden="1" customWidth="1"/>
    <col min="14205" max="14332" width="10" style="108"/>
    <col min="14333" max="14333" width="53.140625" style="108" customWidth="1"/>
    <col min="14334" max="14334" width="10.5703125" style="108" bestFit="1" customWidth="1"/>
    <col min="14335" max="14335" width="1.5703125" style="108" customWidth="1"/>
    <col min="14336" max="14336" width="9.85546875" style="108" bestFit="1" customWidth="1"/>
    <col min="14337" max="14337" width="1.5703125" style="108" customWidth="1"/>
    <col min="14338" max="14338" width="13.7109375" style="108" customWidth="1"/>
    <col min="14339" max="14339" width="1.5703125" style="108" customWidth="1"/>
    <col min="14340" max="14340" width="10.7109375" style="108" customWidth="1"/>
    <col min="14341" max="14374" width="12.5703125" style="108" customWidth="1"/>
    <col min="14375" max="14399" width="10" style="108" customWidth="1"/>
    <col min="14400" max="14400" width="9.5703125" style="108" customWidth="1"/>
    <col min="14401" max="14418" width="0" style="108" hidden="1" customWidth="1"/>
    <col min="14419" max="14419" width="1.140625" style="108" customWidth="1"/>
    <col min="14420" max="14427" width="0" style="108" hidden="1" customWidth="1"/>
    <col min="14428" max="14428" width="2.28515625" style="108" customWidth="1"/>
    <col min="14429" max="14452" width="0" style="108" hidden="1" customWidth="1"/>
    <col min="14453" max="14453" width="0.28515625" style="108" customWidth="1"/>
    <col min="14454" max="14460" width="0" style="108" hidden="1" customWidth="1"/>
    <col min="14461" max="14588" width="10" style="108"/>
    <col min="14589" max="14589" width="53.140625" style="108" customWidth="1"/>
    <col min="14590" max="14590" width="10.5703125" style="108" bestFit="1" customWidth="1"/>
    <col min="14591" max="14591" width="1.5703125" style="108" customWidth="1"/>
    <col min="14592" max="14592" width="9.85546875" style="108" bestFit="1" customWidth="1"/>
    <col min="14593" max="14593" width="1.5703125" style="108" customWidth="1"/>
    <col min="14594" max="14594" width="13.7109375" style="108" customWidth="1"/>
    <col min="14595" max="14595" width="1.5703125" style="108" customWidth="1"/>
    <col min="14596" max="14596" width="10.7109375" style="108" customWidth="1"/>
    <col min="14597" max="14630" width="12.5703125" style="108" customWidth="1"/>
    <col min="14631" max="14655" width="10" style="108" customWidth="1"/>
    <col min="14656" max="14656" width="9.5703125" style="108" customWidth="1"/>
    <col min="14657" max="14674" width="0" style="108" hidden="1" customWidth="1"/>
    <col min="14675" max="14675" width="1.140625" style="108" customWidth="1"/>
    <col min="14676" max="14683" width="0" style="108" hidden="1" customWidth="1"/>
    <col min="14684" max="14684" width="2.28515625" style="108" customWidth="1"/>
    <col min="14685" max="14708" width="0" style="108" hidden="1" customWidth="1"/>
    <col min="14709" max="14709" width="0.28515625" style="108" customWidth="1"/>
    <col min="14710" max="14716" width="0" style="108" hidden="1" customWidth="1"/>
    <col min="14717" max="14844" width="10" style="108"/>
    <col min="14845" max="14845" width="53.140625" style="108" customWidth="1"/>
    <col min="14846" max="14846" width="10.5703125" style="108" bestFit="1" customWidth="1"/>
    <col min="14847" max="14847" width="1.5703125" style="108" customWidth="1"/>
    <col min="14848" max="14848" width="9.85546875" style="108" bestFit="1" customWidth="1"/>
    <col min="14849" max="14849" width="1.5703125" style="108" customWidth="1"/>
    <col min="14850" max="14850" width="13.7109375" style="108" customWidth="1"/>
    <col min="14851" max="14851" width="1.5703125" style="108" customWidth="1"/>
    <col min="14852" max="14852" width="10.7109375" style="108" customWidth="1"/>
    <col min="14853" max="14886" width="12.5703125" style="108" customWidth="1"/>
    <col min="14887" max="14911" width="10" style="108" customWidth="1"/>
    <col min="14912" max="14912" width="9.5703125" style="108" customWidth="1"/>
    <col min="14913" max="14930" width="0" style="108" hidden="1" customWidth="1"/>
    <col min="14931" max="14931" width="1.140625" style="108" customWidth="1"/>
    <col min="14932" max="14939" width="0" style="108" hidden="1" customWidth="1"/>
    <col min="14940" max="14940" width="2.28515625" style="108" customWidth="1"/>
    <col min="14941" max="14964" width="0" style="108" hidden="1" customWidth="1"/>
    <col min="14965" max="14965" width="0.28515625" style="108" customWidth="1"/>
    <col min="14966" max="14972" width="0" style="108" hidden="1" customWidth="1"/>
    <col min="14973" max="15100" width="10" style="108"/>
    <col min="15101" max="15101" width="53.140625" style="108" customWidth="1"/>
    <col min="15102" max="15102" width="10.5703125" style="108" bestFit="1" customWidth="1"/>
    <col min="15103" max="15103" width="1.5703125" style="108" customWidth="1"/>
    <col min="15104" max="15104" width="9.85546875" style="108" bestFit="1" customWidth="1"/>
    <col min="15105" max="15105" width="1.5703125" style="108" customWidth="1"/>
    <col min="15106" max="15106" width="13.7109375" style="108" customWidth="1"/>
    <col min="15107" max="15107" width="1.5703125" style="108" customWidth="1"/>
    <col min="15108" max="15108" width="10.7109375" style="108" customWidth="1"/>
    <col min="15109" max="15142" width="12.5703125" style="108" customWidth="1"/>
    <col min="15143" max="15167" width="10" style="108" customWidth="1"/>
    <col min="15168" max="15168" width="9.5703125" style="108" customWidth="1"/>
    <col min="15169" max="15186" width="0" style="108" hidden="1" customWidth="1"/>
    <col min="15187" max="15187" width="1.140625" style="108" customWidth="1"/>
    <col min="15188" max="15195" width="0" style="108" hidden="1" customWidth="1"/>
    <col min="15196" max="15196" width="2.28515625" style="108" customWidth="1"/>
    <col min="15197" max="15220" width="0" style="108" hidden="1" customWidth="1"/>
    <col min="15221" max="15221" width="0.28515625" style="108" customWidth="1"/>
    <col min="15222" max="15228" width="0" style="108" hidden="1" customWidth="1"/>
    <col min="15229" max="15356" width="10" style="108"/>
    <col min="15357" max="15357" width="53.140625" style="108" customWidth="1"/>
    <col min="15358" max="15358" width="10.5703125" style="108" bestFit="1" customWidth="1"/>
    <col min="15359" max="15359" width="1.5703125" style="108" customWidth="1"/>
    <col min="15360" max="15360" width="9.85546875" style="108" bestFit="1" customWidth="1"/>
    <col min="15361" max="15361" width="1.5703125" style="108" customWidth="1"/>
    <col min="15362" max="15362" width="13.7109375" style="108" customWidth="1"/>
    <col min="15363" max="15363" width="1.5703125" style="108" customWidth="1"/>
    <col min="15364" max="15364" width="10.7109375" style="108" customWidth="1"/>
    <col min="15365" max="15398" width="12.5703125" style="108" customWidth="1"/>
    <col min="15399" max="15423" width="10" style="108" customWidth="1"/>
    <col min="15424" max="15424" width="9.5703125" style="108" customWidth="1"/>
    <col min="15425" max="15442" width="0" style="108" hidden="1" customWidth="1"/>
    <col min="15443" max="15443" width="1.140625" style="108" customWidth="1"/>
    <col min="15444" max="15451" width="0" style="108" hidden="1" customWidth="1"/>
    <col min="15452" max="15452" width="2.28515625" style="108" customWidth="1"/>
    <col min="15453" max="15476" width="0" style="108" hidden="1" customWidth="1"/>
    <col min="15477" max="15477" width="0.28515625" style="108" customWidth="1"/>
    <col min="15478" max="15484" width="0" style="108" hidden="1" customWidth="1"/>
    <col min="15485" max="15612" width="10" style="108"/>
    <col min="15613" max="15613" width="53.140625" style="108" customWidth="1"/>
    <col min="15614" max="15614" width="10.5703125" style="108" bestFit="1" customWidth="1"/>
    <col min="15615" max="15615" width="1.5703125" style="108" customWidth="1"/>
    <col min="15616" max="15616" width="9.85546875" style="108" bestFit="1" customWidth="1"/>
    <col min="15617" max="15617" width="1.5703125" style="108" customWidth="1"/>
    <col min="15618" max="15618" width="13.7109375" style="108" customWidth="1"/>
    <col min="15619" max="15619" width="1.5703125" style="108" customWidth="1"/>
    <col min="15620" max="15620" width="10.7109375" style="108" customWidth="1"/>
    <col min="15621" max="15654" width="12.5703125" style="108" customWidth="1"/>
    <col min="15655" max="15679" width="10" style="108" customWidth="1"/>
    <col min="15680" max="15680" width="9.5703125" style="108" customWidth="1"/>
    <col min="15681" max="15698" width="0" style="108" hidden="1" customWidth="1"/>
    <col min="15699" max="15699" width="1.140625" style="108" customWidth="1"/>
    <col min="15700" max="15707" width="0" style="108" hidden="1" customWidth="1"/>
    <col min="15708" max="15708" width="2.28515625" style="108" customWidth="1"/>
    <col min="15709" max="15732" width="0" style="108" hidden="1" customWidth="1"/>
    <col min="15733" max="15733" width="0.28515625" style="108" customWidth="1"/>
    <col min="15734" max="15740" width="0" style="108" hidden="1" customWidth="1"/>
    <col min="15741" max="15868" width="10" style="108"/>
    <col min="15869" max="15869" width="53.140625" style="108" customWidth="1"/>
    <col min="15870" max="15870" width="10.5703125" style="108" bestFit="1" customWidth="1"/>
    <col min="15871" max="15871" width="1.5703125" style="108" customWidth="1"/>
    <col min="15872" max="15872" width="9.85546875" style="108" bestFit="1" customWidth="1"/>
    <col min="15873" max="15873" width="1.5703125" style="108" customWidth="1"/>
    <col min="15874" max="15874" width="13.7109375" style="108" customWidth="1"/>
    <col min="15875" max="15875" width="1.5703125" style="108" customWidth="1"/>
    <col min="15876" max="15876" width="10.7109375" style="108" customWidth="1"/>
    <col min="15877" max="15910" width="12.5703125" style="108" customWidth="1"/>
    <col min="15911" max="15935" width="10" style="108" customWidth="1"/>
    <col min="15936" max="15936" width="9.5703125" style="108" customWidth="1"/>
    <col min="15937" max="15954" width="0" style="108" hidden="1" customWidth="1"/>
    <col min="15955" max="15955" width="1.140625" style="108" customWidth="1"/>
    <col min="15956" max="15963" width="0" style="108" hidden="1" customWidth="1"/>
    <col min="15964" max="15964" width="2.28515625" style="108" customWidth="1"/>
    <col min="15965" max="15988" width="0" style="108" hidden="1" customWidth="1"/>
    <col min="15989" max="15989" width="0.28515625" style="108" customWidth="1"/>
    <col min="15990" max="15996" width="0" style="108" hidden="1" customWidth="1"/>
    <col min="15997" max="16124" width="10" style="108"/>
    <col min="16125" max="16125" width="53.140625" style="108" customWidth="1"/>
    <col min="16126" max="16126" width="10.5703125" style="108" bestFit="1" customWidth="1"/>
    <col min="16127" max="16127" width="1.5703125" style="108" customWidth="1"/>
    <col min="16128" max="16128" width="9.85546875" style="108" bestFit="1" customWidth="1"/>
    <col min="16129" max="16129" width="1.5703125" style="108" customWidth="1"/>
    <col min="16130" max="16130" width="13.7109375" style="108" customWidth="1"/>
    <col min="16131" max="16131" width="1.5703125" style="108" customWidth="1"/>
    <col min="16132" max="16132" width="10.7109375" style="108" customWidth="1"/>
    <col min="16133" max="16166" width="12.5703125" style="108" customWidth="1"/>
    <col min="16167" max="16191" width="10" style="108" customWidth="1"/>
    <col min="16192" max="16192" width="9.5703125" style="108" customWidth="1"/>
    <col min="16193" max="16210" width="0" style="108" hidden="1" customWidth="1"/>
    <col min="16211" max="16211" width="1.140625" style="108" customWidth="1"/>
    <col min="16212" max="16219" width="0" style="108" hidden="1" customWidth="1"/>
    <col min="16220" max="16220" width="2.28515625" style="108" customWidth="1"/>
    <col min="16221" max="16244" width="0" style="108" hidden="1" customWidth="1"/>
    <col min="16245" max="16245" width="0.28515625" style="108" customWidth="1"/>
    <col min="16246" max="16252" width="0" style="108" hidden="1" customWidth="1"/>
    <col min="16253" max="16384" width="10" style="108"/>
  </cols>
  <sheetData>
    <row r="1" spans="1:9" ht="19.149999999999999" customHeight="1" x14ac:dyDescent="0.2">
      <c r="B1" s="154" t="s">
        <v>75</v>
      </c>
      <c r="C1" s="155"/>
      <c r="D1" s="155"/>
      <c r="E1" s="155"/>
      <c r="F1" s="155"/>
      <c r="G1" s="155"/>
      <c r="H1" s="155"/>
      <c r="I1" s="156"/>
    </row>
    <row r="2" spans="1:9" x14ac:dyDescent="0.2">
      <c r="B2" s="157" t="s">
        <v>73</v>
      </c>
      <c r="C2" s="158"/>
      <c r="D2" s="158"/>
      <c r="E2" s="158"/>
      <c r="F2" s="158"/>
      <c r="G2" s="158"/>
      <c r="H2" s="158"/>
      <c r="I2" s="159"/>
    </row>
    <row r="3" spans="1:9" x14ac:dyDescent="0.2">
      <c r="B3" s="157" t="s">
        <v>81</v>
      </c>
      <c r="C3" s="158"/>
      <c r="D3" s="158"/>
      <c r="E3" s="158"/>
      <c r="F3" s="158"/>
      <c r="G3" s="158"/>
      <c r="H3" s="158"/>
      <c r="I3" s="159"/>
    </row>
    <row r="4" spans="1:9" ht="14.45" customHeight="1" thickBot="1" x14ac:dyDescent="0.25">
      <c r="B4" s="160" t="s">
        <v>0</v>
      </c>
      <c r="C4" s="161"/>
      <c r="D4" s="161"/>
      <c r="E4" s="161"/>
      <c r="F4" s="161"/>
      <c r="G4" s="161"/>
      <c r="H4" s="161"/>
      <c r="I4" s="162"/>
    </row>
    <row r="5" spans="1:9" ht="13.5" hidden="1" thickTop="1" x14ac:dyDescent="0.2">
      <c r="B5" s="163"/>
      <c r="C5" s="164"/>
      <c r="D5" s="164"/>
      <c r="E5" s="164"/>
      <c r="F5" s="164"/>
      <c r="G5" s="164"/>
      <c r="H5" s="164"/>
      <c r="I5" s="165"/>
    </row>
    <row r="6" spans="1:9" ht="13.5" thickTop="1" x14ac:dyDescent="0.2">
      <c r="B6" s="49"/>
      <c r="C6" s="109"/>
      <c r="D6" s="109"/>
      <c r="E6" s="109"/>
      <c r="F6" s="110"/>
      <c r="G6" s="111" t="s">
        <v>44</v>
      </c>
      <c r="H6" s="112"/>
      <c r="I6" s="89"/>
    </row>
    <row r="7" spans="1:9" x14ac:dyDescent="0.2">
      <c r="B7" s="100" t="s">
        <v>45</v>
      </c>
      <c r="C7" s="90" t="s">
        <v>82</v>
      </c>
      <c r="D7" s="113"/>
      <c r="E7" s="90" t="s">
        <v>79</v>
      </c>
      <c r="F7" s="113"/>
      <c r="G7" s="92" t="s">
        <v>4</v>
      </c>
      <c r="H7" s="114"/>
      <c r="I7" s="91" t="s">
        <v>46</v>
      </c>
    </row>
    <row r="8" spans="1:9" ht="6" customHeight="1" x14ac:dyDescent="0.2">
      <c r="B8" s="51"/>
      <c r="C8" s="115"/>
      <c r="D8" s="115"/>
      <c r="E8" s="115"/>
      <c r="F8" s="115"/>
      <c r="I8" s="50"/>
    </row>
    <row r="9" spans="1:9" x14ac:dyDescent="0.2">
      <c r="A9" s="35">
        <v>611001</v>
      </c>
      <c r="B9" s="52" t="s">
        <v>47</v>
      </c>
      <c r="C9" s="88">
        <v>2524.6</v>
      </c>
      <c r="D9" s="88"/>
      <c r="E9" s="88">
        <v>1997.1</v>
      </c>
      <c r="F9" s="116"/>
      <c r="G9" s="117">
        <f>C9-E9</f>
        <v>527.5</v>
      </c>
      <c r="H9" s="117"/>
      <c r="I9" s="118">
        <f>G9/E9*100</f>
        <v>26.413299283961745</v>
      </c>
    </row>
    <row r="10" spans="1:9" ht="1.5" customHeight="1" x14ac:dyDescent="0.2">
      <c r="B10" s="52" t="s">
        <v>48</v>
      </c>
      <c r="C10" s="88"/>
      <c r="D10" s="116"/>
      <c r="E10" s="88"/>
      <c r="F10" s="116"/>
      <c r="G10" s="117"/>
      <c r="H10" s="117"/>
      <c r="I10" s="118"/>
    </row>
    <row r="11" spans="1:9" x14ac:dyDescent="0.2">
      <c r="A11" s="35">
        <v>611002</v>
      </c>
      <c r="B11" s="52" t="s">
        <v>49</v>
      </c>
      <c r="C11" s="88">
        <v>946.8</v>
      </c>
      <c r="D11" s="116"/>
      <c r="E11" s="88">
        <v>1116.7</v>
      </c>
      <c r="F11" s="116"/>
      <c r="G11" s="141">
        <f>C11-E11</f>
        <v>-169.90000000000009</v>
      </c>
      <c r="H11" s="117"/>
      <c r="I11" s="118">
        <f>G11/E11*100</f>
        <v>-15.21447120981464</v>
      </c>
    </row>
    <row r="12" spans="1:9" hidden="1" x14ac:dyDescent="0.2">
      <c r="A12" s="35">
        <v>611003</v>
      </c>
      <c r="B12" s="52" t="s">
        <v>50</v>
      </c>
      <c r="C12" s="88">
        <v>0</v>
      </c>
      <c r="D12" s="116"/>
      <c r="E12" s="88">
        <v>0</v>
      </c>
      <c r="F12" s="116"/>
      <c r="G12" s="117">
        <f>C12-E12</f>
        <v>0</v>
      </c>
      <c r="H12" s="117"/>
      <c r="I12" s="118">
        <v>100</v>
      </c>
    </row>
    <row r="13" spans="1:9" x14ac:dyDescent="0.2">
      <c r="A13" s="35">
        <v>611004</v>
      </c>
      <c r="B13" s="52" t="s">
        <v>51</v>
      </c>
      <c r="C13" s="88">
        <v>39.700000000000003</v>
      </c>
      <c r="D13" s="116"/>
      <c r="E13" s="88">
        <v>60.4</v>
      </c>
      <c r="F13" s="116"/>
      <c r="G13" s="117">
        <f>C13-E13</f>
        <v>-20.699999999999996</v>
      </c>
      <c r="H13" s="117"/>
      <c r="I13" s="118">
        <f>G13/E13*100</f>
        <v>-34.271523178807939</v>
      </c>
    </row>
    <row r="14" spans="1:9" ht="6.75" customHeight="1" x14ac:dyDescent="0.2">
      <c r="B14" s="49"/>
      <c r="I14" s="50"/>
    </row>
    <row r="15" spans="1:9" ht="12.6" customHeight="1" x14ac:dyDescent="0.2">
      <c r="B15" s="49"/>
      <c r="C15" s="46">
        <f>SUM(C9:C13)</f>
        <v>3511.0999999999995</v>
      </c>
      <c r="D15" s="119"/>
      <c r="E15" s="46">
        <f>SUM(E9:E13)</f>
        <v>3174.2000000000003</v>
      </c>
      <c r="F15" s="119"/>
      <c r="G15" s="47">
        <f>C15-E15</f>
        <v>336.89999999999918</v>
      </c>
      <c r="H15" s="120"/>
      <c r="I15" s="121">
        <f>G15/E15*100</f>
        <v>10.613697939638307</v>
      </c>
    </row>
    <row r="16" spans="1:9" ht="6.6" customHeight="1" x14ac:dyDescent="0.2">
      <c r="B16" s="49"/>
      <c r="I16" s="50"/>
    </row>
    <row r="17" spans="1:9" ht="8.25" customHeight="1" x14ac:dyDescent="0.2">
      <c r="B17" s="49"/>
      <c r="I17" s="50"/>
    </row>
    <row r="18" spans="1:9" ht="12.6" customHeight="1" x14ac:dyDescent="0.2">
      <c r="B18" s="100" t="s">
        <v>52</v>
      </c>
      <c r="C18" s="115"/>
      <c r="D18" s="115"/>
      <c r="E18" s="115"/>
      <c r="F18" s="115"/>
      <c r="I18" s="50"/>
    </row>
    <row r="19" spans="1:9" hidden="1" x14ac:dyDescent="0.2">
      <c r="B19" s="49"/>
      <c r="I19" s="50"/>
    </row>
    <row r="20" spans="1:9" x14ac:dyDescent="0.2">
      <c r="A20" s="35">
        <v>711001</v>
      </c>
      <c r="B20" s="49" t="s">
        <v>23</v>
      </c>
      <c r="C20" s="88">
        <v>21.1</v>
      </c>
      <c r="E20" s="88">
        <v>7.3</v>
      </c>
      <c r="G20" s="117">
        <f t="shared" ref="G20:G25" si="0">C20-E20</f>
        <v>13.8</v>
      </c>
      <c r="I20" s="118">
        <f t="shared" ref="I20:I25" si="1">G20/E20*100</f>
        <v>189.04109589041099</v>
      </c>
    </row>
    <row r="21" spans="1:9" x14ac:dyDescent="0.2">
      <c r="A21" s="35">
        <v>7110020100</v>
      </c>
      <c r="B21" s="52" t="s">
        <v>47</v>
      </c>
      <c r="C21" s="88">
        <v>1049.8</v>
      </c>
      <c r="D21" s="116"/>
      <c r="E21" s="88">
        <v>731.2</v>
      </c>
      <c r="F21" s="116"/>
      <c r="G21" s="141">
        <f t="shared" si="0"/>
        <v>318.59999999999991</v>
      </c>
      <c r="H21" s="117"/>
      <c r="I21" s="118">
        <f t="shared" si="1"/>
        <v>43.5722100656455</v>
      </c>
    </row>
    <row r="22" spans="1:9" x14ac:dyDescent="0.2">
      <c r="A22" s="35">
        <v>7110020200</v>
      </c>
      <c r="B22" s="52" t="s">
        <v>53</v>
      </c>
      <c r="C22" s="88">
        <v>120.8</v>
      </c>
      <c r="D22" s="116"/>
      <c r="E22" s="88">
        <v>92.3</v>
      </c>
      <c r="F22" s="116"/>
      <c r="G22" s="117">
        <f t="shared" si="0"/>
        <v>28.5</v>
      </c>
      <c r="H22" s="117"/>
      <c r="I22" s="118">
        <f t="shared" si="1"/>
        <v>30.877573131094259</v>
      </c>
    </row>
    <row r="23" spans="1:9" hidden="1" x14ac:dyDescent="0.2">
      <c r="B23" s="52" t="s">
        <v>25</v>
      </c>
      <c r="C23" s="88">
        <v>0</v>
      </c>
      <c r="D23" s="116"/>
      <c r="E23" s="88">
        <v>0</v>
      </c>
      <c r="F23" s="116"/>
      <c r="G23" s="117">
        <f t="shared" si="0"/>
        <v>0</v>
      </c>
      <c r="H23" s="117"/>
      <c r="I23" s="118" t="e">
        <f t="shared" si="1"/>
        <v>#DIV/0!</v>
      </c>
    </row>
    <row r="24" spans="1:9" x14ac:dyDescent="0.2">
      <c r="A24" s="35">
        <v>711007</v>
      </c>
      <c r="B24" s="52" t="s">
        <v>54</v>
      </c>
      <c r="C24" s="88">
        <v>26.8</v>
      </c>
      <c r="D24" s="116"/>
      <c r="E24" s="88">
        <v>26.7</v>
      </c>
      <c r="F24" s="116"/>
      <c r="G24" s="117">
        <f t="shared" si="0"/>
        <v>0.10000000000000142</v>
      </c>
      <c r="H24" s="117"/>
      <c r="I24" s="118">
        <f t="shared" si="1"/>
        <v>0.37453183520599787</v>
      </c>
    </row>
    <row r="25" spans="1:9" x14ac:dyDescent="0.2">
      <c r="B25" s="52"/>
      <c r="C25" s="48">
        <f>SUM(C20:C24)</f>
        <v>1218.4999999999998</v>
      </c>
      <c r="D25" s="119"/>
      <c r="E25" s="48">
        <f>SUM(E20:E24)</f>
        <v>857.5</v>
      </c>
      <c r="F25" s="119"/>
      <c r="G25" s="39">
        <f t="shared" si="0"/>
        <v>360.99999999999977</v>
      </c>
      <c r="H25" s="120"/>
      <c r="I25" s="122">
        <f t="shared" si="1"/>
        <v>42.099125364431458</v>
      </c>
    </row>
    <row r="26" spans="1:9" ht="8.25" hidden="1" customHeight="1" x14ac:dyDescent="0.2">
      <c r="B26" s="52"/>
      <c r="C26" s="116"/>
      <c r="D26" s="116"/>
      <c r="E26" s="116"/>
      <c r="F26" s="116"/>
      <c r="G26" s="117"/>
      <c r="H26" s="117"/>
      <c r="I26" s="118"/>
    </row>
    <row r="27" spans="1:9" ht="13.5" customHeight="1" x14ac:dyDescent="0.2">
      <c r="A27" s="35">
        <v>712</v>
      </c>
      <c r="B27" s="52" t="s">
        <v>55</v>
      </c>
      <c r="C27" s="88">
        <v>0</v>
      </c>
      <c r="E27" s="88">
        <v>0</v>
      </c>
      <c r="G27" s="117">
        <f>C27-E27</f>
        <v>0</v>
      </c>
      <c r="I27" s="127">
        <v>0</v>
      </c>
    </row>
    <row r="28" spans="1:9" x14ac:dyDescent="0.2">
      <c r="B28" s="49"/>
      <c r="C28" s="46">
        <f>SUM(C25:C27)</f>
        <v>1218.4999999999998</v>
      </c>
      <c r="D28" s="119"/>
      <c r="E28" s="46">
        <f>SUM(E25:E27)</f>
        <v>857.5</v>
      </c>
      <c r="F28" s="119"/>
      <c r="G28" s="47">
        <f>C28-E28</f>
        <v>360.99999999999977</v>
      </c>
      <c r="H28" s="120"/>
      <c r="I28" s="121">
        <f>G28/E28*100</f>
        <v>42.099125364431458</v>
      </c>
    </row>
    <row r="29" spans="1:9" ht="8.25" hidden="1" customHeight="1" x14ac:dyDescent="0.2">
      <c r="B29" s="49"/>
      <c r="I29" s="50"/>
    </row>
    <row r="30" spans="1:9" ht="15.6" customHeight="1" x14ac:dyDescent="0.2">
      <c r="B30" s="101" t="s">
        <v>56</v>
      </c>
      <c r="C30" s="123">
        <f>+C15-C28</f>
        <v>2292.5999999999995</v>
      </c>
      <c r="D30" s="123"/>
      <c r="E30" s="123">
        <f>+E15-E28</f>
        <v>2316.7000000000003</v>
      </c>
      <c r="F30" s="123"/>
      <c r="G30" s="120">
        <f>C30-E30</f>
        <v>-24.100000000000819</v>
      </c>
      <c r="H30" s="120"/>
      <c r="I30" s="124">
        <f>G30/E30*100</f>
        <v>-1.0402728018302247</v>
      </c>
    </row>
    <row r="31" spans="1:9" ht="12" hidden="1" customHeight="1" x14ac:dyDescent="0.2">
      <c r="B31" s="53"/>
      <c r="C31" s="125"/>
      <c r="D31" s="125"/>
      <c r="E31" s="125"/>
      <c r="F31" s="125"/>
      <c r="I31" s="50"/>
    </row>
    <row r="32" spans="1:9" ht="12" customHeight="1" x14ac:dyDescent="0.2">
      <c r="B32" s="53"/>
      <c r="C32" s="125"/>
      <c r="D32" s="125"/>
      <c r="E32" s="125"/>
      <c r="F32" s="125"/>
      <c r="I32" s="50"/>
    </row>
    <row r="33" spans="1:10" ht="15" customHeight="1" x14ac:dyDescent="0.2">
      <c r="A33" s="35">
        <v>62</v>
      </c>
      <c r="B33" s="54" t="s">
        <v>76</v>
      </c>
      <c r="C33" s="88">
        <v>1352.9</v>
      </c>
      <c r="D33" s="117"/>
      <c r="E33" s="88">
        <v>1205.9000000000001</v>
      </c>
      <c r="F33" s="117"/>
      <c r="G33" s="117">
        <f>C33-E33</f>
        <v>147</v>
      </c>
      <c r="H33" s="117"/>
      <c r="I33" s="118">
        <f>G33/E33*100</f>
        <v>12.190065511236419</v>
      </c>
    </row>
    <row r="34" spans="1:10" ht="12" hidden="1" customHeight="1" x14ac:dyDescent="0.2">
      <c r="B34" s="55"/>
      <c r="C34" s="117"/>
      <c r="D34" s="117"/>
      <c r="E34" s="117"/>
      <c r="F34" s="117"/>
      <c r="I34" s="50"/>
    </row>
    <row r="35" spans="1:10" ht="14.25" customHeight="1" x14ac:dyDescent="0.2">
      <c r="A35" s="35">
        <v>72</v>
      </c>
      <c r="B35" s="54" t="s">
        <v>77</v>
      </c>
      <c r="C35" s="126">
        <v>896.6</v>
      </c>
      <c r="D35" s="117"/>
      <c r="E35" s="126">
        <v>790.1</v>
      </c>
      <c r="F35" s="117"/>
      <c r="G35" s="36">
        <f>C35-E35</f>
        <v>106.5</v>
      </c>
      <c r="H35" s="117"/>
      <c r="I35" s="127">
        <f>G35/E35*100</f>
        <v>13.479306416909251</v>
      </c>
    </row>
    <row r="36" spans="1:10" ht="14.25" hidden="1" customHeight="1" x14ac:dyDescent="0.2">
      <c r="B36" s="54"/>
      <c r="C36" s="88"/>
      <c r="D36" s="117"/>
      <c r="E36" s="88"/>
      <c r="F36" s="117"/>
      <c r="G36" s="117"/>
      <c r="H36" s="117"/>
      <c r="I36" s="128"/>
    </row>
    <row r="37" spans="1:10" ht="14.25" customHeight="1" x14ac:dyDescent="0.2">
      <c r="B37" s="102" t="s">
        <v>78</v>
      </c>
      <c r="C37" s="129">
        <f>SUM(C33-C35)</f>
        <v>456.30000000000007</v>
      </c>
      <c r="D37" s="120"/>
      <c r="E37" s="129">
        <f>SUM(E33-E35)</f>
        <v>415.80000000000007</v>
      </c>
      <c r="F37" s="120"/>
      <c r="G37" s="129">
        <f>SUM(G33-G35)</f>
        <v>40.5</v>
      </c>
      <c r="H37" s="120"/>
      <c r="I37" s="124">
        <f>G37/E37*100</f>
        <v>9.7402597402597397</v>
      </c>
    </row>
    <row r="38" spans="1:10" ht="13.15" hidden="1" customHeight="1" x14ac:dyDescent="0.2">
      <c r="B38" s="55"/>
      <c r="C38" s="117"/>
      <c r="D38" s="117"/>
      <c r="E38" s="117"/>
      <c r="F38" s="117"/>
      <c r="I38" s="50"/>
    </row>
    <row r="39" spans="1:10" ht="13.15" customHeight="1" x14ac:dyDescent="0.2">
      <c r="B39" s="55"/>
      <c r="C39" s="117"/>
      <c r="D39" s="117"/>
      <c r="E39" s="117"/>
      <c r="F39" s="117"/>
      <c r="I39" s="50"/>
    </row>
    <row r="40" spans="1:10" ht="15" customHeight="1" x14ac:dyDescent="0.2">
      <c r="A40" s="35">
        <v>81</v>
      </c>
      <c r="B40" s="56" t="s">
        <v>57</v>
      </c>
      <c r="C40" s="130">
        <f>SUM(C41:C42)</f>
        <v>700.9</v>
      </c>
      <c r="D40" s="119"/>
      <c r="E40" s="130">
        <f>SUM(E41:E42)</f>
        <v>674.69999999999993</v>
      </c>
      <c r="F40" s="119"/>
      <c r="G40" s="37">
        <f>C40-E40</f>
        <v>26.200000000000045</v>
      </c>
      <c r="H40" s="120"/>
      <c r="I40" s="131">
        <f>G40/E40*100</f>
        <v>3.883207351415451</v>
      </c>
      <c r="J40" s="108">
        <v>10473.63385</v>
      </c>
    </row>
    <row r="41" spans="1:10" ht="15" customHeight="1" x14ac:dyDescent="0.2">
      <c r="B41" s="52" t="s">
        <v>58</v>
      </c>
      <c r="C41" s="116">
        <v>699.3</v>
      </c>
      <c r="D41" s="116"/>
      <c r="E41" s="116">
        <v>674.3</v>
      </c>
      <c r="F41" s="116"/>
      <c r="G41" s="117">
        <f>C41-E41</f>
        <v>25</v>
      </c>
      <c r="I41" s="118">
        <f>G41/E41*100</f>
        <v>3.7075485688862528</v>
      </c>
      <c r="J41" s="108">
        <f>+J40-C40</f>
        <v>9772.7338500000005</v>
      </c>
    </row>
    <row r="42" spans="1:10" ht="15" customHeight="1" x14ac:dyDescent="0.2">
      <c r="B42" s="52" t="s">
        <v>59</v>
      </c>
      <c r="C42" s="116">
        <v>1.6</v>
      </c>
      <c r="D42" s="116"/>
      <c r="E42" s="116">
        <v>0.4</v>
      </c>
      <c r="F42" s="116"/>
      <c r="G42" s="117">
        <f>C42-E42</f>
        <v>1.2000000000000002</v>
      </c>
      <c r="I42" s="127">
        <f>G42/E42*100</f>
        <v>300.00000000000006</v>
      </c>
    </row>
    <row r="43" spans="1:10" ht="15" customHeight="1" x14ac:dyDescent="0.2">
      <c r="B43" s="102" t="s">
        <v>60</v>
      </c>
      <c r="C43" s="38">
        <f>(C30+C33-C35-C40)</f>
        <v>2047.9999999999995</v>
      </c>
      <c r="D43" s="123"/>
      <c r="E43" s="38">
        <f>(E30+E33-E35-E40)</f>
        <v>2057.8000000000006</v>
      </c>
      <c r="F43" s="123"/>
      <c r="G43" s="39">
        <f>C43-E43</f>
        <v>-9.8000000000010914</v>
      </c>
      <c r="H43" s="120"/>
      <c r="I43" s="122">
        <f>G43/E43*100</f>
        <v>-0.47623675770245349</v>
      </c>
    </row>
    <row r="44" spans="1:10" ht="6" customHeight="1" x14ac:dyDescent="0.2">
      <c r="B44" s="49"/>
      <c r="C44" s="41"/>
      <c r="D44" s="41"/>
      <c r="E44" s="41"/>
      <c r="F44" s="41"/>
      <c r="I44" s="50"/>
    </row>
    <row r="45" spans="1:10" ht="15" customHeight="1" x14ac:dyDescent="0.2">
      <c r="B45" s="100" t="s">
        <v>61</v>
      </c>
      <c r="C45" s="132"/>
      <c r="D45" s="132"/>
      <c r="E45" s="132"/>
      <c r="F45" s="132"/>
      <c r="I45" s="50"/>
    </row>
    <row r="46" spans="1:10" ht="6" customHeight="1" x14ac:dyDescent="0.2">
      <c r="B46" s="51"/>
      <c r="C46" s="132"/>
      <c r="D46" s="132"/>
      <c r="E46" s="132"/>
      <c r="F46" s="132"/>
      <c r="I46" s="50"/>
    </row>
    <row r="47" spans="1:10" ht="15" customHeight="1" x14ac:dyDescent="0.2">
      <c r="A47" s="35">
        <v>63</v>
      </c>
      <c r="B47" s="57" t="s">
        <v>62</v>
      </c>
      <c r="C47" s="88">
        <v>830.1</v>
      </c>
      <c r="D47" s="117"/>
      <c r="E47" s="88">
        <v>236.8</v>
      </c>
      <c r="F47" s="117"/>
      <c r="G47" s="141">
        <f>C47-E47</f>
        <v>593.29999999999995</v>
      </c>
      <c r="H47" s="117"/>
      <c r="I47" s="118">
        <f>G47/E47*100</f>
        <v>250.54898648648646</v>
      </c>
    </row>
    <row r="48" spans="1:10" ht="15" customHeight="1" x14ac:dyDescent="0.2">
      <c r="A48" s="35">
        <v>82</v>
      </c>
      <c r="B48" s="57" t="s">
        <v>63</v>
      </c>
      <c r="C48" s="88">
        <v>8.1</v>
      </c>
      <c r="D48" s="117"/>
      <c r="E48" s="88">
        <v>6.7</v>
      </c>
      <c r="F48" s="117"/>
      <c r="G48" s="117">
        <f>C48-E48</f>
        <v>1.3999999999999995</v>
      </c>
      <c r="H48" s="117"/>
      <c r="I48" s="118">
        <f>G48/E48*100</f>
        <v>20.895522388059693</v>
      </c>
    </row>
    <row r="49" spans="1:11" ht="3.75" customHeight="1" x14ac:dyDescent="0.2">
      <c r="B49" s="49"/>
      <c r="C49" s="116"/>
      <c r="D49" s="116"/>
      <c r="E49" s="116"/>
      <c r="F49" s="116"/>
      <c r="I49" s="133"/>
    </row>
    <row r="50" spans="1:11" x14ac:dyDescent="0.2">
      <c r="B50" s="49"/>
      <c r="C50" s="46">
        <f>SUM(C47-C48)</f>
        <v>822</v>
      </c>
      <c r="D50" s="119"/>
      <c r="E50" s="46">
        <f>SUM(E47-E48)</f>
        <v>230.10000000000002</v>
      </c>
      <c r="F50" s="119"/>
      <c r="G50" s="47">
        <f>C50-E50</f>
        <v>591.9</v>
      </c>
      <c r="H50" s="120"/>
      <c r="I50" s="121">
        <f>G50/E50*100</f>
        <v>257.23598435462839</v>
      </c>
    </row>
    <row r="51" spans="1:11" x14ac:dyDescent="0.2">
      <c r="B51" s="49"/>
      <c r="C51" s="116"/>
      <c r="D51" s="116"/>
      <c r="E51" s="116"/>
      <c r="F51" s="116"/>
      <c r="I51" s="50"/>
    </row>
    <row r="52" spans="1:11" x14ac:dyDescent="0.2">
      <c r="B52" s="101" t="s">
        <v>64</v>
      </c>
      <c r="C52" s="123">
        <f>C43+C50</f>
        <v>2869.9999999999995</v>
      </c>
      <c r="D52" s="123"/>
      <c r="E52" s="123">
        <f>E43+E50</f>
        <v>2287.9000000000005</v>
      </c>
      <c r="F52" s="123"/>
      <c r="G52" s="120">
        <f>C52-E52</f>
        <v>582.099999999999</v>
      </c>
      <c r="H52" s="120"/>
      <c r="I52" s="124">
        <f>G52/E52*100</f>
        <v>25.44254556580265</v>
      </c>
    </row>
    <row r="53" spans="1:11" x14ac:dyDescent="0.2">
      <c r="A53" s="35">
        <v>83</v>
      </c>
      <c r="B53" s="55" t="s">
        <v>65</v>
      </c>
      <c r="C53" s="88">
        <v>-204.8</v>
      </c>
      <c r="D53" s="117"/>
      <c r="E53" s="88">
        <v>-244.6</v>
      </c>
      <c r="F53" s="117"/>
      <c r="G53" s="117">
        <f>C53-E53</f>
        <v>39.799999999999983</v>
      </c>
      <c r="H53" s="117"/>
      <c r="I53" s="118">
        <f>G53/E53*100</f>
        <v>-16.271463614063773</v>
      </c>
      <c r="K53" s="124"/>
    </row>
    <row r="54" spans="1:11" ht="13.5" thickBot="1" x14ac:dyDescent="0.25">
      <c r="B54" s="58" t="s">
        <v>72</v>
      </c>
      <c r="C54" s="139">
        <f>SUM(C52+C53)</f>
        <v>2665.1999999999994</v>
      </c>
      <c r="D54" s="123"/>
      <c r="E54" s="139">
        <f>SUM(E52+E53)</f>
        <v>2043.3000000000006</v>
      </c>
      <c r="F54" s="123"/>
      <c r="G54" s="139">
        <f>SUM(G52+G53)</f>
        <v>621.89999999999895</v>
      </c>
      <c r="H54" s="123"/>
      <c r="I54" s="140">
        <f>G54/E54*100</f>
        <v>30.436059315812596</v>
      </c>
    </row>
    <row r="55" spans="1:11" ht="13.5" hidden="1" customHeight="1" thickTop="1" x14ac:dyDescent="0.2">
      <c r="B55" s="55" t="s">
        <v>66</v>
      </c>
      <c r="C55" s="44">
        <v>1402.4</v>
      </c>
      <c r="D55" s="117"/>
      <c r="E55" s="44">
        <v>1402.4</v>
      </c>
      <c r="F55" s="117"/>
      <c r="G55" s="44">
        <f>C55-E55</f>
        <v>0</v>
      </c>
      <c r="H55" s="117"/>
      <c r="I55" s="134">
        <f t="shared" ref="I55:I60" si="2">G55/E55*100</f>
        <v>0</v>
      </c>
    </row>
    <row r="56" spans="1:11" ht="14.25" hidden="1" customHeight="1" thickTop="1" thickBot="1" x14ac:dyDescent="0.25">
      <c r="B56" s="58" t="s">
        <v>68</v>
      </c>
      <c r="C56" s="45" t="e">
        <f>SUM(#REF!-C55)</f>
        <v>#REF!</v>
      </c>
      <c r="D56" s="123"/>
      <c r="E56" s="45" t="e">
        <f>SUM(#REF!-E55)</f>
        <v>#REF!</v>
      </c>
      <c r="F56" s="119"/>
      <c r="G56" s="45" t="e">
        <f>SUM(#REF!-G55)</f>
        <v>#REF!</v>
      </c>
      <c r="H56" s="120"/>
      <c r="I56" s="124" t="e">
        <f t="shared" si="2"/>
        <v>#REF!</v>
      </c>
    </row>
    <row r="57" spans="1:11" ht="13.5" hidden="1" customHeight="1" thickTop="1" x14ac:dyDescent="0.2">
      <c r="B57" s="55" t="s">
        <v>69</v>
      </c>
      <c r="C57" s="43">
        <v>857.5</v>
      </c>
      <c r="D57" s="135"/>
      <c r="E57" s="43">
        <v>857.5</v>
      </c>
      <c r="F57" s="116"/>
      <c r="G57" s="44">
        <f>C57-E57</f>
        <v>0</v>
      </c>
      <c r="H57" s="117"/>
      <c r="I57" s="134">
        <f t="shared" si="2"/>
        <v>0</v>
      </c>
    </row>
    <row r="58" spans="1:11" ht="14.25" hidden="1" customHeight="1" thickTop="1" thickBot="1" x14ac:dyDescent="0.25">
      <c r="B58" s="58" t="s">
        <v>70</v>
      </c>
      <c r="C58" s="45" t="e">
        <f>SUM(C56-C57)</f>
        <v>#REF!</v>
      </c>
      <c r="D58" s="123"/>
      <c r="E58" s="45" t="e">
        <f>SUM(E56-E57)</f>
        <v>#REF!</v>
      </c>
      <c r="F58" s="123">
        <f>SUM(F56-F57)</f>
        <v>0</v>
      </c>
      <c r="G58" s="45" t="e">
        <f>SUM(G56-G57)</f>
        <v>#REF!</v>
      </c>
      <c r="H58" s="123">
        <f>SUM(H56-H57)</f>
        <v>0</v>
      </c>
      <c r="I58" s="124" t="e">
        <f t="shared" si="2"/>
        <v>#REF!</v>
      </c>
    </row>
    <row r="59" spans="1:11" ht="13.5" hidden="1" customHeight="1" thickTop="1" x14ac:dyDescent="0.2">
      <c r="B59" s="55" t="s">
        <v>71</v>
      </c>
      <c r="C59" s="43">
        <v>701.7</v>
      </c>
      <c r="D59" s="135"/>
      <c r="E59" s="43">
        <v>701.7</v>
      </c>
      <c r="F59" s="116"/>
      <c r="G59" s="44">
        <f>C59-E59</f>
        <v>0</v>
      </c>
      <c r="H59" s="117"/>
      <c r="I59" s="134">
        <f t="shared" si="2"/>
        <v>0</v>
      </c>
    </row>
    <row r="60" spans="1:11" ht="14.25" hidden="1" customHeight="1" thickTop="1" thickBot="1" x14ac:dyDescent="0.25">
      <c r="B60" s="58" t="s">
        <v>38</v>
      </c>
      <c r="C60" s="45" t="e">
        <f>SUM(C56-C57+C59)</f>
        <v>#REF!</v>
      </c>
      <c r="D60" s="123"/>
      <c r="E60" s="45" t="e">
        <f>SUM(E56-E57+E59)</f>
        <v>#REF!</v>
      </c>
      <c r="F60" s="119"/>
      <c r="G60" s="45" t="e">
        <f>SUM(G56-G57+G59)</f>
        <v>#REF!</v>
      </c>
      <c r="H60" s="120"/>
      <c r="I60" s="136" t="e">
        <f t="shared" si="2"/>
        <v>#REF!</v>
      </c>
    </row>
    <row r="61" spans="1:11" ht="14.25" thickTop="1" thickBot="1" x14ac:dyDescent="0.25">
      <c r="B61" s="59"/>
      <c r="C61" s="60"/>
      <c r="D61" s="60"/>
      <c r="E61" s="60"/>
      <c r="F61" s="60"/>
      <c r="G61" s="61"/>
      <c r="H61" s="61"/>
      <c r="I61" s="62"/>
    </row>
    <row r="62" spans="1:11" x14ac:dyDescent="0.2">
      <c r="C62" s="41"/>
      <c r="D62" s="41"/>
      <c r="E62" s="41"/>
      <c r="F62" s="41"/>
    </row>
  </sheetData>
  <mergeCells count="5">
    <mergeCell ref="B1:I1"/>
    <mergeCell ref="B2:I2"/>
    <mergeCell ref="B3:I3"/>
    <mergeCell ref="B4:I4"/>
    <mergeCell ref="B5:I5"/>
  </mergeCells>
  <hyperlinks>
    <hyperlink ref="B33" location="ING.OT.OPERAC.!D1" display="INGRESOS DE OTRAS OPERACIONES" xr:uid="{7152C2B4-EA78-436D-98BC-E968CFD96110}"/>
    <hyperlink ref="B35" location="'COSTOS DE OT.OPERAC.'!D1" display="COSTOS DE OTRAS OPERACIONES" xr:uid="{7C75910C-CC22-48F5-AC5F-A9496270D56A}"/>
    <hyperlink ref="B47" location="'INGRESOS NO OPERAC.'!D1" display="INGRESOS" xr:uid="{6B6D64B7-63DA-4D1E-AB43-CF3F1CCABC2E}"/>
    <hyperlink ref="B48" location="'GASTOS NO OPERAC.'!D1" display="GASTOS" xr:uid="{BAF03527-60EF-4204-BB42-B4C9816C8136}"/>
  </hyperlinks>
  <pageMargins left="0.59055118110236227" right="0.39370078740157483" top="0.74803149606299213" bottom="0.98425196850393704" header="0.51181102362204722" footer="0.51181102362204722"/>
  <pageSetup scale="84" fitToHeight="0" orientation="portrait" r:id="rId1"/>
  <headerFooter alignWithMargins="0">
    <oddFooter>&amp;LMCASTANEDA/DCONT/GP/DFO&amp;RPagina  2</oddFooter>
  </headerFooter>
  <ignoredErrors>
    <ignoredError sqref="C7:E7" numberStoredAsText="1"/>
    <ignoredError sqref="G54:H54" formula="1"/>
    <ignoredError sqref="J4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ENE 2023-2022</vt:lpstr>
      <vt:lpstr>ESTAD.RESULT. ENE 2023-2022</vt:lpstr>
      <vt:lpstr>'BALANCE ENE 2023-2022'!Área_de_impresión</vt:lpstr>
      <vt:lpstr>'ESTAD.RESULT. ENE 2023-2022'!Área_de_impresión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Jaime Guzmán López</cp:lastModifiedBy>
  <cp:lastPrinted>2023-02-06T15:04:00Z</cp:lastPrinted>
  <dcterms:created xsi:type="dcterms:W3CDTF">2014-11-04T23:55:13Z</dcterms:created>
  <dcterms:modified xsi:type="dcterms:W3CDTF">2023-02-14T16:04:16Z</dcterms:modified>
</cp:coreProperties>
</file>