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3\"/>
    </mc:Choice>
  </mc:AlternateContent>
  <xr:revisionPtr revIDLastSave="0" documentId="13_ncr:1_{1EF8BFDB-B0AD-4F34-9C2C-1E1E9B0FBE39}" xr6:coauthVersionLast="47" xr6:coauthVersionMax="47" xr10:uidLastSave="{00000000-0000-0000-0000-000000000000}"/>
  <bookViews>
    <workbookView xWindow="-120" yWindow="-120" windowWidth="20730" windowHeight="11040" xr2:uid="{6E682E29-C91A-4CCA-9975-D6EBDC939210}"/>
  </bookViews>
  <sheets>
    <sheet name="BALANCE (BVES)" sheetId="1" r:id="rId1"/>
    <sheet name="EST.RESULTAD (BVES)" sheetId="2" r:id="rId2"/>
  </sheets>
  <definedNames>
    <definedName name="_xlnm.Print_Area" localSheetId="0">'BALANCE (BVES)'!$A$1:$G$62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1" i="2"/>
  <c r="G28" i="2"/>
  <c r="C27" i="2"/>
  <c r="G22" i="2"/>
  <c r="C23" i="2"/>
  <c r="G18" i="2"/>
  <c r="C17" i="2"/>
  <c r="G14" i="2"/>
  <c r="C12" i="2"/>
  <c r="G9" i="2"/>
  <c r="C9" i="2"/>
  <c r="G5" i="2"/>
  <c r="G46" i="2" s="1"/>
  <c r="C5" i="2"/>
  <c r="G51" i="1"/>
  <c r="H51" i="1" s="1"/>
  <c r="C51" i="1"/>
  <c r="C45" i="1"/>
  <c r="G45" i="1"/>
  <c r="E39" i="1"/>
  <c r="C35" i="1"/>
  <c r="G38" i="1"/>
  <c r="G36" i="1"/>
  <c r="G34" i="1"/>
  <c r="G32" i="1"/>
  <c r="C30" i="1"/>
  <c r="G28" i="1"/>
  <c r="G26" i="1"/>
  <c r="C27" i="1"/>
  <c r="G24" i="1"/>
  <c r="C21" i="1"/>
  <c r="G21" i="1"/>
  <c r="G19" i="1"/>
  <c r="G17" i="1"/>
  <c r="C15" i="1"/>
  <c r="G14" i="1"/>
  <c r="G9" i="1"/>
  <c r="C10" i="1"/>
  <c r="C6" i="1"/>
  <c r="C43" i="1" s="1"/>
  <c r="G6" i="1"/>
  <c r="G30" i="1" s="1"/>
  <c r="G42" i="1" l="1"/>
  <c r="G43" i="1" s="1"/>
  <c r="H59" i="1"/>
  <c r="H45" i="1"/>
  <c r="C46" i="2"/>
  <c r="H67" i="1"/>
  <c r="H43" i="1" l="1"/>
  <c r="H55" i="1"/>
  <c r="C47" i="2"/>
  <c r="A47" i="2" s="1"/>
  <c r="G47" i="2"/>
  <c r="E47" i="2" l="1"/>
  <c r="G48" i="2"/>
  <c r="C48" i="2"/>
</calcChain>
</file>

<file path=xl/sharedStrings.xml><?xml version="1.0" encoding="utf-8"?>
<sst xmlns="http://schemas.openxmlformats.org/spreadsheetml/2006/main" count="163" uniqueCount="139">
  <si>
    <t>ASEGURADORA ABANK S.A., SEGUROS DE PERSONAS</t>
  </si>
  <si>
    <t>(Expresado en 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</si>
  <si>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</si>
  <si>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</si>
  <si>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</si>
  <si>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</si>
  <si>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</si>
  <si>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</si>
  <si>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</si>
  <si>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</si>
  <si>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</si>
  <si>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</si>
  <si>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</si>
  <si>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</si>
  <si>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</si>
  <si>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</si>
  <si>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</si>
  <si>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</si>
  <si>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</si>
  <si>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</si>
  <si>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</si>
  <si>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</si>
  <si>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</si>
  <si>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</si>
  <si>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</si>
  <si>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</si>
  <si>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</si>
  <si>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</si>
  <si>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</si>
  <si>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</si>
  <si>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</si>
  <si>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</si>
  <si>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</si>
  <si>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</si>
  <si>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</si>
  <si>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</si>
  <si>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</si>
  <si>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</si>
  <si>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</si>
  <si>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</si>
  <si>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</si>
  <si>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</si>
  <si>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</si>
  <si>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</si>
  <si>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</si>
  <si>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</si>
  <si>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</si>
  <si>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</si>
  <si>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</si>
  <si>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</si>
  <si>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</si>
  <si>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</si>
  <si>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</si>
  <si>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</si>
  <si>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</si>
  <si>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</si>
  <si>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</si>
  <si>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</si>
  <si>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</si>
  <si>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</si>
  <si>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</si>
  <si>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</si>
  <si>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</si>
  <si>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</si>
  <si>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</si>
  <si>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</si>
  <si>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</si>
  <si>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</si>
  <si>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</si>
  <si>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</si>
  <si>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</si>
  <si>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</si>
  <si>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</si>
  <si>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</si>
  <si>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</si>
  <si>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</si>
  <si>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</si>
  <si>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</si>
  <si>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</si>
  <si>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</si>
  <si>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</si>
  <si>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</si>
  <si>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</si>
  <si>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</si>
  <si>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</si>
  <si>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</si>
  <si>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</si>
  <si>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</si>
  <si>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</si>
  <si>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</si>
  <si>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</si>
  <si>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</si>
  <si>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</si>
  <si>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</si>
  <si>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</si>
  <si>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</si>
  <si>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</si>
  <si>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</si>
  <si>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</si>
  <si>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</si>
  <si>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</si>
  <si>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</si>
  <si>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</si>
  <si>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</si>
  <si>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</si>
  <si>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</si>
  <si>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</si>
  <si>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</si>
  <si>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</si>
  <si>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</si>
  <si>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</si>
  <si>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</si>
  <si>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</si>
  <si>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</si>
  <si>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</si>
  <si>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</si>
  <si>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</si>
  <si>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</si>
  <si>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</si>
  <si>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</si>
  <si>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</si>
  <si>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</si>
  <si>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</si>
  <si>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</si>
  <si>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</si>
  <si>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</si>
  <si>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</si>
  <si>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</si>
  <si>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</si>
  <si>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</si>
  <si>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</si>
  <si>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</si>
  <si>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</si>
  <si>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</si>
  <si>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</si>
  <si>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</si>
  <si>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</si>
  <si>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ABRIL 2023</t>
  </si>
  <si>
    <t>ESTADO DE RESULTADO DEL 01 DE ENERO 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</si>
</sst>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_-[$$-440A]* #,##0.00_-;\-[$$-440A]* #,##0.00_-;_-[$$-440A]* &quot;-&quot;??_-;_-@_-"/>
    <numFmt numFmtId="167" formatCode="0.0"/>
    <numFmt numFmtId="168" formatCode="_(&quot;Q&quot;* #,##0.00_);_(&quot;Q&quot;* \(#,##0.00\);_(&quot;Q&quot;* &quot;-&quot;??_);_(@_)"/>
    <numFmt numFmtId="169" formatCode="#,##0.00_ ;[Red]\-#,##0.00\ "/>
    <numFmt numFmtId="170" formatCode="#,##0.0"/>
    <numFmt numFmtId="171" formatCode="#,##0.000000000000000"/>
  </numFmts>
  <fonts count="2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0" borderId="0" xfId="2" applyFont="1"/>
    <xf numFmtId="4" fontId="1" fillId="0" borderId="0" xfId="2" applyNumberFormat="1"/>
    <xf numFmtId="4" fontId="1" fillId="0" borderId="0" xfId="2" applyNumberFormat="1" applyAlignment="1">
      <alignment vertical="center"/>
    </xf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164" fontId="0" fillId="0" borderId="0" xfId="0" applyNumberFormat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8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6" fontId="11" fillId="0" borderId="0" xfId="2" applyNumberFormat="1" applyFont="1"/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164" fontId="3" fillId="0" borderId="0" xfId="3" applyFont="1" applyBorder="1"/>
    <xf numFmtId="0" fontId="13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4" fillId="0" borderId="0" xfId="2" applyFont="1" applyAlignment="1">
      <alignment horizontal="centerContinuous"/>
    </xf>
    <xf numFmtId="0" fontId="14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7" fontId="1" fillId="0" borderId="0" xfId="2" applyNumberFormat="1"/>
    <xf numFmtId="0" fontId="5" fillId="0" borderId="0" xfId="2" applyFont="1"/>
    <xf numFmtId="39" fontId="1" fillId="0" borderId="0" xfId="2" applyNumberFormat="1"/>
    <xf numFmtId="4" fontId="0" fillId="0" borderId="0" xfId="0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4" fontId="1" fillId="0" borderId="2" xfId="3" applyFont="1" applyFill="1" applyBorder="1"/>
    <xf numFmtId="0" fontId="16" fillId="0" borderId="0" xfId="2" applyFont="1" applyAlignment="1">
      <alignment wrapText="1"/>
    </xf>
    <xf numFmtId="0" fontId="16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8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0" fillId="0" borderId="2" xfId="0" applyNumberFormat="1" applyBorder="1"/>
    <xf numFmtId="0" fontId="8" fillId="0" borderId="0" xfId="2" applyFont="1"/>
    <xf numFmtId="164" fontId="1" fillId="0" borderId="0" xfId="4" applyNumberFormat="1" applyFont="1" applyFill="1" applyBorder="1"/>
    <xf numFmtId="0" fontId="8" fillId="0" borderId="0" xfId="2" applyFont="1" applyAlignment="1">
      <alignment wrapText="1"/>
    </xf>
    <xf numFmtId="164" fontId="0" fillId="0" borderId="0" xfId="0" applyNumberFormat="1"/>
    <xf numFmtId="4" fontId="0" fillId="0" borderId="2" xfId="0" applyNumberFormat="1" applyBorder="1"/>
    <xf numFmtId="164" fontId="1" fillId="0" borderId="0" xfId="3" applyFill="1"/>
    <xf numFmtId="164" fontId="17" fillId="0" borderId="0" xfId="4" applyNumberFormat="1" applyFont="1" applyFill="1" applyBorder="1"/>
    <xf numFmtId="164" fontId="1" fillId="0" borderId="0" xfId="3" applyFont="1" applyFill="1"/>
    <xf numFmtId="169" fontId="1" fillId="0" borderId="2" xfId="3" applyNumberFormat="1" applyFont="1" applyFill="1" applyBorder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16" fillId="0" borderId="0" xfId="2" applyFont="1" applyAlignment="1">
      <alignment horizontal="left" vertical="center" wrapText="1"/>
    </xf>
    <xf numFmtId="170" fontId="1" fillId="0" borderId="0" xfId="2" applyNumberFormat="1"/>
    <xf numFmtId="171" fontId="1" fillId="0" borderId="0" xfId="2" applyNumberFormat="1"/>
    <xf numFmtId="0" fontId="18" fillId="0" borderId="0" xfId="2" applyFont="1"/>
    <xf numFmtId="164" fontId="1" fillId="0" borderId="2" xfId="0" applyNumberFormat="1" applyFont="1" applyBorder="1"/>
    <xf numFmtId="0" fontId="3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2" fillId="0" borderId="0" xfId="2" applyNumberFormat="1" applyFont="1" applyAlignment="1">
      <alignment horizontal="center"/>
    </xf>
    <xf numFmtId="0" fontId="19" fillId="0" borderId="0" xfId="2" applyFont="1"/>
    <xf numFmtId="0" fontId="13" fillId="0" borderId="0" xfId="2" applyFont="1"/>
  </cellXfs>
  <cellStyles count="5">
    <cellStyle name="Millares" xfId="1" builtinId="3"/>
    <cellStyle name="Millares_BALANCE GENERALA ASOCIADO ENERO 06" xfId="3" xr:uid="{72E6C2D3-53BD-47BB-B183-A9D5C046765F}"/>
    <cellStyle name="Moneda 2" xfId="4" xr:uid="{EC9C714A-4DD0-497A-A98C-F3751149669F}"/>
    <cellStyle name="Normal" xfId="0" builtinId="0"/>
    <cellStyle name="Normal 2" xfId="2" xr:uid="{090FFC33-1878-49A9-B6A1-2B7A50D6A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405341</xdr:colOff>
      <xdr:row>57</xdr:row>
      <xdr:rowOff>67732</xdr:rowOff>
    </xdr:from>
    <xdr:to>
      <xdr:col>1</xdr:col>
      <xdr:colOff>574674</xdr:colOff>
      <xdr:row>61</xdr:row>
      <xdr:rowOff>23282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F562A68-6C11-4A3F-A9F8-77CF5357A8F3}"/>
            </a:ext>
          </a:extLst>
        </xdr:cNvPr>
        <xdr:cNvSpPr/>
      </xdr:nvSpPr>
      <xdr:spPr>
        <a:xfrm>
          <a:off x="405341" y="9792757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57</xdr:row>
      <xdr:rowOff>92074</xdr:rowOff>
    </xdr:from>
    <xdr:to>
      <xdr:col>4</xdr:col>
      <xdr:colOff>1380067</xdr:colOff>
      <xdr:row>61</xdr:row>
      <xdr:rowOff>14816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5801EBA-2B83-4C9B-A7CE-200D5DBEAA28}"/>
            </a:ext>
          </a:extLst>
        </xdr:cNvPr>
        <xdr:cNvSpPr/>
      </xdr:nvSpPr>
      <xdr:spPr>
        <a:xfrm>
          <a:off x="4240743" y="9817099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1629834</xdr:colOff>
      <xdr:row>57</xdr:row>
      <xdr:rowOff>130175</xdr:rowOff>
    </xdr:from>
    <xdr:to>
      <xdr:col>6</xdr:col>
      <xdr:colOff>545042</xdr:colOff>
      <xdr:row>61</xdr:row>
      <xdr:rowOff>37042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CA93A7-E9F8-4AD8-8B75-2E4AABC5B759}"/>
            </a:ext>
          </a:extLst>
        </xdr:cNvPr>
        <xdr:cNvSpPr/>
      </xdr:nvSpPr>
      <xdr:spPr>
        <a:xfrm>
          <a:off x="7573434" y="9855200"/>
          <a:ext cx="3906308" cy="5545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E67DBC-0A12-4F51-A02E-9E4D5E5FA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D22CFFC-D429-486A-B02C-56ABF5419237}"/>
            </a:ext>
          </a:extLst>
        </xdr:cNvPr>
        <xdr:cNvSpPr/>
      </xdr:nvSpPr>
      <xdr:spPr>
        <a:xfrm>
          <a:off x="3959225" y="9267826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CEB99F8-1151-4619-B9A7-E16B9599619F}"/>
            </a:ext>
          </a:extLst>
        </xdr:cNvPr>
        <xdr:cNvSpPr/>
      </xdr:nvSpPr>
      <xdr:spPr>
        <a:xfrm>
          <a:off x="7724775" y="9247717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ED097E7-28C7-42FE-8FBF-6FC06DB69E35}"/>
            </a:ext>
          </a:extLst>
        </xdr:cNvPr>
        <xdr:cNvSpPr/>
      </xdr:nvSpPr>
      <xdr:spPr>
        <a:xfrm>
          <a:off x="323850" y="9286875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7652FF-169D-41CD-BAAA-B28349101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4DE54-B5A6-45BC-885F-CD19C9622DC6}">
  <sheetPr>
    <tabColor rgb="FF0070C0"/>
    <pageSetUpPr fitToPage="1"/>
  </sheetPr>
  <dimension ref="A1:O82"/>
  <sheetViews>
    <sheetView tabSelected="1" view="pageBreakPreview" topLeftCell="A45" zoomScaleNormal="90" zoomScaleSheetLayoutView="100" workbookViewId="0">
      <selection activeCell="C50" sqref="C50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8.5703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">
        <v>137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1216367.67</v>
      </c>
      <c r="D6" s="11"/>
      <c r="E6" s="8" t="s">
        <v>6</v>
      </c>
      <c r="F6" s="12"/>
      <c r="G6" s="10">
        <f>SUM(F7:F8)</f>
        <v>448239.5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1215267.67</v>
      </c>
      <c r="C8" s="10"/>
      <c r="D8" s="2" t="s">
        <v>2</v>
      </c>
      <c r="E8" s="5" t="s">
        <v>10</v>
      </c>
      <c r="F8" s="15">
        <v>448239.5</v>
      </c>
    </row>
    <row r="9" spans="1:11" ht="12.75" customHeight="1" x14ac:dyDescent="0.2">
      <c r="B9" s="9"/>
      <c r="E9" s="8" t="s">
        <v>11</v>
      </c>
      <c r="F9" s="12"/>
      <c r="G9" s="10">
        <f>SUM(F10:F13)</f>
        <v>8549484.7899999991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2303162.4700000002</v>
      </c>
      <c r="E10" s="5" t="s">
        <v>13</v>
      </c>
      <c r="F10" s="16">
        <v>28536.29</v>
      </c>
      <c r="G10" s="10"/>
      <c r="H10" s="11"/>
    </row>
    <row r="11" spans="1:11" ht="12.75" customHeight="1" x14ac:dyDescent="0.2">
      <c r="A11" s="5" t="s">
        <v>14</v>
      </c>
      <c r="B11" s="9">
        <v>973000</v>
      </c>
      <c r="E11" s="5" t="s">
        <v>15</v>
      </c>
      <c r="F11" s="17">
        <v>1498320.55</v>
      </c>
    </row>
    <row r="12" spans="1:11" ht="12.75" customHeight="1" x14ac:dyDescent="0.2">
      <c r="A12" s="5" t="s">
        <v>16</v>
      </c>
      <c r="B12" s="13">
        <v>1322654.07</v>
      </c>
      <c r="D12" s="18"/>
      <c r="E12" s="5" t="s">
        <v>17</v>
      </c>
      <c r="F12" s="17">
        <v>7003253.0099999998</v>
      </c>
      <c r="G12" s="10"/>
      <c r="K12" s="19"/>
    </row>
    <row r="13" spans="1:11" ht="12.75" customHeight="1" x14ac:dyDescent="0.2">
      <c r="A13" s="5" t="s">
        <v>18</v>
      </c>
      <c r="B13" s="15">
        <v>7508.4</v>
      </c>
      <c r="D13" s="18"/>
      <c r="E13" s="5" t="s">
        <v>19</v>
      </c>
      <c r="F13" s="15">
        <v>19374.939999999999</v>
      </c>
    </row>
    <row r="14" spans="1:11" ht="12.75" customHeight="1" x14ac:dyDescent="0.2">
      <c r="B14" s="16"/>
      <c r="D14" s="18"/>
      <c r="E14" s="8" t="s">
        <v>20</v>
      </c>
      <c r="G14" s="20">
        <f>SUM(F15:F16)</f>
        <v>1800033.9200000002</v>
      </c>
      <c r="K14" s="19"/>
    </row>
    <row r="15" spans="1:11" ht="12.75" customHeight="1" x14ac:dyDescent="0.2">
      <c r="A15" s="8" t="s">
        <v>21</v>
      </c>
      <c r="B15" s="21"/>
      <c r="C15" s="20">
        <f>SUM(B16:B19)</f>
        <v>200000</v>
      </c>
      <c r="D15" s="18"/>
      <c r="E15" s="5" t="s">
        <v>22</v>
      </c>
      <c r="F15" s="17">
        <v>1588987.8800000001</v>
      </c>
    </row>
    <row r="16" spans="1:11" ht="12.75" customHeight="1" x14ac:dyDescent="0.2">
      <c r="A16" s="5" t="s">
        <v>23</v>
      </c>
      <c r="B16" s="9">
        <v>200000</v>
      </c>
      <c r="E16" s="5" t="s">
        <v>24</v>
      </c>
      <c r="F16" s="15">
        <v>211046.04</v>
      </c>
    </row>
    <row r="17" spans="1:15" ht="12.75" customHeight="1" x14ac:dyDescent="0.2">
      <c r="A17" s="5" t="s">
        <v>25</v>
      </c>
      <c r="B17" s="9">
        <v>0</v>
      </c>
      <c r="E17" s="8" t="s">
        <v>26</v>
      </c>
      <c r="F17" s="22"/>
      <c r="G17" s="10">
        <f>SUM(F18)</f>
        <v>199190.06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3">
        <v>199190.06</v>
      </c>
      <c r="G18" s="10"/>
    </row>
    <row r="19" spans="1:15" ht="12.75" customHeight="1" x14ac:dyDescent="0.2">
      <c r="A19" s="5" t="s">
        <v>29</v>
      </c>
      <c r="B19" s="15">
        <v>0</v>
      </c>
      <c r="E19" s="8" t="s">
        <v>30</v>
      </c>
      <c r="F19" s="22"/>
      <c r="G19" s="10">
        <f>SUM(F20)</f>
        <v>145412.88</v>
      </c>
    </row>
    <row r="20" spans="1:15" ht="12.75" customHeight="1" x14ac:dyDescent="0.2">
      <c r="E20" s="5" t="s">
        <v>31</v>
      </c>
      <c r="F20" s="15">
        <v>145412.88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15665711.85</v>
      </c>
      <c r="E21" s="8" t="s">
        <v>33</v>
      </c>
      <c r="F21" s="13"/>
      <c r="G21" s="10">
        <f>SUM(F22:F23)</f>
        <v>400853.07</v>
      </c>
    </row>
    <row r="22" spans="1:15" ht="12.75" customHeight="1" x14ac:dyDescent="0.2">
      <c r="A22" s="5" t="s">
        <v>34</v>
      </c>
      <c r="B22" s="9">
        <v>3926187.18</v>
      </c>
      <c r="E22" s="5" t="s">
        <v>35</v>
      </c>
      <c r="F22" s="16">
        <v>270167.45</v>
      </c>
    </row>
    <row r="23" spans="1:15" ht="15.75" customHeight="1" x14ac:dyDescent="0.2">
      <c r="A23" s="24" t="s">
        <v>36</v>
      </c>
      <c r="B23" s="17">
        <v>9728488.5700000003</v>
      </c>
      <c r="E23" s="5" t="s">
        <v>37</v>
      </c>
      <c r="F23" s="15">
        <v>130685.62000000001</v>
      </c>
      <c r="G23" s="10"/>
    </row>
    <row r="24" spans="1:15" ht="12.75" customHeight="1" x14ac:dyDescent="0.2">
      <c r="A24" s="5" t="s">
        <v>38</v>
      </c>
      <c r="B24" s="25">
        <v>2141129.42</v>
      </c>
      <c r="E24" s="8" t="s">
        <v>39</v>
      </c>
      <c r="F24" s="26"/>
      <c r="G24" s="10">
        <f>SUM(F25:F25)</f>
        <v>89547.33</v>
      </c>
    </row>
    <row r="25" spans="1:15" ht="12.75" customHeight="1" x14ac:dyDescent="0.2">
      <c r="A25" s="5" t="s">
        <v>40</v>
      </c>
      <c r="B25" s="27">
        <v>-130093.32</v>
      </c>
      <c r="E25" s="5" t="s">
        <v>41</v>
      </c>
      <c r="F25" s="15">
        <v>89547.33</v>
      </c>
    </row>
    <row r="26" spans="1:15" ht="12.75" customHeight="1" x14ac:dyDescent="0.2">
      <c r="E26" s="8" t="s">
        <v>42</v>
      </c>
      <c r="G26" s="20">
        <f>SUM(F27)</f>
        <v>90650.52</v>
      </c>
    </row>
    <row r="27" spans="1:15" ht="12.75" customHeight="1" x14ac:dyDescent="0.2">
      <c r="A27" s="8" t="s">
        <v>43</v>
      </c>
      <c r="B27" s="16"/>
      <c r="C27" s="20">
        <f>SUM(B28)</f>
        <v>116106.19</v>
      </c>
      <c r="E27" s="28" t="s">
        <v>44</v>
      </c>
      <c r="F27" s="15">
        <v>90650.52</v>
      </c>
    </row>
    <row r="28" spans="1:15" ht="12.75" customHeight="1" x14ac:dyDescent="0.2">
      <c r="A28" s="5" t="s">
        <v>45</v>
      </c>
      <c r="B28" s="29">
        <v>116106.19</v>
      </c>
      <c r="E28" s="30" t="s">
        <v>46</v>
      </c>
      <c r="F28" s="26"/>
      <c r="G28" s="10">
        <f>+SUM(F29:F29)</f>
        <v>0</v>
      </c>
    </row>
    <row r="29" spans="1:15" ht="12.75" customHeight="1" x14ac:dyDescent="0.2">
      <c r="B29" s="16"/>
      <c r="E29" s="28" t="s">
        <v>47</v>
      </c>
      <c r="F29" s="15">
        <v>0</v>
      </c>
      <c r="G29" s="10"/>
      <c r="L29" s="31"/>
      <c r="O29" s="31"/>
    </row>
    <row r="30" spans="1:15" ht="12.75" customHeight="1" x14ac:dyDescent="0.2">
      <c r="A30" s="8" t="s">
        <v>48</v>
      </c>
      <c r="B30" s="9" t="s">
        <v>2</v>
      </c>
      <c r="C30" s="10">
        <f>SUM(B31:B33)</f>
        <v>79766.699999999953</v>
      </c>
      <c r="E30" s="32" t="s">
        <v>49</v>
      </c>
      <c r="F30" s="9" t="s">
        <v>2</v>
      </c>
      <c r="G30" s="33">
        <f>SUM(G6:G28)</f>
        <v>11723412.07</v>
      </c>
    </row>
    <row r="31" spans="1:15" ht="12.75" customHeight="1" x14ac:dyDescent="0.2">
      <c r="A31" s="5" t="s">
        <v>50</v>
      </c>
      <c r="B31" s="16">
        <v>0</v>
      </c>
      <c r="C31" s="10"/>
      <c r="E31" s="32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v>700503.15999999992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v>-620736.46</v>
      </c>
      <c r="E33" s="5" t="s">
        <v>55</v>
      </c>
      <c r="F33" s="15">
        <v>7500000</v>
      </c>
      <c r="G33" s="10"/>
      <c r="K33" s="11"/>
    </row>
    <row r="34" spans="1:11" ht="12.75" customHeight="1" x14ac:dyDescent="0.2">
      <c r="B34" s="9"/>
      <c r="E34" s="34" t="s">
        <v>56</v>
      </c>
      <c r="G34" s="16">
        <f>+F35</f>
        <v>225833.54</v>
      </c>
    </row>
    <row r="35" spans="1:11" ht="12.75" customHeight="1" x14ac:dyDescent="0.2">
      <c r="A35" s="8" t="s">
        <v>57</v>
      </c>
      <c r="B35" s="13"/>
      <c r="C35" s="10">
        <f>SUM(B36:B39)</f>
        <v>2377522.6900000004</v>
      </c>
      <c r="E35" s="35" t="s">
        <v>58</v>
      </c>
      <c r="F35" s="15">
        <v>225833.54</v>
      </c>
    </row>
    <row r="36" spans="1:11" ht="12.75" customHeight="1" x14ac:dyDescent="0.2">
      <c r="A36" s="5" t="s">
        <v>59</v>
      </c>
      <c r="B36" s="9">
        <v>1992810.04</v>
      </c>
      <c r="C36" s="10"/>
      <c r="E36" s="34" t="s">
        <v>60</v>
      </c>
      <c r="F36" s="16"/>
      <c r="G36" s="10">
        <f>+F37</f>
        <v>9398.7000000000007</v>
      </c>
    </row>
    <row r="37" spans="1:11" ht="12.75" customHeight="1" x14ac:dyDescent="0.2">
      <c r="A37" s="5" t="s">
        <v>61</v>
      </c>
      <c r="B37" s="25">
        <v>324921</v>
      </c>
      <c r="C37" s="10"/>
      <c r="E37" s="36" t="s">
        <v>62</v>
      </c>
      <c r="F37" s="15">
        <v>9398.7000000000007</v>
      </c>
    </row>
    <row r="38" spans="1:11" ht="12.75" customHeight="1" x14ac:dyDescent="0.2">
      <c r="A38" s="5" t="s">
        <v>63</v>
      </c>
      <c r="B38" s="13">
        <v>186877.97</v>
      </c>
      <c r="C38" s="10"/>
      <c r="E38" s="8" t="s">
        <v>64</v>
      </c>
      <c r="F38" s="16"/>
      <c r="G38" s="10">
        <f>SUM(F39:F40)</f>
        <v>2499993.2599999998</v>
      </c>
    </row>
    <row r="39" spans="1:11" ht="12.75" customHeight="1" x14ac:dyDescent="0.2">
      <c r="A39" s="5" t="s">
        <v>65</v>
      </c>
      <c r="B39" s="15">
        <v>-127086.32</v>
      </c>
      <c r="E39" s="5" t="str">
        <f>IF(F39&lt;0,"PERDIDA DEL EJERCICIO","UTILIDAD DEL EJERCICIO")</f>
        <v>UTILIDAD DEL EJERCICIO</v>
      </c>
      <c r="F39" s="16">
        <v>705461.51999999955</v>
      </c>
      <c r="H39" s="19"/>
    </row>
    <row r="40" spans="1:11" ht="12.75" customHeight="1" x14ac:dyDescent="0.2">
      <c r="E40" s="5" t="s">
        <v>66</v>
      </c>
      <c r="F40" s="15">
        <v>1794531.74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3">
        <f>SUM(G32:G41)</f>
        <v>10235225.5</v>
      </c>
    </row>
    <row r="43" spans="1:11" ht="15" customHeight="1" thickBot="1" x14ac:dyDescent="0.25">
      <c r="A43" s="32" t="s">
        <v>68</v>
      </c>
      <c r="B43" s="37" t="s">
        <v>2</v>
      </c>
      <c r="C43" s="38">
        <f>SUM(C5:C42)</f>
        <v>21958637.57</v>
      </c>
      <c r="E43" s="7" t="s">
        <v>69</v>
      </c>
      <c r="F43" s="9"/>
      <c r="G43" s="39">
        <f>G30+G42</f>
        <v>21958637.57</v>
      </c>
      <c r="H43" s="40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7"/>
      <c r="C45" s="41">
        <f>SUM(B46:B49)</f>
        <v>1420769093.25</v>
      </c>
      <c r="E45" s="42" t="s">
        <v>71</v>
      </c>
      <c r="F45" s="13"/>
      <c r="G45" s="41">
        <f>SUM(F46)</f>
        <v>1420769093.25</v>
      </c>
      <c r="H45" s="11">
        <f>+G45-C45</f>
        <v>0</v>
      </c>
      <c r="I45" s="11"/>
    </row>
    <row r="46" spans="1:11" ht="24" customHeight="1" x14ac:dyDescent="0.2">
      <c r="A46" s="43" t="s">
        <v>72</v>
      </c>
      <c r="B46" s="9">
        <v>1230819525.0999999</v>
      </c>
      <c r="C46" s="37"/>
      <c r="E46" s="24" t="s">
        <v>73</v>
      </c>
      <c r="F46" s="15">
        <v>1420769093.25</v>
      </c>
      <c r="G46" s="37"/>
      <c r="H46" s="11"/>
      <c r="I46" s="11"/>
    </row>
    <row r="47" spans="1:11" ht="12.75" customHeight="1" x14ac:dyDescent="0.2">
      <c r="A47" s="5" t="s">
        <v>74</v>
      </c>
      <c r="B47" s="44">
        <v>26217899.800000001</v>
      </c>
      <c r="C47" s="45"/>
      <c r="E47" s="46"/>
      <c r="F47" s="47"/>
      <c r="G47" s="45"/>
      <c r="H47" s="11"/>
      <c r="I47" s="11"/>
    </row>
    <row r="48" spans="1:11" ht="21.75" customHeight="1" x14ac:dyDescent="0.2">
      <c r="A48" s="48" t="s">
        <v>75</v>
      </c>
      <c r="B48" s="44">
        <v>160379693.40000001</v>
      </c>
      <c r="F48" s="47"/>
      <c r="G48" s="45"/>
      <c r="H48" s="11"/>
      <c r="I48" s="11"/>
    </row>
    <row r="49" spans="1:12" ht="21" customHeight="1" x14ac:dyDescent="0.2">
      <c r="A49" s="24" t="s">
        <v>76</v>
      </c>
      <c r="B49" s="49">
        <v>3351974.95</v>
      </c>
      <c r="E49" s="50"/>
      <c r="F49" s="47"/>
      <c r="G49" s="51"/>
      <c r="H49" s="11"/>
      <c r="I49" s="11"/>
    </row>
    <row r="50" spans="1:12" ht="12.75" customHeight="1" x14ac:dyDescent="0.2">
      <c r="B50" s="51"/>
      <c r="C50" s="45"/>
      <c r="E50" s="50"/>
      <c r="F50" s="47"/>
      <c r="G50" s="51"/>
    </row>
    <row r="51" spans="1:12" ht="12.75" customHeight="1" x14ac:dyDescent="0.2">
      <c r="A51" s="8" t="s">
        <v>77</v>
      </c>
      <c r="B51" s="51"/>
      <c r="C51" s="52">
        <f>SUM(B52:B54)</f>
        <v>1208549.02</v>
      </c>
      <c r="E51" s="8" t="s">
        <v>78</v>
      </c>
      <c r="G51" s="52">
        <f>+F52</f>
        <v>1208549.02</v>
      </c>
      <c r="H51" s="53">
        <f>+G51-C51</f>
        <v>0</v>
      </c>
    </row>
    <row r="52" spans="1:12" ht="12.75" customHeight="1" x14ac:dyDescent="0.2">
      <c r="A52" s="5" t="s">
        <v>79</v>
      </c>
      <c r="B52" s="54">
        <v>1173000</v>
      </c>
      <c r="C52" s="45"/>
      <c r="E52" s="5" t="s">
        <v>78</v>
      </c>
      <c r="F52" s="23">
        <v>1208549.02</v>
      </c>
    </row>
    <row r="53" spans="1:12" ht="12.75" customHeight="1" x14ac:dyDescent="0.2">
      <c r="A53" s="5" t="s">
        <v>80</v>
      </c>
      <c r="B53" s="54">
        <v>30907.46</v>
      </c>
      <c r="C53" s="45"/>
      <c r="F53" s="17"/>
    </row>
    <row r="54" spans="1:12" ht="12.75" customHeight="1" x14ac:dyDescent="0.2">
      <c r="A54" s="55" t="s">
        <v>81</v>
      </c>
      <c r="B54" s="49">
        <v>4641.5600000000004</v>
      </c>
      <c r="C54" s="45"/>
      <c r="F54" s="20"/>
    </row>
    <row r="55" spans="1:12" ht="12.75" customHeight="1" x14ac:dyDescent="0.2">
      <c r="B55" s="51"/>
      <c r="C55" s="45"/>
      <c r="H55" s="11">
        <f>+C43-G43</f>
        <v>0</v>
      </c>
    </row>
    <row r="56" spans="1:12" ht="12.75" customHeight="1" x14ac:dyDescent="0.2">
      <c r="B56" s="51"/>
      <c r="C56" s="45"/>
      <c r="H56" s="11"/>
      <c r="L56" s="11"/>
    </row>
    <row r="57" spans="1:12" ht="12.75" customHeight="1" x14ac:dyDescent="0.2">
      <c r="B57" s="51"/>
      <c r="C57" s="45"/>
      <c r="H57" s="11"/>
      <c r="L57" s="11"/>
    </row>
    <row r="58" spans="1:12" ht="12.75" customHeight="1" x14ac:dyDescent="0.2">
      <c r="B58" s="51"/>
      <c r="C58" s="45"/>
      <c r="H58" s="11"/>
      <c r="L58" s="11"/>
    </row>
    <row r="59" spans="1:12" ht="12.75" customHeight="1" x14ac:dyDescent="0.2">
      <c r="B59" s="51"/>
      <c r="C59" s="45"/>
      <c r="H59" s="11">
        <f>+G45-C45</f>
        <v>0</v>
      </c>
      <c r="K59" s="56"/>
    </row>
    <row r="60" spans="1:12" ht="12.75" customHeight="1" x14ac:dyDescent="0.2">
      <c r="B60" s="51"/>
      <c r="C60" s="45"/>
      <c r="H60" s="57" t="s">
        <v>2</v>
      </c>
      <c r="K60" s="11"/>
    </row>
    <row r="61" spans="1:12" ht="12.75" customHeight="1" x14ac:dyDescent="0.2">
      <c r="A61" s="58" t="s">
        <v>82</v>
      </c>
      <c r="C61" s="59"/>
      <c r="F61" s="60" t="s">
        <v>83</v>
      </c>
      <c r="G61" s="59"/>
      <c r="H61" s="11"/>
    </row>
    <row r="62" spans="1:12" ht="12.75" customHeight="1" x14ac:dyDescent="0.2">
      <c r="A62" s="61"/>
      <c r="C62" s="59"/>
      <c r="F62" s="59"/>
      <c r="G62" s="59"/>
      <c r="I62" s="11"/>
      <c r="K62" s="11"/>
    </row>
    <row r="63" spans="1:12" ht="12.75" customHeight="1" x14ac:dyDescent="0.2">
      <c r="F63" s="59"/>
      <c r="G63" s="59"/>
    </row>
    <row r="64" spans="1:12" ht="12.75" customHeight="1" x14ac:dyDescent="0.2">
      <c r="D64" s="62"/>
    </row>
    <row r="65" spans="4:11" ht="12.75" customHeight="1" x14ac:dyDescent="0.2">
      <c r="D65" s="62"/>
    </row>
    <row r="66" spans="4:11" ht="12.75" customHeight="1" x14ac:dyDescent="0.2">
      <c r="D66" s="62"/>
    </row>
    <row r="67" spans="4:11" ht="12.75" customHeight="1" x14ac:dyDescent="0.2">
      <c r="D67" s="62"/>
      <c r="H67" s="11">
        <f>+C51-G51</f>
        <v>0</v>
      </c>
    </row>
    <row r="68" spans="4:11" ht="12.75" customHeight="1" x14ac:dyDescent="0.2">
      <c r="D68" s="62"/>
    </row>
    <row r="69" spans="4:11" ht="12.75" customHeight="1" x14ac:dyDescent="0.2">
      <c r="D69" s="62"/>
      <c r="K69" s="11"/>
    </row>
    <row r="70" spans="4:11" ht="12.75" customHeight="1" x14ac:dyDescent="0.2">
      <c r="D70" s="62"/>
    </row>
    <row r="71" spans="4:11" ht="12.75" customHeight="1" x14ac:dyDescent="0.2">
      <c r="D71" s="62"/>
    </row>
    <row r="72" spans="4:11" ht="12.75" customHeight="1" x14ac:dyDescent="0.2">
      <c r="D72" s="62"/>
    </row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"/>
    <row r="80" spans="4:11" ht="12.75" customHeight="1" x14ac:dyDescent="0.25">
      <c r="D80" s="63"/>
    </row>
    <row r="81" spans="4:4" ht="12.75" customHeight="1" x14ac:dyDescent="0.25">
      <c r="D81" s="63"/>
    </row>
    <row r="82" spans="4:4" ht="15.75" x14ac:dyDescent="0.25">
      <c r="D82" s="63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D12EA-7B3A-4DE3-B0C2-470A1882AB06}">
  <sheetPr>
    <tabColor rgb="FF0070C0"/>
    <pageSetUpPr fitToPage="1"/>
  </sheetPr>
  <dimension ref="A1:I64"/>
  <sheetViews>
    <sheetView view="pageBreakPreview" zoomScaleNormal="100" zoomScaleSheetLayoutView="100" workbookViewId="0">
      <selection activeCell="A65" sqref="A65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64" t="s">
        <v>0</v>
      </c>
      <c r="B1" s="65"/>
      <c r="C1" s="65"/>
      <c r="D1" s="65"/>
      <c r="E1" s="66"/>
      <c r="F1" s="65"/>
      <c r="G1" s="67"/>
    </row>
    <row r="2" spans="1:9" ht="15" customHeight="1" x14ac:dyDescent="0.2">
      <c r="A2" s="68" t="s">
        <v>138</v>
      </c>
      <c r="B2" s="69"/>
      <c r="C2" s="69"/>
      <c r="D2" s="69"/>
      <c r="E2" s="70"/>
      <c r="F2" s="69"/>
      <c r="G2" s="67"/>
    </row>
    <row r="3" spans="1:9" ht="19.5" customHeight="1" thickBot="1" x14ac:dyDescent="0.25">
      <c r="A3" s="71" t="s">
        <v>1</v>
      </c>
      <c r="B3" s="72"/>
      <c r="C3" s="72"/>
      <c r="D3" s="72"/>
      <c r="E3" s="73"/>
      <c r="F3" s="72"/>
      <c r="G3" s="74"/>
      <c r="H3" s="75"/>
    </row>
    <row r="4" spans="1:9" ht="18" customHeight="1" x14ac:dyDescent="0.2">
      <c r="A4" s="7" t="s">
        <v>84</v>
      </c>
      <c r="E4" s="7" t="s">
        <v>85</v>
      </c>
      <c r="G4" s="19"/>
      <c r="H4" s="75"/>
      <c r="I4" s="75"/>
    </row>
    <row r="5" spans="1:9" ht="16.5" customHeight="1" x14ac:dyDescent="0.2">
      <c r="A5" s="76" t="s">
        <v>86</v>
      </c>
      <c r="C5" s="19">
        <f>SUM(B6:B7)</f>
        <v>4498096.92</v>
      </c>
      <c r="D5" s="75"/>
      <c r="E5" s="8" t="s">
        <v>87</v>
      </c>
      <c r="F5" s="77"/>
      <c r="G5" s="77">
        <f>SUM(F6:F7)</f>
        <v>10304666.029999999</v>
      </c>
      <c r="H5" s="75"/>
    </row>
    <row r="6" spans="1:9" x14ac:dyDescent="0.2">
      <c r="A6" s="2" t="s">
        <v>88</v>
      </c>
      <c r="B6" s="78">
        <v>896717.05</v>
      </c>
      <c r="C6" s="19"/>
      <c r="E6" s="5" t="s">
        <v>88</v>
      </c>
      <c r="F6" s="79">
        <v>2054949.35</v>
      </c>
      <c r="G6" s="77"/>
      <c r="H6" s="75"/>
    </row>
    <row r="7" spans="1:9" x14ac:dyDescent="0.2">
      <c r="A7" s="80" t="s">
        <v>89</v>
      </c>
      <c r="B7" s="81">
        <v>3601379.87</v>
      </c>
      <c r="E7" s="5" t="s">
        <v>90</v>
      </c>
      <c r="F7" s="82">
        <v>8249716.6799999997</v>
      </c>
      <c r="G7" s="77"/>
    </row>
    <row r="8" spans="1:9" x14ac:dyDescent="0.2">
      <c r="C8" s="19"/>
      <c r="E8" s="5"/>
      <c r="F8" s="56"/>
      <c r="G8" s="77"/>
    </row>
    <row r="9" spans="1:9" ht="24" x14ac:dyDescent="0.2">
      <c r="A9" s="83" t="s">
        <v>91</v>
      </c>
      <c r="B9" s="77"/>
      <c r="C9" s="77">
        <f>SUM(B10)</f>
        <v>918532.54</v>
      </c>
      <c r="E9" s="84" t="s">
        <v>92</v>
      </c>
      <c r="G9" s="77">
        <f>SUM(F10:F12)</f>
        <v>2402152.91</v>
      </c>
    </row>
    <row r="10" spans="1:9" x14ac:dyDescent="0.2">
      <c r="A10" s="85" t="s">
        <v>88</v>
      </c>
      <c r="B10" s="86">
        <v>918532.54</v>
      </c>
      <c r="C10" s="77"/>
      <c r="D10" s="75"/>
      <c r="E10" s="6" t="s">
        <v>88</v>
      </c>
      <c r="F10" s="78">
        <v>761483.74</v>
      </c>
      <c r="H10" s="75"/>
    </row>
    <row r="11" spans="1:9" ht="25.5" x14ac:dyDescent="0.2">
      <c r="A11" s="85"/>
      <c r="B11" s="19"/>
      <c r="C11" s="77"/>
      <c r="E11" s="87" t="s">
        <v>93</v>
      </c>
      <c r="F11" s="78">
        <v>1307141.99</v>
      </c>
    </row>
    <row r="12" spans="1:9" ht="15" customHeight="1" x14ac:dyDescent="0.2">
      <c r="A12" s="88" t="s">
        <v>94</v>
      </c>
      <c r="C12" s="19">
        <f>SUM(B13:B15)</f>
        <v>4590584.95</v>
      </c>
      <c r="E12" s="6" t="s">
        <v>95</v>
      </c>
      <c r="F12" s="81">
        <v>333527.18</v>
      </c>
    </row>
    <row r="13" spans="1:9" x14ac:dyDescent="0.2">
      <c r="A13" s="85" t="s">
        <v>88</v>
      </c>
      <c r="B13" s="89">
        <v>344469.35</v>
      </c>
      <c r="F13" s="19"/>
    </row>
    <row r="14" spans="1:9" ht="15.75" customHeight="1" x14ac:dyDescent="0.2">
      <c r="A14" s="90" t="s">
        <v>96</v>
      </c>
      <c r="B14" s="78">
        <v>4067450.5700000003</v>
      </c>
      <c r="C14" s="11"/>
      <c r="E14" s="91" t="s">
        <v>97</v>
      </c>
      <c r="G14" s="19">
        <f>SUM(F15:F16)</f>
        <v>421716.2</v>
      </c>
    </row>
    <row r="15" spans="1:9" x14ac:dyDescent="0.2">
      <c r="A15" s="85" t="s">
        <v>95</v>
      </c>
      <c r="B15" s="92">
        <v>178665.03</v>
      </c>
      <c r="E15" s="6" t="s">
        <v>88</v>
      </c>
      <c r="F15" s="78">
        <v>222238.7</v>
      </c>
    </row>
    <row r="16" spans="1:9" x14ac:dyDescent="0.2">
      <c r="A16" s="85"/>
      <c r="B16" s="19"/>
      <c r="C16" s="19"/>
      <c r="E16" s="6" t="s">
        <v>98</v>
      </c>
      <c r="F16" s="93">
        <v>199477.5</v>
      </c>
    </row>
    <row r="17" spans="1:8" x14ac:dyDescent="0.2">
      <c r="A17" s="76" t="s">
        <v>99</v>
      </c>
      <c r="B17" s="19"/>
      <c r="C17" s="19">
        <f>SUM(B18:B21)</f>
        <v>1247554.42</v>
      </c>
    </row>
    <row r="18" spans="1:8" x14ac:dyDescent="0.2">
      <c r="A18" s="94" t="s">
        <v>100</v>
      </c>
      <c r="B18" s="78">
        <v>139264.18</v>
      </c>
      <c r="D18" s="75"/>
      <c r="E18" s="8" t="s">
        <v>101</v>
      </c>
      <c r="F18" s="95"/>
      <c r="G18" s="95">
        <f>SUM(F19:F20)</f>
        <v>161.57</v>
      </c>
    </row>
    <row r="19" spans="1:8" ht="24" x14ac:dyDescent="0.2">
      <c r="A19" s="96" t="s">
        <v>102</v>
      </c>
      <c r="B19" s="78">
        <v>311926.47000000003</v>
      </c>
      <c r="C19" s="19"/>
      <c r="D19" s="11"/>
      <c r="E19" s="6" t="s">
        <v>88</v>
      </c>
      <c r="F19" s="97">
        <v>54.9</v>
      </c>
      <c r="G19" s="95"/>
    </row>
    <row r="20" spans="1:8" x14ac:dyDescent="0.2">
      <c r="A20" s="2" t="s">
        <v>103</v>
      </c>
      <c r="B20" s="78">
        <v>9240.66</v>
      </c>
      <c r="E20" s="5" t="s">
        <v>89</v>
      </c>
      <c r="F20" s="93">
        <v>106.67</v>
      </c>
    </row>
    <row r="21" spans="1:8" x14ac:dyDescent="0.2">
      <c r="A21" s="2" t="s">
        <v>104</v>
      </c>
      <c r="B21" s="98">
        <v>787123.11</v>
      </c>
    </row>
    <row r="22" spans="1:8" ht="18" x14ac:dyDescent="0.25">
      <c r="E22" s="91" t="s">
        <v>105</v>
      </c>
      <c r="G22" s="99">
        <f>SUM(F23:F25)</f>
        <v>44803.95</v>
      </c>
      <c r="H22" s="100"/>
    </row>
    <row r="23" spans="1:8" ht="13.5" customHeight="1" x14ac:dyDescent="0.25">
      <c r="A23" s="88" t="s">
        <v>106</v>
      </c>
      <c r="C23" s="19">
        <f>SUM(B24:B25)</f>
        <v>552718.89</v>
      </c>
      <c r="E23" s="6" t="s">
        <v>107</v>
      </c>
      <c r="F23" s="101">
        <v>29013.88</v>
      </c>
      <c r="G23" s="11"/>
      <c r="H23" s="100" t="s">
        <v>108</v>
      </c>
    </row>
    <row r="24" spans="1:8" ht="14.25" customHeight="1" x14ac:dyDescent="0.25">
      <c r="A24" s="85" t="s">
        <v>88</v>
      </c>
      <c r="B24" s="78">
        <v>182411.51999999999</v>
      </c>
      <c r="C24" s="77"/>
      <c r="E24" s="5" t="s">
        <v>109</v>
      </c>
      <c r="F24" s="101">
        <v>15790.07</v>
      </c>
      <c r="H24" s="100"/>
    </row>
    <row r="25" spans="1:8" ht="14.25" customHeight="1" x14ac:dyDescent="0.2">
      <c r="A25" s="2" t="s">
        <v>98</v>
      </c>
      <c r="B25" s="81">
        <v>370307.37</v>
      </c>
      <c r="E25" s="6" t="s">
        <v>110</v>
      </c>
      <c r="F25" s="102">
        <v>0</v>
      </c>
    </row>
    <row r="26" spans="1:8" ht="5.25" customHeight="1" x14ac:dyDescent="0.35">
      <c r="B26" s="103"/>
      <c r="C26" s="104"/>
      <c r="E26" s="5"/>
      <c r="F26" s="56"/>
    </row>
    <row r="27" spans="1:8" ht="14.25" customHeight="1" x14ac:dyDescent="0.2">
      <c r="A27" s="76" t="s">
        <v>111</v>
      </c>
      <c r="B27" s="105"/>
      <c r="C27" s="105">
        <f>SUM(B28:B30)</f>
        <v>118277.61</v>
      </c>
      <c r="E27" s="5"/>
      <c r="F27" s="56"/>
    </row>
    <row r="28" spans="1:8" x14ac:dyDescent="0.2">
      <c r="A28" s="2" t="s">
        <v>112</v>
      </c>
      <c r="B28" s="78">
        <v>6043.2</v>
      </c>
      <c r="C28" s="105"/>
      <c r="E28" s="50" t="s">
        <v>113</v>
      </c>
      <c r="F28" s="56"/>
      <c r="G28" s="99">
        <f>SUM(F29)</f>
        <v>219219.76</v>
      </c>
    </row>
    <row r="29" spans="1:8" x14ac:dyDescent="0.2">
      <c r="A29" s="2" t="s">
        <v>114</v>
      </c>
      <c r="B29" s="56">
        <v>0</v>
      </c>
      <c r="E29" s="5" t="s">
        <v>115</v>
      </c>
      <c r="F29" s="82">
        <v>219219.76</v>
      </c>
      <c r="H29" s="75"/>
    </row>
    <row r="30" spans="1:8" ht="24" x14ac:dyDescent="0.2">
      <c r="A30" s="96" t="s">
        <v>116</v>
      </c>
      <c r="B30" s="82">
        <v>112234.41</v>
      </c>
    </row>
    <row r="31" spans="1:8" x14ac:dyDescent="0.2">
      <c r="E31" s="106" t="s">
        <v>117</v>
      </c>
      <c r="G31" s="99">
        <f>SUM(F32)</f>
        <v>70498.17</v>
      </c>
    </row>
    <row r="32" spans="1:8" x14ac:dyDescent="0.2">
      <c r="A32" s="76" t="s">
        <v>118</v>
      </c>
      <c r="B32" s="105"/>
      <c r="C32" s="19">
        <f>SUM(B33:B40)</f>
        <v>757836.32999999984</v>
      </c>
      <c r="D32" s="75"/>
      <c r="E32" s="5" t="s">
        <v>119</v>
      </c>
      <c r="F32" s="98">
        <v>70498.17</v>
      </c>
    </row>
    <row r="33" spans="1:8" ht="20.25" customHeight="1" x14ac:dyDescent="0.2">
      <c r="A33" s="2" t="s">
        <v>120</v>
      </c>
      <c r="B33" s="105">
        <v>290083.49</v>
      </c>
      <c r="C33" s="19"/>
      <c r="E33" s="106" t="s">
        <v>121</v>
      </c>
      <c r="F33" s="101"/>
      <c r="G33" s="99">
        <f>SUM(F34)</f>
        <v>1700.86</v>
      </c>
    </row>
    <row r="34" spans="1:8" ht="12.75" customHeight="1" x14ac:dyDescent="0.2">
      <c r="A34" s="2" t="s">
        <v>122</v>
      </c>
      <c r="B34" s="78">
        <v>0</v>
      </c>
      <c r="E34" s="6" t="s">
        <v>123</v>
      </c>
      <c r="F34" s="98">
        <v>1700.86</v>
      </c>
    </row>
    <row r="35" spans="1:8" ht="12.75" customHeight="1" x14ac:dyDescent="0.2">
      <c r="A35" s="2" t="s">
        <v>124</v>
      </c>
      <c r="B35" s="105">
        <v>259169.43</v>
      </c>
      <c r="C35" s="105"/>
    </row>
    <row r="36" spans="1:8" ht="12.75" customHeight="1" x14ac:dyDescent="0.2">
      <c r="A36" s="2" t="s">
        <v>125</v>
      </c>
      <c r="B36" s="78">
        <v>6903.19</v>
      </c>
      <c r="H36" s="107"/>
    </row>
    <row r="37" spans="1:8" ht="12.75" customHeight="1" x14ac:dyDescent="0.2">
      <c r="A37" s="2" t="s">
        <v>126</v>
      </c>
      <c r="B37" s="105">
        <v>102265.36000000002</v>
      </c>
      <c r="C37" s="19"/>
      <c r="H37" s="108"/>
    </row>
    <row r="38" spans="1:8" ht="12.75" customHeight="1" x14ac:dyDescent="0.2">
      <c r="A38" s="2" t="s">
        <v>127</v>
      </c>
      <c r="B38" s="105">
        <v>10586.64</v>
      </c>
      <c r="C38" s="19"/>
      <c r="H38" s="108"/>
    </row>
    <row r="39" spans="1:8" ht="12.75" customHeight="1" x14ac:dyDescent="0.2">
      <c r="A39" s="2" t="s">
        <v>128</v>
      </c>
      <c r="B39" s="105">
        <v>0</v>
      </c>
      <c r="C39" s="19"/>
      <c r="H39" s="11"/>
    </row>
    <row r="40" spans="1:8" ht="12.75" customHeight="1" x14ac:dyDescent="0.2">
      <c r="A40" s="2" t="s">
        <v>129</v>
      </c>
      <c r="B40" s="92">
        <v>88828.22</v>
      </c>
      <c r="C40" s="19"/>
      <c r="H40" s="75"/>
    </row>
    <row r="42" spans="1:8" x14ac:dyDescent="0.2">
      <c r="A42" s="109" t="s">
        <v>130</v>
      </c>
      <c r="C42" s="19">
        <f>SUM(B43:B44)</f>
        <v>75856.27</v>
      </c>
    </row>
    <row r="43" spans="1:8" x14ac:dyDescent="0.2">
      <c r="A43" s="2" t="s">
        <v>131</v>
      </c>
      <c r="B43" s="56">
        <v>30950.3</v>
      </c>
      <c r="H43" s="11"/>
    </row>
    <row r="44" spans="1:8" x14ac:dyDescent="0.2">
      <c r="A44" s="2" t="s">
        <v>132</v>
      </c>
      <c r="B44" s="110">
        <v>44905.97</v>
      </c>
    </row>
    <row r="45" spans="1:8" ht="4.5" customHeight="1" x14ac:dyDescent="0.2">
      <c r="D45" s="75"/>
    </row>
    <row r="46" spans="1:8" ht="12.75" customHeight="1" x14ac:dyDescent="0.2">
      <c r="A46" s="111" t="s">
        <v>133</v>
      </c>
      <c r="B46" s="112"/>
      <c r="C46" s="78">
        <f>SUM(C5:C45)</f>
        <v>12759457.93</v>
      </c>
      <c r="E46" s="7" t="s">
        <v>134</v>
      </c>
      <c r="F46" s="101"/>
      <c r="G46" s="19">
        <f>SUM(G5:G43)</f>
        <v>13464919.449999997</v>
      </c>
    </row>
    <row r="47" spans="1:8" x14ac:dyDescent="0.2">
      <c r="A47" s="111" t="str">
        <f>IF(C47=0,"","UTILIDAD DEL EJERCICIO")</f>
        <v>UTILIDAD DEL EJERCICIO</v>
      </c>
      <c r="B47" s="113"/>
      <c r="C47" s="78">
        <f>IF(SUM(-C46+G46)&lt;0,0,SUM(-C46+G46))</f>
        <v>705461.51999999769</v>
      </c>
      <c r="E47" s="114" t="str">
        <f>IF(G47=0,"","PERDIDA DEL EJERCICIO")</f>
        <v/>
      </c>
      <c r="G47" s="40">
        <f>IF(SUM(-G46+C46)&lt;0,0,SUM(-G46+C46))</f>
        <v>0</v>
      </c>
    </row>
    <row r="48" spans="1:8" ht="16.5" customHeight="1" thickBot="1" x14ac:dyDescent="0.25">
      <c r="A48" s="111" t="s">
        <v>135</v>
      </c>
      <c r="B48" s="115" t="s">
        <v>2</v>
      </c>
      <c r="C48" s="116">
        <f>+C46+C47</f>
        <v>13464919.449999997</v>
      </c>
      <c r="E48" s="117" t="s">
        <v>136</v>
      </c>
      <c r="F48" s="118" t="s">
        <v>2</v>
      </c>
      <c r="G48" s="116">
        <f>+G46+G47</f>
        <v>13464919.449999997</v>
      </c>
    </row>
    <row r="49" spans="1:8" ht="13.5" thickTop="1" x14ac:dyDescent="0.2">
      <c r="H49" s="40"/>
    </row>
    <row r="51" spans="1:8" ht="24" customHeight="1" x14ac:dyDescent="0.2"/>
    <row r="56" spans="1:8" x14ac:dyDescent="0.2">
      <c r="C56" s="19"/>
      <c r="G56" s="40"/>
      <c r="H56" s="11"/>
    </row>
    <row r="57" spans="1:8" x14ac:dyDescent="0.2">
      <c r="H57" s="11"/>
    </row>
    <row r="58" spans="1:8" x14ac:dyDescent="0.2">
      <c r="A58" s="119"/>
      <c r="B58" s="115"/>
      <c r="C58" s="118"/>
      <c r="F58" s="118"/>
      <c r="G58" s="118"/>
      <c r="H58" s="40"/>
    </row>
    <row r="59" spans="1:8" ht="15.75" x14ac:dyDescent="0.25">
      <c r="A59" s="120"/>
      <c r="B59" s="61"/>
      <c r="C59" s="61"/>
      <c r="E59" s="61"/>
      <c r="F59" s="120"/>
      <c r="G59" s="121"/>
    </row>
    <row r="60" spans="1:8" ht="15.75" x14ac:dyDescent="0.25">
      <c r="A60" s="120"/>
      <c r="C60" s="122"/>
      <c r="F60" s="120"/>
      <c r="G60" s="121"/>
    </row>
    <row r="61" spans="1:8" ht="15.75" x14ac:dyDescent="0.25">
      <c r="A61" s="121"/>
      <c r="D61" s="63"/>
      <c r="F61" s="121"/>
      <c r="G61" s="121"/>
    </row>
    <row r="62" spans="1:8" ht="15.75" x14ac:dyDescent="0.25">
      <c r="D62" s="63"/>
    </row>
    <row r="64" spans="1:8" ht="15.75" x14ac:dyDescent="0.2">
      <c r="D64" s="61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2023-05-23T22:14:01Z</dcterms:created>
  <dcterms:modified xsi:type="dcterms:W3CDTF">2023-05-23T22:15:11Z</dcterms:modified>
</cp:coreProperties>
</file>