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976812C9-566C-411A-B65D-FD4AE11AB5E2}" xr6:coauthVersionLast="47" xr6:coauthVersionMax="47" xr10:uidLastSave="{00000000-0000-0000-0000-000000000000}"/>
  <bookViews>
    <workbookView xWindow="-110" yWindow="-110" windowWidth="19420" windowHeight="10420" activeTab="1" xr2:uid="{D913B818-1ADD-4906-AA1F-B6E58C3A0844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Bolsa'!$A$1:$E$75</definedName>
    <definedName name="_xlnm.Print_Area" localSheetId="1">'ER Bolsa'!$B$1:$E$57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16" i="2"/>
  <c r="B5" i="2"/>
  <c r="B4" i="2"/>
  <c r="E30" i="1"/>
  <c r="E40" i="2" l="1"/>
  <c r="E12" i="2"/>
  <c r="E41" i="2" s="1"/>
  <c r="E47" i="2" s="1"/>
  <c r="E51" i="2" s="1"/>
  <c r="E48" i="1"/>
  <c r="E59" i="1" s="1"/>
  <c r="E31" i="1"/>
  <c r="E33" i="1" s="1"/>
  <c r="E18" i="1"/>
  <c r="E67" i="1"/>
  <c r="E57" i="1"/>
  <c r="E69" i="1" l="1"/>
  <c r="E35" i="1"/>
  <c r="E70" i="1" s="1"/>
</calcChain>
</file>

<file path=xl/sharedStrings.xml><?xml version="1.0" encoding="utf-8"?>
<sst xmlns="http://schemas.openxmlformats.org/spreadsheetml/2006/main" count="125" uniqueCount="104">
  <si>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</si>
  <si>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</si>
  <si>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</si>
  <si>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</si>
  <si>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</si>
  <si>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</si>
  <si>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</si>
  <si>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</si>
  <si>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</si>
  <si>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</si>
  <si>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</si>
  <si>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</si>
  <si>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</si>
  <si>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</si>
  <si>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</si>
  <si>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</si>
  <si>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</si>
  <si>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</si>
  <si>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</si>
  <si>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</si>
  <si>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</si>
  <si>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</si>
  <si>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</si>
  <si>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</si>
  <si>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</si>
  <si>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</si>
  <si>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</si>
  <si>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</si>
  <si>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</si>
  <si>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</si>
  <si>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</si>
  <si>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</si>
  <si>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</si>
  <si>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</si>
  <si>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</si>
  <si>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</si>
  <si>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</si>
  <si>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</si>
  <si>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</si>
  <si>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</si>
  <si>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</si>
  <si>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</si>
  <si>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</si>
  <si>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</si>
  <si>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</si>
  <si>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</si>
  <si>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</si>
  <si>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</si>
  <si>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</si>
  <si>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</si>
  <si>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</si>
  <si>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</si>
  <si>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</si>
  <si>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</si>
  <si>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</si>
  <si>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</si>
  <si>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</si>
  <si>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</si>
  <si>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</si>
  <si>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</si>
  <si>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</si>
  <si>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</si>
  <si>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</si>
  <si>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</si>
  <si>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</si>
  <si>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</si>
  <si>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</si>
  <si>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</si>
  <si>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</si>
  <si>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</si>
  <si>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</si>
  <si>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</si>
  <si>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</si>
  <si>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</si>
  <si>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</si>
  <si>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</si>
  <si>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</si>
  <si>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</si>
  <si>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</si>
  <si>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</si>
  <si>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</si>
  <si>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</si>
  <si>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</si>
  <si>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</si>
  <si>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</si>
  <si>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</si>
  <si>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</si>
  <si>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</si>
  <si>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</si>
  <si>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</si>
  <si>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</si>
  <si>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</si>
  <si>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</si>
  <si>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</si>
  <si>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</si>
  <si>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</si>
  <si>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>Otros Ingresos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</si>
  <si>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</si>
  <si>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</si>
  <si>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</si>
  <si>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</si>
  <si>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</si>
  <si>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 xml:space="preserve">Utilidad neta 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</si>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</sst>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1A71A953-61EF-43E8-AD9C-073971800D77}"/>
    <cellStyle name="Normal_Formatos de Reporte de Información General" xfId="6" xr:uid="{9F2797A2-AFCD-40C4-A808-3301B6801C50}"/>
    <cellStyle name="Normal_Junio_03" xfId="4" xr:uid="{8AB6BF84-0FFC-4D37-B67A-164D4F7DEFCC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ABRIL\04.%20EEFF%20CQ%20Abril%202023%20Bco%20Consolidado.xlsx" TargetMode="External"/><Relationship Id="rId1" Type="http://schemas.openxmlformats.org/officeDocument/2006/relationships/externalLinkPath" Target="/Users/mayala/Desktop/CREDIQ,%20S.A.%20DE%20C.V/REPORTES/GAP/GAP%202023/ABRIL/04.%20EEFF%20CQ%20Abril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BG Bolsa"/>
      <sheetName val="ER Bolsa"/>
      <sheetName val="COMPROBACIÓ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1">
          <cell r="B11" t="str">
            <v>Efectivo y Equivalentes de Efectivo</v>
          </cell>
          <cell r="C11" t="str">
            <v>$</v>
          </cell>
          <cell r="E11">
            <v>6208758.5900000008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40619591.61999999</v>
          </cell>
        </row>
        <row r="14">
          <cell r="B14" t="str">
            <v>Estimación para cuentas incobrables</v>
          </cell>
          <cell r="E14">
            <v>-5847228.0999999996</v>
          </cell>
        </row>
        <row r="15">
          <cell r="B15" t="str">
            <v>Arrendamientos por cobrar</v>
          </cell>
          <cell r="E15">
            <v>1203558.3000000003</v>
          </cell>
        </row>
        <row r="16">
          <cell r="B16" t="str">
            <v>Estimación para cuentas incobrables arrendamientos</v>
          </cell>
          <cell r="E16">
            <v>-62257.04</v>
          </cell>
        </row>
        <row r="17">
          <cell r="B17" t="str">
            <v>Cuentas por cobrar a partes relacionadas</v>
          </cell>
          <cell r="E17">
            <v>121668.96000000089</v>
          </cell>
        </row>
        <row r="18">
          <cell r="B18" t="str">
            <v>Inventarios</v>
          </cell>
          <cell r="E18">
            <v>-153405.19</v>
          </cell>
        </row>
        <row r="19">
          <cell r="B19" t="str">
            <v>Gastos Pagados por Anticipado</v>
          </cell>
          <cell r="E19">
            <v>422593.87</v>
          </cell>
        </row>
        <row r="20">
          <cell r="B20" t="str">
            <v xml:space="preserve">Total Activo Circulante </v>
          </cell>
          <cell r="E20">
            <v>42513281.00999999</v>
          </cell>
        </row>
        <row r="22">
          <cell r="B22" t="str">
            <v>Documentos por cobrar a largo plazo</v>
          </cell>
          <cell r="E22">
            <v>150976725.25</v>
          </cell>
        </row>
        <row r="23">
          <cell r="B23" t="str">
            <v>Arrendamientos por cobrar a largo plazo</v>
          </cell>
          <cell r="E23">
            <v>2634478.87</v>
          </cell>
        </row>
        <row r="24">
          <cell r="B24" t="str">
            <v>Activos por derecho de uso</v>
          </cell>
          <cell r="E24">
            <v>659256.1399999999</v>
          </cell>
        </row>
        <row r="25">
          <cell r="B25" t="str">
            <v>Inmuebles, mobiliario, equipo y mejoras</v>
          </cell>
          <cell r="E25">
            <v>11675740.429999996</v>
          </cell>
        </row>
        <row r="26">
          <cell r="B26" t="str">
            <v>Activos intangibles</v>
          </cell>
          <cell r="E26">
            <v>1031154.6700000002</v>
          </cell>
        </row>
        <row r="27">
          <cell r="B27" t="str">
            <v>Obras en proceso</v>
          </cell>
          <cell r="E27">
            <v>0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35441.81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167632603.88999999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167632603.88999999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210145884.89999998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0</v>
          </cell>
        </row>
        <row r="42">
          <cell r="B42" t="str">
            <v>Préstamos por Pagar</v>
          </cell>
          <cell r="E42">
            <v>47214132.759999998</v>
          </cell>
        </row>
        <row r="43">
          <cell r="B43" t="str">
            <v xml:space="preserve">Documentos por pagar </v>
          </cell>
          <cell r="E43">
            <v>2461771.06</v>
          </cell>
        </row>
        <row r="44">
          <cell r="B44" t="str">
            <v>Pasivo por arrendamiento</v>
          </cell>
          <cell r="E44">
            <v>175711.02</v>
          </cell>
        </row>
        <row r="45">
          <cell r="B45" t="str">
            <v>Intereses por Pagar</v>
          </cell>
          <cell r="E45">
            <v>863528.05</v>
          </cell>
        </row>
        <row r="46">
          <cell r="B46" t="str">
            <v>Dividendos por pagar</v>
          </cell>
          <cell r="E46">
            <v>403536.85</v>
          </cell>
        </row>
        <row r="47">
          <cell r="B47" t="str">
            <v xml:space="preserve">Cuentas por pagar comerciales </v>
          </cell>
          <cell r="E47">
            <v>698321.09</v>
          </cell>
        </row>
        <row r="48">
          <cell r="B48" t="str">
            <v>Cuentas por Pagar a partes relacionadas</v>
          </cell>
          <cell r="E48">
            <v>580716.3200000003</v>
          </cell>
        </row>
        <row r="49">
          <cell r="B49" t="str">
            <v>Impuesto sobre la renta por pagar</v>
          </cell>
          <cell r="E49">
            <v>4143547.9699999997</v>
          </cell>
        </row>
        <row r="50">
          <cell r="B50" t="str">
            <v xml:space="preserve">Gastos acumulados y otras cuentas por pagar </v>
          </cell>
          <cell r="E50">
            <v>4557693.7199999988</v>
          </cell>
        </row>
        <row r="51">
          <cell r="B51" t="str">
            <v>Total del Pasivo Circulante</v>
          </cell>
          <cell r="E51">
            <v>61098958.840000004</v>
          </cell>
        </row>
        <row r="53">
          <cell r="B53" t="str">
            <v>Beneficios post-empleo por pagar</v>
          </cell>
          <cell r="E53">
            <v>194909.08000000002</v>
          </cell>
        </row>
        <row r="54">
          <cell r="B54" t="str">
            <v>Préstamos por pagar a Largo Plazo</v>
          </cell>
          <cell r="E54">
            <v>88488378.329999998</v>
          </cell>
        </row>
        <row r="55">
          <cell r="B55" t="str">
            <v xml:space="preserve">Documentos por pagar a largo plazo </v>
          </cell>
          <cell r="E55">
            <v>16083916.939999999</v>
          </cell>
        </row>
        <row r="56">
          <cell r="B56" t="str">
            <v>Pasivo por arrendamiento LP</v>
          </cell>
          <cell r="E56">
            <v>610495.4</v>
          </cell>
        </row>
        <row r="57">
          <cell r="B57" t="str">
            <v>Titulos valores</v>
          </cell>
          <cell r="E57">
            <v>498547.1</v>
          </cell>
        </row>
        <row r="58">
          <cell r="B58" t="str">
            <v>Pasivos por impuesto diferido</v>
          </cell>
          <cell r="E58">
            <v>156060.08000000002</v>
          </cell>
        </row>
        <row r="60">
          <cell r="B60" t="str">
            <v>Total Pasivo No Corriente</v>
          </cell>
          <cell r="E60">
            <v>106032306.92999999</v>
          </cell>
        </row>
        <row r="62">
          <cell r="B62" t="str">
            <v xml:space="preserve">Total del Pasivo </v>
          </cell>
          <cell r="C62" t="str">
            <v>$</v>
          </cell>
          <cell r="E62">
            <v>167131265.76999998</v>
          </cell>
        </row>
        <row r="64">
          <cell r="B64" t="str">
            <v>Patrimonio</v>
          </cell>
        </row>
        <row r="65">
          <cell r="B65" t="str">
            <v>Capital Social</v>
          </cell>
          <cell r="C65" t="str">
            <v>$</v>
          </cell>
          <cell r="E65">
            <v>14700100</v>
          </cell>
        </row>
        <row r="66">
          <cell r="B66" t="str">
            <v>Reserva Legal</v>
          </cell>
          <cell r="E66">
            <v>3328307.0500000003</v>
          </cell>
        </row>
        <row r="67">
          <cell r="B67" t="str">
            <v>Reserva patrimonial</v>
          </cell>
          <cell r="E67">
            <v>301640.35000000003</v>
          </cell>
        </row>
        <row r="68">
          <cell r="B68" t="str">
            <v xml:space="preserve">Otros componentes del patrimonio </v>
          </cell>
          <cell r="E68">
            <v>0</v>
          </cell>
        </row>
        <row r="69">
          <cell r="B69" t="str">
            <v xml:space="preserve">Resultados acumulados </v>
          </cell>
          <cell r="E69">
            <v>22138752.259999998</v>
          </cell>
        </row>
        <row r="70">
          <cell r="B70" t="str">
            <v>Utilidad del Ejercicio</v>
          </cell>
          <cell r="E70">
            <v>2545819.4699999979</v>
          </cell>
        </row>
        <row r="72">
          <cell r="B72" t="str">
            <v>Total del Patrimonio</v>
          </cell>
          <cell r="E72">
            <v>43014619.129999995</v>
          </cell>
        </row>
        <row r="74">
          <cell r="B74" t="str">
            <v xml:space="preserve">Total del pasivo y del patrimonio </v>
          </cell>
          <cell r="C74" t="str">
            <v>$</v>
          </cell>
          <cell r="E74">
            <v>210145884.89999998</v>
          </cell>
        </row>
        <row r="79">
          <cell r="B79" t="str">
            <v xml:space="preserve">     César Artiga                                      </v>
          </cell>
          <cell r="D79" t="str">
            <v>Martha Romero</v>
          </cell>
        </row>
        <row r="80">
          <cell r="B80" t="str">
            <v>Jefe Depto. Contabilidad</v>
          </cell>
          <cell r="C80" t="str">
            <v>Gerente Financiero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>
            <v>0</v>
          </cell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>
            <v>0</v>
          </cell>
          <cell r="N39">
            <v>0</v>
          </cell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>
            <v>0</v>
          </cell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B2474-63D4-4FAD-A978-23A78BA0F8A9}">
  <sheetPr>
    <tabColor theme="5" tint="0.39997558519241921"/>
    <pageSetUpPr fitToPage="1"/>
  </sheetPr>
  <dimension ref="B2:E75"/>
  <sheetViews>
    <sheetView showGridLines="0" topLeftCell="A2" zoomScale="90" zoomScaleNormal="90" workbookViewId="0">
      <pane xSplit="5" ySplit="5" topLeftCell="F69" activePane="bottomRight" state="frozen"/>
      <selection activeCell="B6" sqref="B6"/>
      <selection pane="topRight" activeCell="B6" sqref="B6"/>
      <selection pane="bottomLeft" activeCell="B6" sqref="B6"/>
      <selection pane="bottomRight" activeCell="F82" sqref="F82"/>
    </sheetView>
  </sheetViews>
  <sheetFormatPr baseColWidth="10" defaultColWidth="19.1640625" defaultRowHeight="13" x14ac:dyDescent="0.3"/>
  <cols>
    <col min="1" max="1" width="2.5820312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3.5" thickBot="1" x14ac:dyDescent="0.35">
      <c r="B5" s="6" t="s">
        <v>103</v>
      </c>
      <c r="C5" s="6"/>
      <c r="D5" s="6"/>
      <c r="E5" s="6"/>
    </row>
    <row r="6" spans="2:5" x14ac:dyDescent="0.3">
      <c r="B6" s="2" t="s">
        <v>3</v>
      </c>
      <c r="E6" s="5"/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v>6208.7585900000004</v>
      </c>
    </row>
    <row r="10" spans="2:5" hidden="1" x14ac:dyDescent="0.3">
      <c r="B10" s="2" t="s">
        <v>8</v>
      </c>
      <c r="E10" s="11">
        <v>0</v>
      </c>
    </row>
    <row r="11" spans="2:5" x14ac:dyDescent="0.3">
      <c r="B11" s="2" t="s">
        <v>9</v>
      </c>
      <c r="E11" s="11">
        <v>40619.591619999992</v>
      </c>
    </row>
    <row r="12" spans="2:5" x14ac:dyDescent="0.3">
      <c r="B12" s="2" t="s">
        <v>10</v>
      </c>
      <c r="E12" s="11">
        <v>-5847.2280999999994</v>
      </c>
    </row>
    <row r="13" spans="2:5" x14ac:dyDescent="0.3">
      <c r="B13" s="2" t="s">
        <v>11</v>
      </c>
      <c r="E13" s="11">
        <v>1203.5583000000004</v>
      </c>
    </row>
    <row r="14" spans="2:5" x14ac:dyDescent="0.3">
      <c r="B14" s="2" t="s">
        <v>12</v>
      </c>
      <c r="E14" s="11">
        <v>-62.257040000000003</v>
      </c>
    </row>
    <row r="15" spans="2:5" x14ac:dyDescent="0.3">
      <c r="B15" s="2" t="s">
        <v>13</v>
      </c>
      <c r="E15" s="11">
        <v>121.66896000000089</v>
      </c>
    </row>
    <row r="16" spans="2:5" x14ac:dyDescent="0.3">
      <c r="B16" s="2" t="s">
        <v>14</v>
      </c>
      <c r="E16" s="11">
        <v>-153.40519</v>
      </c>
    </row>
    <row r="17" spans="2:5" x14ac:dyDescent="0.3">
      <c r="B17" s="2" t="s">
        <v>15</v>
      </c>
      <c r="E17" s="11">
        <v>422.59386999999998</v>
      </c>
    </row>
    <row r="18" spans="2:5" x14ac:dyDescent="0.3">
      <c r="B18" s="12" t="s">
        <v>16</v>
      </c>
      <c r="E18" s="13">
        <f>SUM(E9:E17)</f>
        <v>42513.281009999992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v>150976.72524999999</v>
      </c>
    </row>
    <row r="21" spans="2:5" x14ac:dyDescent="0.3">
      <c r="B21" s="2" t="s">
        <v>18</v>
      </c>
      <c r="E21" s="11">
        <v>2634.4788699999999</v>
      </c>
    </row>
    <row r="22" spans="2:5" x14ac:dyDescent="0.3">
      <c r="B22" s="2" t="s">
        <v>19</v>
      </c>
      <c r="E22" s="11">
        <v>659.25613999999985</v>
      </c>
    </row>
    <row r="23" spans="2:5" x14ac:dyDescent="0.3">
      <c r="B23" s="2" t="s">
        <v>20</v>
      </c>
      <c r="E23" s="11">
        <v>11675.740429999996</v>
      </c>
    </row>
    <row r="24" spans="2:5" x14ac:dyDescent="0.3">
      <c r="B24" s="2" t="s">
        <v>21</v>
      </c>
      <c r="E24" s="11">
        <v>1031.1546700000001</v>
      </c>
    </row>
    <row r="25" spans="2:5" hidden="1" x14ac:dyDescent="0.3">
      <c r="B25" s="2" t="s">
        <v>22</v>
      </c>
      <c r="E25" s="11">
        <v>0</v>
      </c>
    </row>
    <row r="26" spans="2:5" hidden="1" x14ac:dyDescent="0.3">
      <c r="B26" s="2" t="s">
        <v>23</v>
      </c>
      <c r="E26" s="11">
        <v>0</v>
      </c>
    </row>
    <row r="27" spans="2:5" hidden="1" x14ac:dyDescent="0.3">
      <c r="B27" s="2" t="s">
        <v>24</v>
      </c>
      <c r="E27" s="11">
        <v>0</v>
      </c>
    </row>
    <row r="28" spans="2:5" x14ac:dyDescent="0.3">
      <c r="B28" s="2" t="s">
        <v>25</v>
      </c>
      <c r="E28" s="11">
        <v>619.80671999999993</v>
      </c>
    </row>
    <row r="29" spans="2:5" x14ac:dyDescent="0.3">
      <c r="B29" s="2" t="s">
        <v>26</v>
      </c>
      <c r="E29" s="11">
        <v>35.441809999999997</v>
      </c>
    </row>
    <row r="30" spans="2:5" hidden="1" x14ac:dyDescent="0.3">
      <c r="B30" s="2" t="s">
        <v>8</v>
      </c>
      <c r="E30" s="11">
        <f>IFERROR(VLOOKUP(B30,[1]BG!$B$11:$E$80,4,FALSE),0)/1000</f>
        <v>0</v>
      </c>
    </row>
    <row r="31" spans="2:5" hidden="1" x14ac:dyDescent="0.3">
      <c r="E31" s="14">
        <f>SUM(E20:E30)</f>
        <v>167632.60388999997</v>
      </c>
    </row>
    <row r="32" spans="2:5" ht="12" hidden="1" customHeight="1" x14ac:dyDescent="0.3">
      <c r="B32" s="2" t="s">
        <v>27</v>
      </c>
      <c r="E32" s="11">
        <v>0</v>
      </c>
    </row>
    <row r="33" spans="2:5" x14ac:dyDescent="0.3">
      <c r="B33" s="12" t="s">
        <v>28</v>
      </c>
      <c r="E33" s="13">
        <f>+E31+E32</f>
        <v>167632.60388999997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210145.88489999995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33</v>
      </c>
      <c r="E39" s="11">
        <v>47214.13276</v>
      </c>
    </row>
    <row r="40" spans="2:5" x14ac:dyDescent="0.3">
      <c r="B40" s="2" t="s">
        <v>34</v>
      </c>
      <c r="E40" s="11">
        <v>2461.77106</v>
      </c>
    </row>
    <row r="41" spans="2:5" x14ac:dyDescent="0.3">
      <c r="B41" s="2" t="s">
        <v>35</v>
      </c>
      <c r="E41" s="11">
        <v>175.71101999999999</v>
      </c>
    </row>
    <row r="42" spans="2:5" x14ac:dyDescent="0.3">
      <c r="B42" s="2" t="s">
        <v>36</v>
      </c>
      <c r="E42" s="11">
        <v>863.52805000000001</v>
      </c>
    </row>
    <row r="43" spans="2:5" x14ac:dyDescent="0.3">
      <c r="B43" s="2" t="s">
        <v>37</v>
      </c>
      <c r="E43" s="11">
        <v>403.53684999999996</v>
      </c>
    </row>
    <row r="44" spans="2:5" x14ac:dyDescent="0.3">
      <c r="B44" s="2" t="s">
        <v>38</v>
      </c>
      <c r="E44" s="11">
        <v>698.32108999999991</v>
      </c>
    </row>
    <row r="45" spans="2:5" hidden="1" x14ac:dyDescent="0.3">
      <c r="B45" s="2" t="s">
        <v>39</v>
      </c>
      <c r="E45" s="11">
        <v>580.71632000000034</v>
      </c>
    </row>
    <row r="46" spans="2:5" x14ac:dyDescent="0.3">
      <c r="B46" s="2" t="s">
        <v>40</v>
      </c>
      <c r="E46" s="11">
        <v>4143.5479699999996</v>
      </c>
    </row>
    <row r="47" spans="2:5" x14ac:dyDescent="0.3">
      <c r="B47" s="2" t="s">
        <v>41</v>
      </c>
      <c r="E47" s="11">
        <v>4557.6937199999984</v>
      </c>
    </row>
    <row r="48" spans="2:5" x14ac:dyDescent="0.3">
      <c r="B48" s="12" t="s">
        <v>42</v>
      </c>
      <c r="E48" s="13">
        <f>SUM(E39:E47)</f>
        <v>61098.958839999992</v>
      </c>
    </row>
    <row r="49" spans="2:5" ht="6" customHeight="1" x14ac:dyDescent="0.3">
      <c r="E49" s="11"/>
    </row>
    <row r="50" spans="2:5" ht="12" customHeight="1" x14ac:dyDescent="0.3">
      <c r="B50" s="17" t="s">
        <v>43</v>
      </c>
      <c r="E50" s="11">
        <v>194.90908000000002</v>
      </c>
    </row>
    <row r="51" spans="2:5" x14ac:dyDescent="0.3">
      <c r="B51" s="17" t="s">
        <v>44</v>
      </c>
      <c r="E51" s="11">
        <v>88488.378329999992</v>
      </c>
    </row>
    <row r="52" spans="2:5" x14ac:dyDescent="0.3">
      <c r="B52" s="17" t="s">
        <v>45</v>
      </c>
      <c r="E52" s="11">
        <v>16083.916939999999</v>
      </c>
    </row>
    <row r="53" spans="2:5" x14ac:dyDescent="0.3">
      <c r="B53" s="17" t="s">
        <v>46</v>
      </c>
      <c r="E53" s="11">
        <v>610.49540000000002</v>
      </c>
    </row>
    <row r="54" spans="2:5" x14ac:dyDescent="0.3">
      <c r="B54" s="17" t="s">
        <v>32</v>
      </c>
      <c r="E54" s="11">
        <v>498.5471</v>
      </c>
    </row>
    <row r="55" spans="2:5" x14ac:dyDescent="0.3">
      <c r="B55" s="17" t="s">
        <v>47</v>
      </c>
      <c r="E55" s="11">
        <v>156.06008000000003</v>
      </c>
    </row>
    <row r="56" spans="2:5" ht="5.25" customHeight="1" x14ac:dyDescent="0.3">
      <c r="E56" s="11"/>
    </row>
    <row r="57" spans="2:5" ht="15" customHeight="1" x14ac:dyDescent="0.3">
      <c r="B57" s="12" t="s">
        <v>48</v>
      </c>
      <c r="E57" s="13">
        <f>SUM(E50:E55)</f>
        <v>106032.30692999998</v>
      </c>
    </row>
    <row r="58" spans="2:5" ht="4.5" customHeight="1" x14ac:dyDescent="0.3">
      <c r="E58" s="11"/>
    </row>
    <row r="59" spans="2:5" ht="16.5" customHeight="1" x14ac:dyDescent="0.3">
      <c r="B59" s="12" t="s">
        <v>49</v>
      </c>
      <c r="C59" s="2" t="s">
        <v>7</v>
      </c>
      <c r="E59" s="13">
        <f>+E48+SUM(E50:E55)</f>
        <v>167131.26576999997</v>
      </c>
    </row>
    <row r="60" spans="2:5" ht="6" customHeight="1" x14ac:dyDescent="0.3">
      <c r="E60" s="11"/>
    </row>
    <row r="61" spans="2:5" ht="13.5" customHeight="1" x14ac:dyDescent="0.3">
      <c r="B61" s="12" t="s">
        <v>50</v>
      </c>
      <c r="E61" s="11"/>
    </row>
    <row r="62" spans="2:5" ht="16.5" customHeight="1" x14ac:dyDescent="0.3">
      <c r="B62" s="2" t="s">
        <v>51</v>
      </c>
      <c r="C62" s="2" t="s">
        <v>7</v>
      </c>
      <c r="E62" s="11">
        <v>14700.1</v>
      </c>
    </row>
    <row r="63" spans="2:5" x14ac:dyDescent="0.3">
      <c r="B63" s="2" t="s">
        <v>52</v>
      </c>
      <c r="E63" s="11">
        <v>3328.3070500000003</v>
      </c>
    </row>
    <row r="64" spans="2:5" x14ac:dyDescent="0.3">
      <c r="B64" s="2" t="s">
        <v>53</v>
      </c>
      <c r="E64" s="11">
        <v>301.64035000000001</v>
      </c>
    </row>
    <row r="65" spans="2:5" x14ac:dyDescent="0.3">
      <c r="B65" s="2" t="s">
        <v>54</v>
      </c>
      <c r="E65" s="11">
        <v>22138.752259999997</v>
      </c>
    </row>
    <row r="66" spans="2:5" x14ac:dyDescent="0.3">
      <c r="B66" s="2" t="s">
        <v>55</v>
      </c>
      <c r="E66" s="11">
        <v>2545.8194699999981</v>
      </c>
    </row>
    <row r="67" spans="2:5" x14ac:dyDescent="0.3">
      <c r="B67" s="12" t="s">
        <v>56</v>
      </c>
      <c r="E67" s="13">
        <f>SUM(E62:E66)</f>
        <v>43014.619129999999</v>
      </c>
    </row>
    <row r="68" spans="2:5" ht="6.75" customHeight="1" x14ac:dyDescent="0.3">
      <c r="E68" s="11"/>
    </row>
    <row r="69" spans="2:5" ht="13.5" thickBot="1" x14ac:dyDescent="0.35">
      <c r="B69" s="12" t="s">
        <v>57</v>
      </c>
      <c r="C69" s="2" t="s">
        <v>7</v>
      </c>
      <c r="E69" s="16">
        <f>+E67+E59</f>
        <v>210145.88489999998</v>
      </c>
    </row>
    <row r="70" spans="2:5" ht="13.5" thickTop="1" x14ac:dyDescent="0.3">
      <c r="E70" s="18">
        <f>+E67/E35</f>
        <v>0.20468932404014925</v>
      </c>
    </row>
    <row r="71" spans="2:5" x14ac:dyDescent="0.3">
      <c r="E71" s="18"/>
    </row>
    <row r="72" spans="2:5" ht="19.5" customHeight="1" x14ac:dyDescent="0.3"/>
    <row r="73" spans="2:5" ht="8.25" customHeight="1" x14ac:dyDescent="0.3"/>
    <row r="74" spans="2:5" ht="15" customHeight="1" x14ac:dyDescent="0.3">
      <c r="B74" s="19" t="s">
        <v>58</v>
      </c>
      <c r="C74" s="20" t="s">
        <v>59</v>
      </c>
      <c r="D74" s="20"/>
      <c r="E74" s="20"/>
    </row>
    <row r="75" spans="2:5" x14ac:dyDescent="0.3">
      <c r="B75" s="19" t="s">
        <v>60</v>
      </c>
      <c r="C75" s="20" t="s">
        <v>61</v>
      </c>
      <c r="D75" s="20"/>
      <c r="E75" s="20"/>
    </row>
  </sheetData>
  <mergeCells count="3">
    <mergeCell ref="B2:E2"/>
    <mergeCell ref="C74:E74"/>
    <mergeCell ref="C75:E75"/>
  </mergeCells>
  <printOptions horizontalCentered="1"/>
  <pageMargins left="0.78740157480314965" right="0.78740157480314965" top="0.43307086614173229" bottom="0.27559055118110237" header="0.39370078740157483" footer="0.15748031496062992"/>
  <pageSetup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E7463-59F3-46BD-9BD5-E849BA1F0FA1}">
  <sheetPr>
    <tabColor theme="5" tint="0.39997558519241921"/>
  </sheetPr>
  <dimension ref="B1:E99"/>
  <sheetViews>
    <sheetView showGridLines="0" tabSelected="1" zoomScaleNormal="100" workbookViewId="0">
      <pane xSplit="5" ySplit="5" topLeftCell="F47" activePane="bottomRight" state="frozen"/>
      <selection activeCell="B6" sqref="B6"/>
      <selection pane="topRight" activeCell="B6" sqref="B6"/>
      <selection pane="bottomLeft" activeCell="B6" sqref="B6"/>
      <selection pane="bottomRight" activeCell="K38" sqref="K38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62</v>
      </c>
      <c r="C3" s="23"/>
      <c r="D3" s="23"/>
      <c r="E3" s="24"/>
    </row>
    <row r="4" spans="2:5" s="10" customFormat="1" ht="13.5" thickBot="1" x14ac:dyDescent="0.35">
      <c r="B4" s="25" t="str">
        <f>+'BG Bolsa'!B5</f>
        <v>Al 30 de abril 2023</v>
      </c>
      <c r="C4" s="25"/>
      <c r="D4" s="26"/>
      <c r="E4" s="26"/>
    </row>
    <row r="5" spans="2:5" s="28" customFormat="1" x14ac:dyDescent="0.25">
      <c r="B5" s="27" t="str">
        <f>+'BG Bolsa'!B6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63</v>
      </c>
      <c r="C6" s="29" t="s">
        <v>7</v>
      </c>
      <c r="D6" s="29"/>
      <c r="E6" s="30">
        <v>8106.1243699999995</v>
      </c>
    </row>
    <row r="7" spans="2:5" x14ac:dyDescent="0.3">
      <c r="B7" s="31" t="s">
        <v>64</v>
      </c>
      <c r="C7" s="32"/>
      <c r="D7" s="32"/>
      <c r="E7" s="30">
        <v>2040.0610200000001</v>
      </c>
    </row>
    <row r="8" spans="2:5" x14ac:dyDescent="0.3">
      <c r="B8" s="31" t="s">
        <v>65</v>
      </c>
      <c r="C8" s="32"/>
      <c r="D8" s="32"/>
      <c r="E8" s="30">
        <v>642.80667999999991</v>
      </c>
    </row>
    <row r="9" spans="2:5" x14ac:dyDescent="0.3">
      <c r="B9" s="31" t="s">
        <v>66</v>
      </c>
      <c r="C9" s="31"/>
      <c r="D9" s="31"/>
      <c r="E9" s="30">
        <v>1661.7435499999999</v>
      </c>
    </row>
    <row r="10" spans="2:5" x14ac:dyDescent="0.3">
      <c r="B10" s="29" t="s">
        <v>67</v>
      </c>
      <c r="C10" s="29"/>
      <c r="D10" s="29"/>
      <c r="E10" s="30">
        <v>439.10735999999997</v>
      </c>
    </row>
    <row r="11" spans="2:5" x14ac:dyDescent="0.3">
      <c r="B11" s="29" t="s">
        <v>68</v>
      </c>
      <c r="C11" s="29"/>
      <c r="D11" s="29"/>
      <c r="E11" s="30">
        <v>1107.8836999999999</v>
      </c>
    </row>
    <row r="12" spans="2:5" s="35" customFormat="1" x14ac:dyDescent="0.3">
      <c r="B12" s="33" t="s">
        <v>69</v>
      </c>
      <c r="C12" s="33" t="s">
        <v>7</v>
      </c>
      <c r="D12" s="33"/>
      <c r="E12" s="34">
        <f>SUM(D6:E11)</f>
        <v>13997.726679999998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70</v>
      </c>
      <c r="C14" s="29" t="s">
        <v>7</v>
      </c>
      <c r="D14" s="29"/>
      <c r="E14" s="30">
        <v>3632.6864199999995</v>
      </c>
    </row>
    <row r="15" spans="2:5" x14ac:dyDescent="0.3">
      <c r="B15" s="29" t="s">
        <v>71</v>
      </c>
      <c r="C15" s="29"/>
      <c r="D15" s="29"/>
      <c r="E15" s="30">
        <v>260.81841000000003</v>
      </c>
    </row>
    <row r="16" spans="2:5" s="35" customFormat="1" x14ac:dyDescent="0.3">
      <c r="B16" s="33" t="s">
        <v>72</v>
      </c>
      <c r="C16" s="33" t="s">
        <v>7</v>
      </c>
      <c r="D16" s="33"/>
      <c r="E16" s="34">
        <f>SUM(E14:E15)</f>
        <v>3893.5048299999994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73</v>
      </c>
      <c r="C18" s="29" t="s">
        <v>7</v>
      </c>
      <c r="D18" s="29"/>
      <c r="E18" s="30">
        <v>1624.1222300000002</v>
      </c>
    </row>
    <row r="19" spans="2:5" x14ac:dyDescent="0.3">
      <c r="B19" s="29" t="s">
        <v>74</v>
      </c>
      <c r="C19" s="29"/>
      <c r="D19" s="29"/>
      <c r="E19" s="30">
        <v>370.26433000000003</v>
      </c>
    </row>
    <row r="20" spans="2:5" x14ac:dyDescent="0.3">
      <c r="B20" s="29" t="s">
        <v>75</v>
      </c>
      <c r="C20" s="29"/>
      <c r="D20" s="29"/>
      <c r="E20" s="30">
        <v>78.038539999999998</v>
      </c>
    </row>
    <row r="21" spans="2:5" x14ac:dyDescent="0.3">
      <c r="B21" s="39" t="s">
        <v>76</v>
      </c>
      <c r="C21" s="39"/>
      <c r="D21" s="39"/>
      <c r="E21" s="30">
        <v>828.32825000000003</v>
      </c>
    </row>
    <row r="22" spans="2:5" x14ac:dyDescent="0.3">
      <c r="B22" s="39" t="s">
        <v>77</v>
      </c>
      <c r="C22" s="39"/>
      <c r="D22" s="39"/>
      <c r="E22" s="30">
        <v>100.21294</v>
      </c>
    </row>
    <row r="23" spans="2:5" x14ac:dyDescent="0.3">
      <c r="B23" s="39" t="s">
        <v>78</v>
      </c>
      <c r="C23" s="39"/>
      <c r="D23" s="39"/>
      <c r="E23" s="30">
        <v>321.37592999999998</v>
      </c>
    </row>
    <row r="24" spans="2:5" x14ac:dyDescent="0.3">
      <c r="B24" s="39" t="s">
        <v>79</v>
      </c>
      <c r="C24" s="39"/>
      <c r="D24" s="39"/>
      <c r="E24" s="30">
        <v>133.732</v>
      </c>
    </row>
    <row r="25" spans="2:5" x14ac:dyDescent="0.3">
      <c r="B25" s="39" t="s">
        <v>80</v>
      </c>
      <c r="C25" s="39"/>
      <c r="D25" s="39"/>
      <c r="E25" s="30">
        <v>14.665329999999999</v>
      </c>
    </row>
    <row r="26" spans="2:5" hidden="1" x14ac:dyDescent="0.3">
      <c r="B26" s="39" t="s">
        <v>81</v>
      </c>
      <c r="C26" s="39"/>
      <c r="D26" s="39"/>
      <c r="E26" s="30">
        <v>0</v>
      </c>
    </row>
    <row r="27" spans="2:5" hidden="1" x14ac:dyDescent="0.3">
      <c r="B27" s="39" t="s">
        <v>82</v>
      </c>
      <c r="C27" s="39"/>
      <c r="D27" s="39"/>
      <c r="E27" s="30">
        <v>0</v>
      </c>
    </row>
    <row r="28" spans="2:5" hidden="1" x14ac:dyDescent="0.3">
      <c r="B28" s="39" t="s">
        <v>83</v>
      </c>
      <c r="C28" s="39"/>
      <c r="D28" s="39"/>
      <c r="E28" s="30">
        <v>0</v>
      </c>
    </row>
    <row r="29" spans="2:5" x14ac:dyDescent="0.3">
      <c r="B29" s="40" t="s">
        <v>84</v>
      </c>
      <c r="C29" s="40"/>
      <c r="D29" s="40"/>
      <c r="E29" s="30">
        <v>1.6079600000000001</v>
      </c>
    </row>
    <row r="30" spans="2:5" x14ac:dyDescent="0.3">
      <c r="B30" s="40" t="s">
        <v>85</v>
      </c>
      <c r="C30" s="40"/>
      <c r="D30" s="40"/>
      <c r="E30" s="30">
        <v>907.07012999999995</v>
      </c>
    </row>
    <row r="31" spans="2:5" x14ac:dyDescent="0.3">
      <c r="B31" s="39" t="s">
        <v>86</v>
      </c>
      <c r="C31" s="39"/>
      <c r="D31" s="39"/>
      <c r="E31" s="30">
        <v>23.318840000000002</v>
      </c>
    </row>
    <row r="32" spans="2:5" hidden="1" x14ac:dyDescent="0.3">
      <c r="B32" s="39" t="s">
        <v>87</v>
      </c>
      <c r="C32" s="39"/>
      <c r="D32" s="39"/>
      <c r="E32" s="30">
        <v>0</v>
      </c>
    </row>
    <row r="33" spans="2:5" x14ac:dyDescent="0.3">
      <c r="B33" s="41" t="s">
        <v>88</v>
      </c>
      <c r="C33" s="41"/>
      <c r="D33" s="41"/>
      <c r="E33" s="30">
        <v>974.98931999999991</v>
      </c>
    </row>
    <row r="34" spans="2:5" hidden="1" x14ac:dyDescent="0.3">
      <c r="B34" s="41" t="s">
        <v>89</v>
      </c>
      <c r="C34" s="41"/>
      <c r="D34" s="41"/>
      <c r="E34" s="30">
        <v>0</v>
      </c>
    </row>
    <row r="35" spans="2:5" x14ac:dyDescent="0.3">
      <c r="B35" s="39" t="s">
        <v>90</v>
      </c>
      <c r="C35" s="41"/>
      <c r="D35" s="41"/>
      <c r="E35" s="30">
        <v>130.44917000000001</v>
      </c>
    </row>
    <row r="36" spans="2:5" x14ac:dyDescent="0.3">
      <c r="B36" s="41" t="s">
        <v>91</v>
      </c>
      <c r="C36" s="41"/>
      <c r="D36" s="41"/>
      <c r="E36" s="30">
        <v>55.860569999999996</v>
      </c>
    </row>
    <row r="37" spans="2:5" x14ac:dyDescent="0.3">
      <c r="B37" s="41" t="s">
        <v>64</v>
      </c>
      <c r="C37" s="41"/>
      <c r="D37" s="41"/>
      <c r="E37" s="30">
        <v>169.06486000000001</v>
      </c>
    </row>
    <row r="38" spans="2:5" x14ac:dyDescent="0.3">
      <c r="B38" s="41" t="s">
        <v>92</v>
      </c>
      <c r="C38" s="41"/>
      <c r="D38" s="41"/>
      <c r="E38" s="30">
        <v>1016.41462</v>
      </c>
    </row>
    <row r="39" spans="2:5" x14ac:dyDescent="0.3">
      <c r="B39" s="39" t="s">
        <v>93</v>
      </c>
      <c r="C39" s="39"/>
      <c r="D39" s="39"/>
      <c r="E39" s="30">
        <v>131.29774</v>
      </c>
    </row>
    <row r="40" spans="2:5" s="35" customFormat="1" x14ac:dyDescent="0.3">
      <c r="B40" s="33" t="s">
        <v>94</v>
      </c>
      <c r="C40" s="33" t="s">
        <v>7</v>
      </c>
      <c r="D40" s="33"/>
      <c r="E40" s="34">
        <f>SUM(E18:E39)</f>
        <v>6880.8127599999989</v>
      </c>
    </row>
    <row r="41" spans="2:5" s="35" customFormat="1" x14ac:dyDescent="0.3">
      <c r="B41" s="33" t="s">
        <v>95</v>
      </c>
      <c r="C41" s="33"/>
      <c r="D41" s="33"/>
      <c r="E41" s="34">
        <f>+E12-E16-E40</f>
        <v>3223.4090899999992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96</v>
      </c>
      <c r="C43" s="29" t="s">
        <v>7</v>
      </c>
      <c r="D43" s="29"/>
      <c r="E43" s="30">
        <v>617.90761999999995</v>
      </c>
    </row>
    <row r="44" spans="2:5" s="35" customFormat="1" x14ac:dyDescent="0.3">
      <c r="B44" s="33" t="s">
        <v>97</v>
      </c>
      <c r="C44" s="33" t="s">
        <v>7</v>
      </c>
      <c r="D44" s="33"/>
      <c r="E44" s="42">
        <f>SUM(E43:E43)</f>
        <v>617.90761999999995</v>
      </c>
    </row>
    <row r="45" spans="2:5" s="35" customFormat="1" hidden="1" x14ac:dyDescent="0.3">
      <c r="B45" s="29" t="s">
        <v>98</v>
      </c>
      <c r="C45" s="33"/>
      <c r="D45" s="33"/>
      <c r="E45" s="30">
        <v>0</v>
      </c>
    </row>
    <row r="46" spans="2:5" s="35" customFormat="1" x14ac:dyDescent="0.3">
      <c r="B46" s="29" t="s">
        <v>99</v>
      </c>
      <c r="C46" s="33"/>
      <c r="D46" s="33"/>
      <c r="E46" s="30">
        <v>-18.706400000000002</v>
      </c>
    </row>
    <row r="47" spans="2:5" x14ac:dyDescent="0.3">
      <c r="B47" s="43" t="s">
        <v>100</v>
      </c>
      <c r="C47" s="29"/>
      <c r="D47" s="29"/>
      <c r="E47" s="42">
        <f>+E41+E44+E45+E46</f>
        <v>3822.6103099999991</v>
      </c>
    </row>
    <row r="48" spans="2:5" x14ac:dyDescent="0.3">
      <c r="B48" s="29"/>
      <c r="C48" s="29"/>
      <c r="D48" s="29"/>
      <c r="E48" s="30"/>
    </row>
    <row r="49" spans="2:5" x14ac:dyDescent="0.3">
      <c r="B49" s="33" t="s">
        <v>101</v>
      </c>
      <c r="C49" s="33" t="s">
        <v>7</v>
      </c>
      <c r="D49" s="33"/>
      <c r="E49" s="30">
        <v>1276.7908399999999</v>
      </c>
    </row>
    <row r="50" spans="2:5" x14ac:dyDescent="0.3">
      <c r="B50" s="29"/>
      <c r="C50" s="29"/>
      <c r="D50" s="29"/>
      <c r="E50" s="30"/>
    </row>
    <row r="51" spans="2:5" ht="13.5" thickBot="1" x14ac:dyDescent="0.35">
      <c r="B51" s="43" t="s">
        <v>102</v>
      </c>
      <c r="C51" s="29"/>
      <c r="D51" s="29"/>
      <c r="E51" s="44">
        <f>+E47-E49</f>
        <v>2545.8194699999995</v>
      </c>
    </row>
    <row r="52" spans="2:5" ht="13.5" thickTop="1" x14ac:dyDescent="0.3">
      <c r="B52" s="29"/>
      <c r="C52" s="29"/>
      <c r="D52" s="29"/>
      <c r="E52" s="30"/>
    </row>
    <row r="53" spans="2:5" ht="10.5" customHeight="1" x14ac:dyDescent="0.3">
      <c r="B53" s="29"/>
      <c r="C53" s="29"/>
      <c r="D53" s="29"/>
      <c r="E53" s="30"/>
    </row>
    <row r="54" spans="2:5" x14ac:dyDescent="0.3">
      <c r="B54" s="29"/>
      <c r="C54" s="29"/>
      <c r="D54" s="29"/>
      <c r="E54" s="30"/>
    </row>
    <row r="55" spans="2:5" x14ac:dyDescent="0.3">
      <c r="B55" s="45"/>
      <c r="C55" s="45"/>
      <c r="D55" s="45"/>
      <c r="E55" s="30"/>
    </row>
    <row r="56" spans="2:5" x14ac:dyDescent="0.3">
      <c r="B56" s="46" t="s">
        <v>58</v>
      </c>
      <c r="C56" s="47" t="s">
        <v>59</v>
      </c>
      <c r="D56" s="47"/>
      <c r="E56" s="47"/>
    </row>
    <row r="57" spans="2:5" x14ac:dyDescent="0.3">
      <c r="B57" s="46" t="s">
        <v>60</v>
      </c>
      <c r="C57" s="47" t="s">
        <v>61</v>
      </c>
      <c r="D57" s="47"/>
      <c r="E57" s="47"/>
    </row>
    <row r="58" spans="2:5" x14ac:dyDescent="0.3">
      <c r="E58" s="15"/>
    </row>
    <row r="59" spans="2:5" x14ac:dyDescent="0.3">
      <c r="E59" s="15"/>
    </row>
    <row r="60" spans="2:5" x14ac:dyDescent="0.3">
      <c r="E60" s="15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B67" s="48"/>
      <c r="C67" s="48"/>
      <c r="D67" s="48"/>
      <c r="E67" s="15"/>
    </row>
    <row r="68" spans="2:5" x14ac:dyDescent="0.3">
      <c r="E68" s="15"/>
    </row>
    <row r="69" spans="2:5" x14ac:dyDescent="0.3">
      <c r="E69" s="15"/>
    </row>
    <row r="70" spans="2:5" x14ac:dyDescent="0.3">
      <c r="E70" s="49"/>
    </row>
    <row r="71" spans="2:5" x14ac:dyDescent="0.3">
      <c r="E71" s="49"/>
    </row>
    <row r="72" spans="2:5" x14ac:dyDescent="0.3">
      <c r="E72" s="49"/>
    </row>
    <row r="73" spans="2:5" x14ac:dyDescent="0.3">
      <c r="E73" s="49"/>
    </row>
    <row r="74" spans="2:5" x14ac:dyDescent="0.3">
      <c r="E74" s="49"/>
    </row>
    <row r="75" spans="2:5" x14ac:dyDescent="0.3">
      <c r="B75" s="48"/>
      <c r="C75" s="48"/>
      <c r="D75" s="48"/>
      <c r="E75" s="49"/>
    </row>
    <row r="76" spans="2:5" x14ac:dyDescent="0.3">
      <c r="E76" s="49"/>
    </row>
    <row r="77" spans="2:5" x14ac:dyDescent="0.3">
      <c r="E77" s="49"/>
    </row>
    <row r="78" spans="2:5" x14ac:dyDescent="0.3"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</sheetData>
  <mergeCells count="4">
    <mergeCell ref="B1:E1"/>
    <mergeCell ref="B5:E5"/>
    <mergeCell ref="C56:E56"/>
    <mergeCell ref="C57:E57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2023-05-17T17:22:29Z</cp:lastPrinted>
  <dcterms:created xsi:type="dcterms:W3CDTF">2023-05-17T17:13:38Z</dcterms:created>
  <dcterms:modified xsi:type="dcterms:W3CDTF">2023-05-17T17:30:27Z</dcterms:modified>
</cp:coreProperties>
</file>