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spinoza\Desktop\"/>
    </mc:Choice>
  </mc:AlternateContent>
  <xr:revisionPtr revIDLastSave="0" documentId="13_ncr:1_{1854107A-177E-4021-96C2-7094CBE72906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I59" i="2" l="1"/>
  <c r="H22" i="3"/>
  <c r="I50" i="2"/>
  <c r="I35" i="2"/>
  <c r="I14" i="2"/>
  <c r="I13" i="2"/>
  <c r="I49" i="2"/>
  <c r="I60" i="2"/>
  <c r="H17" i="3" l="1"/>
  <c r="I52" i="2"/>
  <c r="I61" i="2"/>
  <c r="I17" i="2"/>
  <c r="I24" i="2"/>
  <c r="I27" i="2" l="1"/>
  <c r="I38" i="2" l="1"/>
  <c r="I45" i="2" s="1"/>
  <c r="I54" i="2" s="1"/>
  <c r="I63" i="2" s="1"/>
  <c r="E30" i="3" l="1"/>
  <c r="G17" i="2"/>
  <c r="I43" i="2"/>
  <c r="G43" i="2" l="1"/>
  <c r="H3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61" i="2" s="1"/>
  <c r="E17" i="3"/>
  <c r="G24" i="2" l="1"/>
  <c r="G27" i="2" s="1"/>
  <c r="H50" i="3" l="1"/>
  <c r="H70" i="3"/>
  <c r="H101" i="3"/>
  <c r="H108" i="3"/>
  <c r="H117" i="3"/>
  <c r="H126" i="3"/>
  <c r="H130" i="3"/>
  <c r="H136" i="3"/>
  <c r="G52" i="2" l="1"/>
  <c r="E108" i="3" l="1"/>
  <c r="E136" i="3" l="1"/>
  <c r="E70" i="3" l="1"/>
  <c r="E130" i="3" l="1"/>
  <c r="E101" i="3" l="1"/>
  <c r="E117" i="3"/>
  <c r="E50" i="3"/>
  <c r="G38" i="2"/>
  <c r="E126" i="3" l="1"/>
  <c r="G45" i="2" l="1"/>
  <c r="G54" i="2" s="1"/>
  <c r="G6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<sst xmlns="http://schemas.openxmlformats.org/spreadsheetml/2006/main" count="121" uniqueCount="109">
  <si>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</si>
  <si>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</si>
  <si>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</si>
  <si>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</si>
  <si>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</si>
  <si>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</si>
  <si>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</si>
  <si>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</si>
  <si>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</si>
  <si>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</si>
  <si>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</si>
  <si>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</si>
  <si>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</si>
  <si>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</si>
  <si>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</si>
  <si>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</si>
  <si>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</si>
  <si>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</si>
  <si>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</si>
  <si>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</si>
  <si>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</si>
  <si>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</si>
  <si>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</si>
  <si>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</si>
  <si>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</si>
  <si>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</si>
  <si>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</si>
  <si>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</si>
  <si>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</si>
  <si>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</si>
  <si>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</si>
  <si>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</si>
  <si>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</si>
  <si>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</si>
  <si>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</si>
  <si>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</si>
  <si>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</si>
  <si>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</si>
  <si>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</si>
  <si>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</si>
  <si>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</si>
  <si>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</si>
  <si>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</si>
  <si>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</si>
  <si>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</si>
  <si>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</si>
  <si>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</si>
  <si>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</si>
  <si>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</si>
  <si>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</si>
  <si>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</si>
  <si>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</si>
  <si>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</si>
  <si>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</si>
  <si>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</si>
  <si>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</si>
  <si>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</si>
  <si>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</si>
  <si>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</si>
  <si>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</si>
  <si>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</si>
  <si>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</si>
  <si>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</si>
  <si>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</si>
  <si>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</si>
  <si>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</si>
  <si>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</si>
  <si>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</si>
  <si>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</si>
  <si>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</si>
  <si>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</si>
  <si>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</si>
  <si>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</si>
  <si>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</si>
  <si>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</si>
  <si>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</si>
  <si>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</si>
  <si>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</si>
  <si>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</si>
  <si>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</si>
  <si>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</si>
  <si>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</si>
  <si>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</si>
  <si>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</si>
  <si>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</si>
  <si>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</si>
  <si>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</si>
  <si>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</si>
  <si>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</si>
  <si>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</si>
  <si>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</si>
  <si>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</si>
  <si>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</si>
  <si>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</si>
  <si>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</si>
  <si>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</si>
  <si>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</si>
  <si>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</si>
  <si>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</si>
  <si>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</si>
  <si>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OTROS DEUDORES</t>
  </si>
  <si>
    <t>ACTIVOS POR DERECHO</t>
  </si>
  <si>
    <t>31.12.2022</t>
  </si>
  <si>
    <t>CARTONERA CENTROAMERICANA, S.A. DE C.V.</t>
  </si>
  <si>
    <t>SIGMAQ PACKAGING</t>
  </si>
  <si>
    <t>30.04.2022</t>
  </si>
  <si>
    <t>30.04.2023</t>
  </si>
  <si>
    <t>ESTADO DE RESULTADOS DEL 1o.DE ENERO AL 30 DE ABRIL DE 2023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</si>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</sst>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175" fontId="5" fillId="0" borderId="0" xfId="0" applyNumberFormat="1" applyFont="1"/>
    <xf numFmtId="167" fontId="32" fillId="0" borderId="0" xfId="1" applyNumberFormat="1" applyFont="1"/>
    <xf numFmtId="167" fontId="32" fillId="0" borderId="1" xfId="1" applyNumberFormat="1" applyFont="1" applyBorder="1"/>
    <xf numFmtId="167" fontId="33" fillId="0" borderId="0" xfId="1" applyNumberFormat="1" applyFont="1"/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2" fillId="0" borderId="0" xfId="1" applyFont="1" applyAlignment="1">
      <alignment vertical="center"/>
    </xf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176" fontId="5" fillId="0" borderId="0" xfId="1" applyNumberFormat="1"/>
    <xf numFmtId="177" fontId="0" fillId="0" borderId="0" xfId="0" applyNumberFormat="1"/>
    <xf numFmtId="178" fontId="5" fillId="0" borderId="0" xfId="46" applyNumberFormat="1"/>
    <xf numFmtId="167" fontId="6" fillId="0" borderId="0" xfId="1" applyNumberFormat="1" applyFont="1" applyFill="1"/>
    <xf numFmtId="166" fontId="6" fillId="0" borderId="0" xfId="1" applyNumberFormat="1" applyFont="1" applyFill="1"/>
    <xf numFmtId="166" fontId="6" fillId="0" borderId="1" xfId="1" applyNumberFormat="1" applyFont="1" applyFill="1" applyBorder="1"/>
    <xf numFmtId="167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79" fontId="5" fillId="0" borderId="0" xfId="1" applyNumberFormat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0" formatCode="##,##0.0,;\(\ ##,##0.0,\)"/>
    </dxf>
    <dxf>
      <numFmt numFmtId="180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topLeftCell="A37" zoomScale="80" zoomScaleNormal="80" zoomScaleSheetLayoutView="80" workbookViewId="0">
      <selection activeCell="H52" sqref="H52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05" t="s">
        <v>74</v>
      </c>
      <c r="C6" s="105"/>
      <c r="D6" s="105"/>
      <c r="E6" s="105"/>
      <c r="F6" s="105"/>
      <c r="G6" s="105"/>
      <c r="H6" s="105"/>
      <c r="I6" s="105"/>
      <c r="J6" s="105"/>
    </row>
    <row r="7" spans="2:13" ht="13" x14ac:dyDescent="0.3">
      <c r="B7" s="106" t="s">
        <v>107</v>
      </c>
      <c r="C7" s="106"/>
      <c r="D7" s="106"/>
      <c r="E7" s="106"/>
      <c r="F7" s="106"/>
      <c r="G7" s="106"/>
      <c r="H7" s="106"/>
      <c r="I7" s="106"/>
      <c r="J7" s="106"/>
    </row>
    <row r="8" spans="2:13" ht="13" x14ac:dyDescent="0.3">
      <c r="B8" s="106" t="s">
        <v>0</v>
      </c>
      <c r="C8" s="106"/>
      <c r="D8" s="106"/>
      <c r="E8" s="106"/>
      <c r="F8" s="106"/>
      <c r="G8" s="106"/>
      <c r="H8" s="106"/>
      <c r="I8" s="106"/>
      <c r="J8" s="106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90"/>
      <c r="I11" s="10"/>
      <c r="J11" s="90"/>
    </row>
    <row r="12" spans="2:13" ht="13" x14ac:dyDescent="0.3">
      <c r="B12" s="8"/>
      <c r="C12" s="8"/>
      <c r="D12" s="8"/>
      <c r="E12" s="8"/>
      <c r="F12" s="8"/>
      <c r="G12" s="8"/>
      <c r="H12" s="11" t="s">
        <v>106</v>
      </c>
      <c r="I12" s="10"/>
      <c r="J12" s="11" t="s">
        <v>105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71">
        <v>910.19100000000003</v>
      </c>
      <c r="I15" s="62"/>
      <c r="J15" s="76">
        <v>885.53102000000001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910.19100000000003</v>
      </c>
      <c r="I17" s="62"/>
      <c r="J17" s="63">
        <f>+J15</f>
        <v>885.53102000000001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78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6">
        <v>229.94313</v>
      </c>
      <c r="I19" s="62"/>
      <c r="J19" s="76">
        <v>358.1164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78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680.24787000000003</v>
      </c>
      <c r="I21" s="62"/>
      <c r="J21" s="63">
        <f>+J17-J19</f>
        <v>527.41462000000001</v>
      </c>
      <c r="K21" s="63"/>
    </row>
    <row r="22" spans="2:13" x14ac:dyDescent="0.25">
      <c r="H22" s="62"/>
      <c r="I22" s="62"/>
      <c r="J22" s="78"/>
      <c r="K22" s="2"/>
    </row>
    <row r="23" spans="2:13" x14ac:dyDescent="0.25">
      <c r="B23" s="8"/>
      <c r="C23" s="8"/>
      <c r="D23" s="8"/>
      <c r="E23" s="95"/>
      <c r="F23" s="8"/>
      <c r="G23" s="8"/>
      <c r="H23" s="62"/>
      <c r="I23" s="62"/>
      <c r="J23" s="78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78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78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79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78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78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78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680.24787000000003</v>
      </c>
      <c r="I32" s="62"/>
      <c r="J32" s="63">
        <f>+J21-J30</f>
        <v>527.41462000000001</v>
      </c>
      <c r="K32" s="63"/>
    </row>
    <row r="33" spans="2:11" ht="13" hidden="1" x14ac:dyDescent="0.3">
      <c r="D33" s="5" t="s">
        <v>8</v>
      </c>
      <c r="H33" s="62"/>
      <c r="I33" s="62"/>
      <c r="J33" s="78"/>
      <c r="K33" s="2"/>
    </row>
    <row r="34" spans="2:11" x14ac:dyDescent="0.25">
      <c r="C34" s="2" t="s">
        <v>9</v>
      </c>
      <c r="H34" s="62"/>
      <c r="I34" s="62"/>
      <c r="J34" s="78"/>
      <c r="K34" s="2"/>
    </row>
    <row r="35" spans="2:11" hidden="1" x14ac:dyDescent="0.25">
      <c r="D35" s="2" t="s">
        <v>10</v>
      </c>
      <c r="E35" s="8"/>
      <c r="H35" s="62"/>
      <c r="I35" s="62"/>
      <c r="J35" s="78">
        <v>0</v>
      </c>
      <c r="K35" s="8"/>
    </row>
    <row r="36" spans="2:11" x14ac:dyDescent="0.25">
      <c r="D36" s="25" t="s">
        <v>5</v>
      </c>
      <c r="E36" s="8"/>
      <c r="F36" s="8"/>
      <c r="G36" s="99"/>
      <c r="H36" s="100">
        <v>190.40600999999998</v>
      </c>
      <c r="I36" s="62"/>
      <c r="J36" s="78">
        <v>151.28001</v>
      </c>
      <c r="K36" s="8"/>
    </row>
    <row r="37" spans="2:11" x14ac:dyDescent="0.25">
      <c r="D37" s="8" t="s">
        <v>11</v>
      </c>
      <c r="E37" s="8"/>
      <c r="F37" s="8"/>
      <c r="G37" s="99"/>
      <c r="H37" s="83">
        <v>-233.56144999999995</v>
      </c>
      <c r="I37" s="62"/>
      <c r="J37" s="53">
        <v>-114.46521999999993</v>
      </c>
      <c r="K37" s="62"/>
    </row>
    <row r="38" spans="2:11" x14ac:dyDescent="0.25">
      <c r="D38" s="8" t="s">
        <v>12</v>
      </c>
      <c r="E38" s="8"/>
      <c r="F38" s="8"/>
      <c r="G38" s="99"/>
      <c r="H38" s="100"/>
      <c r="I38" s="62"/>
      <c r="J38" s="78">
        <v>0</v>
      </c>
      <c r="K38" s="8"/>
    </row>
    <row r="39" spans="2:11" x14ac:dyDescent="0.25">
      <c r="H39" s="100"/>
      <c r="I39" s="62"/>
      <c r="J39" s="78"/>
      <c r="K39" s="2"/>
    </row>
    <row r="40" spans="2:11" x14ac:dyDescent="0.25">
      <c r="B40" s="8"/>
      <c r="C40" s="8" t="s">
        <v>13</v>
      </c>
      <c r="D40" s="8"/>
      <c r="E40" s="8"/>
      <c r="F40" s="8"/>
      <c r="G40" s="99"/>
      <c r="H40" s="100"/>
      <c r="I40" s="62"/>
      <c r="J40" s="78"/>
      <c r="K40" s="8"/>
    </row>
    <row r="41" spans="2:11" x14ac:dyDescent="0.25">
      <c r="B41" s="8"/>
      <c r="C41" s="25" t="s">
        <v>77</v>
      </c>
      <c r="D41" s="8"/>
      <c r="E41" s="8"/>
      <c r="F41" s="8"/>
      <c r="G41" s="99"/>
      <c r="H41" s="101">
        <v>-6.02766</v>
      </c>
      <c r="I41" s="62"/>
      <c r="J41" s="76">
        <v>-8.7030100000000008</v>
      </c>
      <c r="K41" s="62"/>
    </row>
    <row r="42" spans="2:11" x14ac:dyDescent="0.25">
      <c r="B42" s="8"/>
      <c r="C42" s="8"/>
      <c r="D42" s="8"/>
      <c r="E42" s="8"/>
      <c r="F42" s="8"/>
      <c r="G42" s="99"/>
      <c r="H42" s="100"/>
      <c r="I42" s="62"/>
      <c r="J42" s="78"/>
      <c r="K42" s="8"/>
    </row>
    <row r="43" spans="2:11" x14ac:dyDescent="0.25">
      <c r="H43" s="100"/>
      <c r="I43" s="62"/>
      <c r="J43" s="78"/>
      <c r="K43" s="2"/>
    </row>
    <row r="44" spans="2:11" ht="13" x14ac:dyDescent="0.3">
      <c r="B44" s="12"/>
      <c r="C44" s="107" t="s">
        <v>70</v>
      </c>
      <c r="D44" s="107"/>
      <c r="E44" s="107"/>
      <c r="F44" s="107"/>
      <c r="G44" s="102"/>
      <c r="H44" s="103">
        <f>H32-H35-H36-H37-H38+H41+H42</f>
        <v>717.37565000000006</v>
      </c>
      <c r="I44" s="63"/>
      <c r="J44" s="63">
        <f>J32-J35-J36-J37-J38+J41</f>
        <v>481.89681999999993</v>
      </c>
      <c r="K44" s="63"/>
    </row>
    <row r="45" spans="2:11" x14ac:dyDescent="0.25">
      <c r="B45" s="12"/>
      <c r="H45" s="100"/>
      <c r="I45" s="62"/>
      <c r="J45" s="78"/>
      <c r="K45" s="2"/>
    </row>
    <row r="46" spans="2:11" x14ac:dyDescent="0.25">
      <c r="C46" s="12" t="s">
        <v>14</v>
      </c>
      <c r="D46" s="8"/>
      <c r="E46" s="8"/>
      <c r="F46" s="8"/>
      <c r="G46" s="99"/>
      <c r="H46" s="100"/>
      <c r="I46" s="62"/>
      <c r="J46" s="78"/>
      <c r="K46" s="8"/>
    </row>
    <row r="47" spans="2:11" x14ac:dyDescent="0.25">
      <c r="H47" s="100"/>
      <c r="I47" s="62"/>
      <c r="J47" s="78"/>
      <c r="K47" s="20"/>
    </row>
    <row r="48" spans="2:11" x14ac:dyDescent="0.25">
      <c r="C48" s="12" t="s">
        <v>15</v>
      </c>
      <c r="H48" s="100">
        <v>162.57048999999998</v>
      </c>
      <c r="I48" s="62"/>
      <c r="J48" s="78">
        <v>97.45792999999999</v>
      </c>
      <c r="K48" s="62"/>
    </row>
    <row r="49" spans="2:11" x14ac:dyDescent="0.25">
      <c r="B49" s="8"/>
      <c r="C49" s="27" t="s">
        <v>79</v>
      </c>
      <c r="H49" s="100"/>
      <c r="I49" s="62"/>
      <c r="J49" s="78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78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9">
        <f>H44-H48-H49</f>
        <v>554.80516000000011</v>
      </c>
      <c r="I52" s="62"/>
      <c r="J52" s="59">
        <f>J44-J48-J49</f>
        <v>384.43888999999996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97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78</v>
      </c>
      <c r="E60" s="25"/>
      <c r="F60" s="25"/>
      <c r="G60" s="108" t="s">
        <v>81</v>
      </c>
      <c r="H60" s="108"/>
      <c r="I60" s="108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zoomScale="80" zoomScaleNormal="90" zoomScaleSheetLayoutView="80" workbookViewId="0">
      <selection activeCell="F61" sqref="F61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05" t="s">
        <v>74</v>
      </c>
      <c r="C6" s="105"/>
      <c r="D6" s="105"/>
      <c r="E6" s="105"/>
      <c r="F6" s="105"/>
      <c r="G6" s="105"/>
      <c r="H6" s="105"/>
      <c r="I6" s="105"/>
    </row>
    <row r="7" spans="2:11" ht="13" x14ac:dyDescent="0.3">
      <c r="B7" s="107" t="s">
        <v>95</v>
      </c>
      <c r="C7" s="109"/>
      <c r="D7" s="109"/>
      <c r="E7" s="109"/>
      <c r="F7" s="109"/>
      <c r="G7" s="109"/>
      <c r="H7" s="109"/>
      <c r="I7" s="109"/>
    </row>
    <row r="8" spans="2:11" ht="13" x14ac:dyDescent="0.3">
      <c r="B8" s="109" t="s">
        <v>16</v>
      </c>
      <c r="C8" s="109"/>
      <c r="D8" s="109"/>
      <c r="E8" s="109"/>
      <c r="F8" s="109"/>
      <c r="G8" s="109"/>
      <c r="H8" s="109"/>
      <c r="I8" s="109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106</v>
      </c>
      <c r="H11" s="25"/>
      <c r="I11" s="11" t="s">
        <v>102</v>
      </c>
    </row>
    <row r="12" spans="2:11" ht="13" x14ac:dyDescent="0.3">
      <c r="B12" s="13" t="s">
        <v>86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83">
        <v>1845.77145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84">
        <v>22418.928399999997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84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81">
        <v>96.533760000000001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85">
        <f>SUM(G13:G16)</f>
        <v>24361.233609999996</v>
      </c>
      <c r="H17" s="36"/>
      <c r="I17" s="36">
        <f>SUM(I13:I16)</f>
        <v>23151.109330000003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8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84">
        <v>19695.336789999994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84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84">
        <v>5960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36">
        <f>SUM(G20:G23)</f>
        <v>25655.336789999994</v>
      </c>
      <c r="H24" s="25"/>
      <c r="I24" s="36">
        <f>SUM(I20:I23)</f>
        <v>24554.25578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90</v>
      </c>
      <c r="D27" s="30"/>
      <c r="E27" s="25"/>
      <c r="F27" s="25"/>
      <c r="G27" s="38">
        <f>+G24+G17</f>
        <v>50016.57039999999</v>
      </c>
      <c r="H27" s="25"/>
      <c r="I27" s="38">
        <f>I24+I17</f>
        <v>47705.365109999999</v>
      </c>
      <c r="J27" s="25"/>
    </row>
    <row r="28" spans="1:12" ht="13.5" thickTop="1" x14ac:dyDescent="0.3">
      <c r="H28" s="36"/>
      <c r="J28" s="36"/>
    </row>
    <row r="29" spans="1:12" x14ac:dyDescent="0.25">
      <c r="G29" s="84"/>
    </row>
    <row r="30" spans="1:12" x14ac:dyDescent="0.25">
      <c r="G30" s="80"/>
    </row>
    <row r="31" spans="1:12" ht="13" x14ac:dyDescent="0.3">
      <c r="B31" s="33" t="s">
        <v>23</v>
      </c>
      <c r="C31" s="25"/>
      <c r="D31" s="25"/>
      <c r="E31" s="25"/>
      <c r="F31" s="25"/>
      <c r="G31" s="93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87">
        <v>18260.494350000001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1">
        <v>762.77314000000001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88"/>
      <c r="H37" s="25"/>
      <c r="I37" s="26"/>
      <c r="J37" s="25"/>
      <c r="N37" s="82"/>
    </row>
    <row r="38" spans="2:14" ht="13" x14ac:dyDescent="0.3">
      <c r="B38" s="25"/>
      <c r="C38" s="25"/>
      <c r="D38" s="25"/>
      <c r="E38" s="25"/>
      <c r="F38" s="25"/>
      <c r="G38" s="89">
        <f>SUM(G35:G37)</f>
        <v>19023.267490000002</v>
      </c>
      <c r="H38" s="13"/>
      <c r="I38" s="13">
        <f>SUM(I35:I37)</f>
        <v>17233.33022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v>25.031479999999998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4"/>
      <c r="G41" s="25">
        <v>435.92840999999999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81">
        <v>592.09080000000006</v>
      </c>
      <c r="H42" s="25"/>
      <c r="I42" s="26">
        <v>517.82983000000002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1053.05069</v>
      </c>
      <c r="H43" s="25"/>
      <c r="I43" s="36">
        <f>SUM(I40:I42)</f>
        <v>844.80086000000006</v>
      </c>
      <c r="J43" s="25"/>
    </row>
    <row r="44" spans="2:14" ht="13" x14ac:dyDescent="0.3">
      <c r="B44" s="39"/>
      <c r="C44" s="30"/>
      <c r="D44"/>
      <c r="E44"/>
      <c r="F44"/>
      <c r="G44" s="36"/>
      <c r="H44" s="25"/>
      <c r="I44" s="36"/>
      <c r="J44" s="25"/>
    </row>
    <row r="45" spans="2:14" ht="13" x14ac:dyDescent="0.3">
      <c r="B45" s="39"/>
      <c r="C45" s="18" t="s">
        <v>91</v>
      </c>
      <c r="D45"/>
      <c r="E45"/>
      <c r="F45"/>
      <c r="G45" s="36">
        <f>G38+G43</f>
        <v>20076.318180000002</v>
      </c>
      <c r="H45" s="25"/>
      <c r="I45" s="36">
        <f>I43+I38</f>
        <v>18078.131079999999</v>
      </c>
      <c r="J45" s="25"/>
    </row>
    <row r="46" spans="2:14" ht="13" x14ac:dyDescent="0.3">
      <c r="B46" s="39"/>
      <c r="C46" s="30"/>
      <c r="D46"/>
      <c r="E46"/>
      <c r="F46"/>
      <c r="G46" s="36"/>
      <c r="H46" s="25"/>
      <c r="I46" s="36"/>
      <c r="J46" s="25"/>
    </row>
    <row r="47" spans="2:14" ht="13" x14ac:dyDescent="0.3">
      <c r="B47" s="13" t="s">
        <v>87</v>
      </c>
      <c r="C47" s="30"/>
      <c r="D47"/>
      <c r="E47"/>
      <c r="F47"/>
      <c r="G47" s="36"/>
      <c r="H47" s="25"/>
      <c r="I47" s="36"/>
      <c r="J47" s="25"/>
    </row>
    <row r="48" spans="2:14" x14ac:dyDescent="0.25">
      <c r="B48" s="25"/>
      <c r="D48" s="31"/>
      <c r="E48" s="25"/>
      <c r="F48" s="25"/>
      <c r="H48" s="25"/>
      <c r="J48" s="25"/>
    </row>
    <row r="49" spans="2:12" ht="13" x14ac:dyDescent="0.3">
      <c r="B49" t="s">
        <v>83</v>
      </c>
      <c r="C49"/>
      <c r="D49"/>
      <c r="E49"/>
      <c r="F49"/>
      <c r="G49" s="98">
        <v>1574.7810099999999</v>
      </c>
      <c r="H49" s="41"/>
      <c r="I49" s="40">
        <f>1574781.01/1000</f>
        <v>1574.7810099999999</v>
      </c>
      <c r="J49" s="41"/>
    </row>
    <row r="50" spans="2:12" x14ac:dyDescent="0.25">
      <c r="B50" s="25" t="s">
        <v>29</v>
      </c>
      <c r="C50"/>
      <c r="D50"/>
      <c r="E50"/>
      <c r="F50" s="64"/>
      <c r="G50" s="26">
        <v>14435.560519999999</v>
      </c>
      <c r="H50"/>
      <c r="I50" s="26">
        <f>14677347.49/1000</f>
        <v>14677.34749</v>
      </c>
      <c r="J50"/>
    </row>
    <row r="51" spans="2:12" x14ac:dyDescent="0.25">
      <c r="B51" s="25"/>
      <c r="C51"/>
      <c r="D51"/>
      <c r="E51"/>
      <c r="F51" s="64"/>
      <c r="G51" s="25"/>
      <c r="H51"/>
      <c r="I51" s="25"/>
      <c r="J51"/>
    </row>
    <row r="52" spans="2:12" ht="13" x14ac:dyDescent="0.3">
      <c r="C52" s="18" t="s">
        <v>92</v>
      </c>
      <c r="D52" s="25"/>
      <c r="E52" s="25"/>
      <c r="F52" s="25"/>
      <c r="G52" s="36">
        <f>SUM(G49:G50)</f>
        <v>16010.34153</v>
      </c>
      <c r="H52"/>
      <c r="I52" s="36">
        <f>SUM(I49:I50)</f>
        <v>16252.128500000001</v>
      </c>
      <c r="J52"/>
    </row>
    <row r="53" spans="2:12" ht="13" x14ac:dyDescent="0.3">
      <c r="C53" s="30"/>
      <c r="D53" s="25"/>
      <c r="E53" s="25"/>
      <c r="F53" s="25"/>
      <c r="G53" s="36"/>
      <c r="H53"/>
      <c r="I53" s="36"/>
      <c r="J53"/>
    </row>
    <row r="54" spans="2:12" ht="13" x14ac:dyDescent="0.3">
      <c r="C54" s="18" t="s">
        <v>84</v>
      </c>
      <c r="G54" s="63">
        <f>+G45+G52</f>
        <v>36086.65971</v>
      </c>
      <c r="H54" s="25"/>
      <c r="I54" s="63">
        <f>I45+I52</f>
        <v>34330.259579999998</v>
      </c>
      <c r="J54" s="25"/>
    </row>
    <row r="55" spans="2:12" ht="13" x14ac:dyDescent="0.3">
      <c r="B55" s="25"/>
      <c r="D55" s="30"/>
      <c r="E55" s="25"/>
      <c r="F55" s="25"/>
      <c r="G55" s="23"/>
      <c r="H55" s="36"/>
      <c r="I55" s="23"/>
      <c r="J55" s="36"/>
    </row>
    <row r="56" spans="2:12" ht="13" x14ac:dyDescent="0.3">
      <c r="B56" s="36" t="s">
        <v>30</v>
      </c>
      <c r="C56"/>
      <c r="D56"/>
      <c r="E56"/>
      <c r="F56"/>
      <c r="G56"/>
      <c r="H56"/>
      <c r="I56"/>
      <c r="J56"/>
    </row>
    <row r="57" spans="2:12" x14ac:dyDescent="0.25">
      <c r="B57"/>
      <c r="C57" s="25"/>
      <c r="D57" s="25"/>
      <c r="E57" s="25"/>
      <c r="F57" s="25"/>
      <c r="G57" s="25"/>
      <c r="H57" s="25"/>
      <c r="I57" s="25"/>
      <c r="J57" s="25"/>
    </row>
    <row r="58" spans="2:12" x14ac:dyDescent="0.25">
      <c r="B58" s="25" t="s">
        <v>31</v>
      </c>
      <c r="C58" s="25"/>
      <c r="D58" s="25"/>
      <c r="E58" s="25"/>
      <c r="F58" s="25"/>
      <c r="G58" s="25">
        <v>2301.6970000000001</v>
      </c>
      <c r="H58" s="25"/>
      <c r="I58" s="25">
        <v>2301.6970000000001</v>
      </c>
      <c r="J58" s="25"/>
    </row>
    <row r="59" spans="2:12" x14ac:dyDescent="0.25">
      <c r="B59" s="1" t="s">
        <v>32</v>
      </c>
      <c r="G59" s="25">
        <v>11073.408100000001</v>
      </c>
      <c r="I59" s="25">
        <f>8009572.6/1000</f>
        <v>8009.5725999999995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v>554.80516000000011</v>
      </c>
      <c r="H60" s="25"/>
      <c r="I60" s="43">
        <f>3063835.5/1000</f>
        <v>3063.8355000000001</v>
      </c>
      <c r="J60" s="25"/>
    </row>
    <row r="61" spans="2:12" ht="13" x14ac:dyDescent="0.3">
      <c r="B61" s="25"/>
      <c r="C61" s="6" t="s">
        <v>93</v>
      </c>
      <c r="D61" s="31"/>
      <c r="E61" s="25"/>
      <c r="F61" s="25"/>
      <c r="G61" s="37">
        <f>SUM(G58:G60)</f>
        <v>13929.910260000001</v>
      </c>
      <c r="H61" s="36"/>
      <c r="I61" s="37">
        <f>SUM(I58:I60)</f>
        <v>13375.105100000001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94</v>
      </c>
      <c r="D63" s="30"/>
      <c r="E63" s="25"/>
      <c r="F63" s="25"/>
      <c r="G63" s="22">
        <f>+G54+G61</f>
        <v>50016.569969999997</v>
      </c>
      <c r="H63" s="36"/>
      <c r="I63" s="22">
        <f>I61+I54</f>
        <v>47705.364679999999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5"/>
    </row>
    <row r="65" spans="2:9" x14ac:dyDescent="0.25">
      <c r="B65"/>
      <c r="C65"/>
      <c r="D65"/>
      <c r="E65"/>
      <c r="F65"/>
      <c r="G65" s="97"/>
      <c r="H65"/>
      <c r="I65" s="94"/>
    </row>
    <row r="66" spans="2:9" x14ac:dyDescent="0.25">
      <c r="B66"/>
      <c r="C66"/>
      <c r="D66"/>
      <c r="E66"/>
      <c r="F66"/>
      <c r="G66" s="104"/>
      <c r="H66" s="25"/>
      <c r="I66" s="25"/>
    </row>
    <row r="67" spans="2:9" x14ac:dyDescent="0.25">
      <c r="B67" s="25"/>
      <c r="C67" s="25"/>
      <c r="D67" s="25"/>
      <c r="E67" s="25"/>
      <c r="F67" s="25"/>
      <c r="G67" s="96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10" t="s">
        <v>78</v>
      </c>
      <c r="C70" s="110"/>
      <c r="D70" s="25"/>
      <c r="F70" s="111" t="s">
        <v>81</v>
      </c>
      <c r="G70" s="112"/>
      <c r="H70" s="25"/>
      <c r="I70" s="32"/>
    </row>
    <row r="71" spans="2:9" x14ac:dyDescent="0.25">
      <c r="B71" s="110"/>
      <c r="C71" s="110"/>
      <c r="D71" s="25"/>
      <c r="E71"/>
      <c r="F71" s="114"/>
      <c r="G71" s="114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15"/>
      <c r="C74" s="115"/>
      <c r="D74" s="115"/>
      <c r="E74" s="115"/>
      <c r="F74" s="115"/>
      <c r="G74" s="115"/>
      <c r="H74" s="115"/>
      <c r="I74" s="25"/>
    </row>
    <row r="75" spans="2:9" x14ac:dyDescent="0.25">
      <c r="B75" s="115"/>
      <c r="C75" s="115"/>
      <c r="D75" s="115"/>
      <c r="E75" s="115"/>
      <c r="F75" s="115"/>
      <c r="G75" s="115"/>
      <c r="H75" s="115"/>
    </row>
    <row r="76" spans="2:9" x14ac:dyDescent="0.25">
      <c r="B76" s="113"/>
      <c r="C76" s="113"/>
      <c r="D76" s="113"/>
      <c r="E76" s="113"/>
      <c r="F76" s="113"/>
      <c r="G76" s="113"/>
      <c r="H76" s="113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E25" sqref="E25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74</v>
      </c>
      <c r="E3" s="5" t="s">
        <v>108</v>
      </c>
      <c r="G3" s="35"/>
      <c r="H3" s="5" t="s">
        <v>34</v>
      </c>
    </row>
    <row r="4" spans="2:9" ht="13" x14ac:dyDescent="0.3">
      <c r="E4" s="35">
        <v>2023</v>
      </c>
      <c r="H4" s="35">
        <v>2022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16" t="s">
        <v>35</v>
      </c>
      <c r="C7" s="116"/>
      <c r="D7" s="116"/>
      <c r="E7" s="116"/>
      <c r="F7" s="116"/>
      <c r="G7" s="116"/>
      <c r="H7" s="116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t="12" customHeight="1" x14ac:dyDescent="0.25">
      <c r="B11" s="1" t="s">
        <v>37</v>
      </c>
      <c r="E11" s="91">
        <v>1627.5668599999999</v>
      </c>
      <c r="F11" s="25"/>
      <c r="G11" s="25"/>
      <c r="H11" s="91">
        <v>1974.0862299999999</v>
      </c>
      <c r="I11" s="25"/>
    </row>
    <row r="12" spans="2:9" x14ac:dyDescent="0.25">
      <c r="E12" s="25"/>
      <c r="F12" s="25"/>
      <c r="G12" s="25"/>
      <c r="H12" s="25"/>
    </row>
    <row r="13" spans="2:9" x14ac:dyDescent="0.25">
      <c r="B13" s="1" t="s">
        <v>38</v>
      </c>
      <c r="E13" s="92">
        <v>218.04459</v>
      </c>
      <c r="F13" s="25"/>
      <c r="G13" s="25"/>
      <c r="H13" s="92"/>
    </row>
    <row r="14" spans="2:9" x14ac:dyDescent="0.25">
      <c r="E14" s="26"/>
      <c r="F14" s="25"/>
      <c r="G14" s="25"/>
      <c r="H14" s="26"/>
      <c r="I14" s="23"/>
    </row>
    <row r="15" spans="2:9" hidden="1" x14ac:dyDescent="0.25">
      <c r="B15" s="1" t="s">
        <v>72</v>
      </c>
      <c r="E15" s="26">
        <v>0</v>
      </c>
      <c r="F15" s="25"/>
      <c r="G15" s="25"/>
      <c r="H15" s="26">
        <v>0</v>
      </c>
    </row>
    <row r="16" spans="2:9" x14ac:dyDescent="0.25">
      <c r="B16"/>
      <c r="E16" s="25"/>
      <c r="F16" s="25"/>
      <c r="G16" s="25"/>
      <c r="H16" s="25"/>
    </row>
    <row r="17" spans="2:14" ht="13.5" thickBot="1" x14ac:dyDescent="0.35">
      <c r="E17" s="48">
        <f>SUM(E9:E16)</f>
        <v>1845.77145</v>
      </c>
      <c r="F17" s="49"/>
      <c r="G17" s="49"/>
      <c r="H17" s="48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50"/>
      <c r="F19"/>
      <c r="G19"/>
      <c r="H19" s="50"/>
    </row>
    <row r="20" spans="2:14" ht="13" x14ac:dyDescent="0.3">
      <c r="B20" s="116" t="s">
        <v>39</v>
      </c>
      <c r="C20" s="116"/>
      <c r="D20" s="116"/>
      <c r="E20" s="116"/>
      <c r="F20" s="116"/>
      <c r="G20" s="116"/>
      <c r="H20" s="116"/>
    </row>
    <row r="22" spans="2:14" x14ac:dyDescent="0.25">
      <c r="B22" s="1" t="s">
        <v>40</v>
      </c>
      <c r="E22" s="25">
        <v>13376.936009999999</v>
      </c>
      <c r="F22" s="25"/>
      <c r="G22" s="25"/>
      <c r="H22" s="25">
        <f>8448.17058+71.324</f>
        <v>8519.4945800000005</v>
      </c>
    </row>
    <row r="23" spans="2:14" x14ac:dyDescent="0.25">
      <c r="B23" s="51"/>
      <c r="E23" s="25"/>
      <c r="F23" s="25"/>
      <c r="G23" s="25"/>
      <c r="H23" s="25"/>
    </row>
    <row r="24" spans="2:14" x14ac:dyDescent="0.25">
      <c r="B24" s="1" t="s">
        <v>99</v>
      </c>
      <c r="E24" s="84">
        <v>9252.9058199999999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52" t="s">
        <v>41</v>
      </c>
      <c r="D26" s="25"/>
      <c r="E26" s="84">
        <v>-219.39026000000001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100</v>
      </c>
      <c r="D28" s="25"/>
      <c r="E28" s="91">
        <v>8.4768299999999872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8">
        <f>SUM(E22:E29)</f>
        <v>22418.928399999997</v>
      </c>
      <c r="F30" s="49"/>
      <c r="G30" s="49"/>
      <c r="H30" s="48">
        <f>SUM(H22:H29)</f>
        <v>21041.019820000001</v>
      </c>
      <c r="J30" s="23"/>
      <c r="N30" s="86"/>
    </row>
    <row r="31" spans="2:14" ht="13.5" thickTop="1" x14ac:dyDescent="0.3">
      <c r="E31" s="49"/>
      <c r="F31" s="49"/>
      <c r="G31" s="49"/>
      <c r="H31" s="49"/>
    </row>
    <row r="32" spans="2:14" ht="13" hidden="1" x14ac:dyDescent="0.3">
      <c r="B32" s="116" t="s">
        <v>19</v>
      </c>
      <c r="C32" s="116"/>
      <c r="D32" s="116"/>
      <c r="E32" s="116"/>
      <c r="F32" s="116"/>
      <c r="G32" s="116"/>
      <c r="H32" s="116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8">
        <f>SUM(E34:E48)</f>
        <v>0</v>
      </c>
      <c r="F50" s="36"/>
      <c r="G50" s="36"/>
      <c r="H50" s="38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6"/>
      <c r="F54" s="36"/>
      <c r="G54" s="36"/>
      <c r="H54" s="36"/>
    </row>
    <row r="55" spans="2:8" ht="13" hidden="1" x14ac:dyDescent="0.3">
      <c r="E55" s="36"/>
      <c r="F55" s="36"/>
      <c r="G55" s="36"/>
      <c r="H55" s="36"/>
    </row>
    <row r="56" spans="2:8" ht="13" x14ac:dyDescent="0.3">
      <c r="E56" s="36"/>
      <c r="F56" s="36"/>
      <c r="G56" s="36"/>
      <c r="H56" s="36"/>
    </row>
    <row r="57" spans="2:8" ht="13" x14ac:dyDescent="0.3">
      <c r="B57" s="116" t="s">
        <v>50</v>
      </c>
      <c r="C57" s="116"/>
      <c r="D57" s="116"/>
      <c r="E57" s="116"/>
      <c r="F57" s="116"/>
      <c r="G57" s="116"/>
      <c r="H57" s="116"/>
    </row>
    <row r="58" spans="2:8" ht="13" x14ac:dyDescent="0.3">
      <c r="B58" s="54"/>
      <c r="C58" s="47"/>
      <c r="D58" s="47"/>
      <c r="E58" s="47"/>
      <c r="F58" s="47"/>
      <c r="G58" s="47"/>
      <c r="H58" s="47"/>
    </row>
    <row r="59" spans="2:8" ht="15.75" hidden="1" customHeight="1" x14ac:dyDescent="0.25">
      <c r="B59" s="2" t="s">
        <v>69</v>
      </c>
      <c r="E59" s="55"/>
      <c r="F59" s="25"/>
      <c r="G59" s="25"/>
      <c r="H59" s="55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6"/>
      <c r="F61" s="25"/>
      <c r="G61" s="25"/>
      <c r="H61" s="56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v>96.533760000000001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8">
        <f>SUM(E59:E69)</f>
        <v>96.533760000000001</v>
      </c>
      <c r="F70" s="36"/>
      <c r="G70" s="36"/>
      <c r="H70" s="38">
        <f>SUM(H59:H69)</f>
        <v>135.84328000000002</v>
      </c>
    </row>
    <row r="71" spans="2:8" ht="13.5" thickTop="1" x14ac:dyDescent="0.3">
      <c r="E71" s="36"/>
      <c r="F71" s="36"/>
      <c r="G71" s="36"/>
      <c r="H71" s="36"/>
    </row>
    <row r="72" spans="2:8" ht="13" x14ac:dyDescent="0.3">
      <c r="E72" s="36"/>
      <c r="F72" s="36"/>
      <c r="G72" s="36"/>
      <c r="H72" s="36"/>
    </row>
    <row r="73" spans="2:8" ht="13" x14ac:dyDescent="0.3">
      <c r="E73" s="36"/>
      <c r="F73" s="36"/>
      <c r="G73" s="36"/>
      <c r="H73" s="36"/>
    </row>
    <row r="74" spans="2:8" ht="13" x14ac:dyDescent="0.3">
      <c r="E74" s="36"/>
      <c r="F74" s="36"/>
      <c r="G74" s="36"/>
      <c r="H74" s="36"/>
    </row>
    <row r="75" spans="2:8" ht="13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E77" s="36"/>
      <c r="F77" s="36"/>
      <c r="G77" s="36"/>
      <c r="H77" s="36"/>
    </row>
    <row r="78" spans="2:8" ht="13" x14ac:dyDescent="0.3">
      <c r="E78" s="36"/>
      <c r="F78" s="36"/>
      <c r="G78" s="36"/>
      <c r="H78" s="36"/>
    </row>
    <row r="79" spans="2:8" ht="13" x14ac:dyDescent="0.3">
      <c r="E79" s="36"/>
      <c r="F79" s="36"/>
      <c r="G79" s="36"/>
      <c r="H79" s="36"/>
    </row>
    <row r="80" spans="2:8" ht="13" x14ac:dyDescent="0.3">
      <c r="E80" s="36"/>
      <c r="F80" s="36"/>
      <c r="G80" s="36"/>
      <c r="H80" s="36"/>
    </row>
    <row r="81" spans="2:8" ht="13" x14ac:dyDescent="0.3">
      <c r="E81" s="36"/>
      <c r="F81" s="36"/>
      <c r="G81" s="36"/>
      <c r="H81" s="36"/>
    </row>
    <row r="82" spans="2:8" ht="13" x14ac:dyDescent="0.3">
      <c r="E82" s="36"/>
      <c r="F82" s="36"/>
      <c r="G82" s="36"/>
      <c r="H82" s="36"/>
    </row>
    <row r="83" spans="2:8" ht="13" x14ac:dyDescent="0.3">
      <c r="B83" s="116" t="s">
        <v>52</v>
      </c>
      <c r="C83" s="116"/>
      <c r="D83" s="116"/>
      <c r="E83" s="116"/>
      <c r="F83" s="116"/>
      <c r="G83" s="116"/>
      <c r="H83" s="116"/>
    </row>
    <row r="84" spans="2:8" ht="13" x14ac:dyDescent="0.3">
      <c r="D84" s="23"/>
      <c r="E84" s="35"/>
      <c r="F84" s="35"/>
      <c r="G84" s="35"/>
      <c r="H84" s="35"/>
    </row>
    <row r="85" spans="2:8" x14ac:dyDescent="0.25">
      <c r="B85" s="1" t="s">
        <v>53</v>
      </c>
      <c r="D85" s="23"/>
      <c r="E85" s="23">
        <v>3941.7080199999996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v>9488.1562800000011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v>10439.93461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v>248.38019999999997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v>175.75892999999999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v>49.157989999999998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101</v>
      </c>
      <c r="D97" s="23"/>
      <c r="E97" s="23"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7">
        <v>-4775.7531199999994</v>
      </c>
      <c r="H99" s="57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8">
        <f>SUM(E85:E99)</f>
        <v>19695.336790000001</v>
      </c>
      <c r="H101" s="58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7" t="s">
        <v>68</v>
      </c>
      <c r="C103" s="67"/>
      <c r="D103" s="67"/>
      <c r="E103" s="67"/>
      <c r="F103" s="67"/>
      <c r="G103" s="67"/>
      <c r="H103" s="67"/>
    </row>
    <row r="104" spans="2:8" x14ac:dyDescent="0.25">
      <c r="C104" s="2"/>
    </row>
    <row r="105" spans="2:8" x14ac:dyDescent="0.25">
      <c r="B105" s="1" t="s">
        <v>103</v>
      </c>
      <c r="C105" s="2"/>
      <c r="D105" s="2"/>
      <c r="E105" s="25">
        <v>1000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104</v>
      </c>
      <c r="C107" s="2"/>
      <c r="D107" s="2"/>
      <c r="E107" s="25">
        <v>4960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72">
        <f>+E105+E107</f>
        <v>5960</v>
      </c>
      <c r="F108" s="8"/>
      <c r="G108" s="8"/>
      <c r="H108" s="72">
        <f>+H105+H107</f>
        <v>4960</v>
      </c>
    </row>
    <row r="109" spans="2:8" ht="13.5" thickTop="1" x14ac:dyDescent="0.3">
      <c r="B109" s="116" t="s">
        <v>59</v>
      </c>
      <c r="C109" s="116"/>
      <c r="D109" s="116"/>
      <c r="E109" s="116"/>
      <c r="F109" s="116"/>
      <c r="G109" s="116"/>
      <c r="H109" s="116"/>
    </row>
    <row r="111" spans="2:8" x14ac:dyDescent="0.25">
      <c r="B111" s="1" t="s">
        <v>60</v>
      </c>
      <c r="E111" s="25">
        <v>18260.494350000001</v>
      </c>
      <c r="H111" s="25"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v>762.77314000000001</v>
      </c>
      <c r="H113" s="25">
        <v>631.33021999999994</v>
      </c>
    </row>
    <row r="114" spans="2:11" x14ac:dyDescent="0.25">
      <c r="E114" s="43"/>
      <c r="H114" s="43"/>
    </row>
    <row r="115" spans="2:11" hidden="1" x14ac:dyDescent="0.25">
      <c r="B115" s="2" t="s">
        <v>26</v>
      </c>
      <c r="E115" s="43">
        <v>0</v>
      </c>
      <c r="H115" s="43">
        <v>0</v>
      </c>
    </row>
    <row r="116" spans="2:11" x14ac:dyDescent="0.25">
      <c r="E116" s="53"/>
      <c r="H116" s="53"/>
    </row>
    <row r="117" spans="2:11" ht="13.5" thickBot="1" x14ac:dyDescent="0.35">
      <c r="E117" s="59">
        <f>SUM(E111:E115)</f>
        <v>19023.267490000002</v>
      </c>
      <c r="F117" s="25"/>
      <c r="G117" s="25"/>
      <c r="H117" s="59">
        <f>SUM(H111:H115)</f>
        <v>17233.33022</v>
      </c>
    </row>
    <row r="118" spans="2:11" ht="13" thickTop="1" x14ac:dyDescent="0.25">
      <c r="E118" s="53"/>
      <c r="F118" s="25"/>
      <c r="G118" s="25"/>
      <c r="H118" s="53"/>
    </row>
    <row r="119" spans="2:11" ht="13" x14ac:dyDescent="0.3">
      <c r="B119" s="116" t="s">
        <v>62</v>
      </c>
      <c r="C119" s="116"/>
      <c r="D119" s="116"/>
      <c r="E119" s="116"/>
      <c r="F119" s="116"/>
      <c r="G119" s="116"/>
      <c r="H119" s="116"/>
    </row>
    <row r="120" spans="2:11" x14ac:dyDescent="0.25">
      <c r="B120" s="1" t="s">
        <v>63</v>
      </c>
      <c r="E120" s="25">
        <v>25.031479999999998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v>592.09080000000006</v>
      </c>
      <c r="F122" s="25"/>
      <c r="G122" s="25"/>
      <c r="H122" s="77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v>435.92840999999999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8">
        <f>SUM(E120:E124)</f>
        <v>1053.05069</v>
      </c>
      <c r="F126" s="36"/>
      <c r="G126" s="36"/>
      <c r="H126" s="38">
        <f>SUM(H120:H124)</f>
        <v>844.80086000000006</v>
      </c>
      <c r="K126" s="36"/>
    </row>
    <row r="127" spans="2:11" ht="14" customHeight="1" thickTop="1" x14ac:dyDescent="0.3">
      <c r="B127" s="116" t="s">
        <v>65</v>
      </c>
      <c r="C127" s="116"/>
      <c r="D127" s="116"/>
      <c r="E127" s="116"/>
      <c r="F127" s="116"/>
      <c r="G127" s="116"/>
      <c r="H127" s="116"/>
    </row>
    <row r="128" spans="2:11" ht="14" customHeight="1" x14ac:dyDescent="0.3">
      <c r="B128" s="65"/>
      <c r="C128" s="65"/>
      <c r="D128" s="65"/>
      <c r="E128" s="65"/>
      <c r="F128" s="65"/>
      <c r="G128" s="65"/>
      <c r="H128" s="65"/>
    </row>
    <row r="129" spans="2:8" x14ac:dyDescent="0.25">
      <c r="B129" s="1" t="s">
        <v>66</v>
      </c>
      <c r="E129" s="26">
        <v>14435.560519999999</v>
      </c>
      <c r="H129" s="26">
        <v>14677.34749</v>
      </c>
    </row>
    <row r="130" spans="2:8" ht="13.5" thickBot="1" x14ac:dyDescent="0.35">
      <c r="B130" s="3"/>
      <c r="E130" s="58">
        <f>SUM(E129:E129)</f>
        <v>14435.560519999999</v>
      </c>
      <c r="H130" s="58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7" t="s">
        <v>65</v>
      </c>
      <c r="C134" s="67"/>
      <c r="D134" s="67"/>
      <c r="E134" s="60">
        <v>0</v>
      </c>
      <c r="F134" s="67"/>
      <c r="G134" s="67"/>
      <c r="H134" s="60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8">
        <f>E134</f>
        <v>0</v>
      </c>
      <c r="H136" s="58">
        <f>H134</f>
        <v>0</v>
      </c>
    </row>
    <row r="137" spans="2:8" hidden="1" x14ac:dyDescent="0.25"/>
    <row r="138" spans="2:8" hidden="1" x14ac:dyDescent="0.25"/>
    <row r="155" spans="1:8" x14ac:dyDescent="0.25">
      <c r="A155" s="66"/>
      <c r="E155" s="23"/>
      <c r="H155" s="23"/>
    </row>
    <row r="156" spans="1:8" x14ac:dyDescent="0.25">
      <c r="A156" s="66"/>
      <c r="E156" s="23"/>
      <c r="H156" s="23"/>
    </row>
    <row r="157" spans="1:8" x14ac:dyDescent="0.25">
      <c r="A157" s="66"/>
    </row>
    <row r="158" spans="1:8" x14ac:dyDescent="0.25">
      <c r="A158" s="66"/>
    </row>
    <row r="159" spans="1:8" x14ac:dyDescent="0.25">
      <c r="A159" s="66"/>
    </row>
    <row r="160" spans="1:8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2023-03-06T15:17:56Z</cp:lastPrinted>
  <dcterms:created xsi:type="dcterms:W3CDTF">2009-05-06T00:19:57Z</dcterms:created>
  <dcterms:modified xsi:type="dcterms:W3CDTF">2023-05-09T15:53:26Z</dcterms:modified>
</cp:coreProperties>
</file>