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0B7D4D6D-4CD5-4F58-89FE-15EF07A48CF0}" xr6:coauthVersionLast="47" xr6:coauthVersionMax="47" xr10:uidLastSave="{00000000-0000-0000-0000-000000000000}"/>
  <bookViews>
    <workbookView xWindow="-110" yWindow="-110" windowWidth="19420" windowHeight="10420" activeTab="1" xr2:uid="{6D202D9B-E95E-4C04-A985-B5D8FE27910A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'[2]Com-Emp'!$B$57:$M$57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Bolsa'!$A$1:$E$70</definedName>
    <definedName name="_xlnm.Print_Area" localSheetId="1">'ER Bolsa'!$B$1:$E$51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26" i="1"/>
  <c r="E39" i="2"/>
  <c r="E12" i="2"/>
  <c r="B5" i="2"/>
  <c r="B4" i="2"/>
  <c r="E61" i="1"/>
  <c r="E50" i="1"/>
  <c r="E6" i="1"/>
  <c r="E17" i="1"/>
  <c r="E28" i="1" s="1"/>
  <c r="E35" i="2" l="1"/>
  <c r="E16" i="2"/>
  <c r="E62" i="1"/>
  <c r="E41" i="1"/>
  <c r="E52" i="1" s="1"/>
  <c r="E36" i="2" l="1"/>
  <c r="E42" i="2" s="1"/>
  <c r="E45" i="2" s="1"/>
  <c r="E65" i="1"/>
  <c r="E64" i="1"/>
</calcChain>
</file>

<file path=xl/sharedStrings.xml><?xml version="1.0" encoding="utf-8"?>
<sst xmlns="http://schemas.openxmlformats.org/spreadsheetml/2006/main" count="115" uniqueCount="95">
  <si>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</si>
  <si>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</si>
  <si>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</si>
  <si>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Marzo 2023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</si>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</sst>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7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0" fillId="0" borderId="0" xfId="4" applyNumberFormat="1" applyFont="1" applyAlignment="1">
      <alignment horizontal="left"/>
    </xf>
    <xf numFmtId="38" fontId="9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A743D824-E2CA-4834-A66B-BAA9533104D2}"/>
    <cellStyle name="Normal_Formatos de Reporte de Información General" xfId="6" xr:uid="{BE52597D-1F2C-48E2-A1A8-E5511F4AC061}"/>
    <cellStyle name="Normal_Junio_03" xfId="4" xr:uid="{D5595224-62D9-40A8-9BE7-F481BCC86BC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MARZO\03.%20EEFF%20CQ%20Marzo%202023%20Bco%20Consolidado.xlsx" TargetMode="External"/><Relationship Id="rId1" Type="http://schemas.openxmlformats.org/officeDocument/2006/relationships/externalLinkPath" Target="/Users/mayala/Desktop/CREDIQ,%20S.A.%20DE%20C.V/REPORTES/GAP/GAP%202023/MARZO/03.%20EEFF%20CQ%20Marzo%202023%20Bco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8766122.4800000004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40296519.280000009</v>
          </cell>
        </row>
        <row r="14">
          <cell r="B14" t="str">
            <v>Estimación para cuentas incobrables</v>
          </cell>
          <cell r="E14">
            <v>-5505291.4500000002</v>
          </cell>
        </row>
        <row r="15">
          <cell r="B15" t="str">
            <v>Arrendamientos por cobrar</v>
          </cell>
          <cell r="E15">
            <v>1203080.8600000003</v>
          </cell>
        </row>
        <row r="16">
          <cell r="B16" t="str">
            <v>Estimación para cuentas incobrables arrendamientos</v>
          </cell>
          <cell r="E16">
            <v>-49357.46</v>
          </cell>
        </row>
        <row r="17">
          <cell r="B17" t="str">
            <v>Cuentas por cobrar a partes relacionadas</v>
          </cell>
          <cell r="E17">
            <v>112320</v>
          </cell>
        </row>
        <row r="18">
          <cell r="B18" t="str">
            <v>Inventarios</v>
          </cell>
          <cell r="E18">
            <v>-353405.19</v>
          </cell>
        </row>
        <row r="19">
          <cell r="B19" t="str">
            <v>Gastos Pagados por Anticipado</v>
          </cell>
          <cell r="E19">
            <v>344904.99000000005</v>
          </cell>
        </row>
        <row r="20">
          <cell r="B20" t="str">
            <v xml:space="preserve">Total Activo Circulante </v>
          </cell>
          <cell r="E20">
            <v>44814893.510000005</v>
          </cell>
        </row>
        <row r="22">
          <cell r="B22" t="str">
            <v>Documentos por cobrar a largo plazo</v>
          </cell>
          <cell r="E22">
            <v>151585713.84</v>
          </cell>
        </row>
        <row r="23">
          <cell r="B23" t="str">
            <v>Arrendamientos por cobrar a largo plazo</v>
          </cell>
          <cell r="E23">
            <v>2687985.21</v>
          </cell>
        </row>
        <row r="24">
          <cell r="B24" t="str">
            <v>Activos por derecho de uso</v>
          </cell>
          <cell r="E24">
            <v>687486.31</v>
          </cell>
        </row>
        <row r="25">
          <cell r="B25" t="str">
            <v>Inmuebles, mobiliario, equipo y mejoras</v>
          </cell>
          <cell r="E25">
            <v>11102086.360000001</v>
          </cell>
        </row>
        <row r="26">
          <cell r="B26" t="str">
            <v>Activos intangibles</v>
          </cell>
          <cell r="E26">
            <v>1052812.4600000002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36959.25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167772850.15000004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167772850.15000004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212587743.66000003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0</v>
          </cell>
        </row>
        <row r="42">
          <cell r="B42" t="str">
            <v>Préstamos por Pagar</v>
          </cell>
          <cell r="E42">
            <v>47169460.870000005</v>
          </cell>
        </row>
        <row r="43">
          <cell r="B43" t="str">
            <v xml:space="preserve">Documentos por pagar </v>
          </cell>
          <cell r="E43">
            <v>2329238.38</v>
          </cell>
        </row>
        <row r="44">
          <cell r="B44" t="str">
            <v>Pasivo por arrendamiento</v>
          </cell>
          <cell r="E44">
            <v>206749.94</v>
          </cell>
        </row>
        <row r="45">
          <cell r="B45" t="str">
            <v>Intereses por Pagar</v>
          </cell>
          <cell r="E45">
            <v>899307.64999999991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705708.21</v>
          </cell>
        </row>
        <row r="48">
          <cell r="B48" t="str">
            <v>Cuentas por Pagar a partes relacionadas</v>
          </cell>
          <cell r="E48">
            <v>2319591.959999999</v>
          </cell>
        </row>
        <row r="49">
          <cell r="B49" t="str">
            <v>Impuesto sobre la renta por pagar</v>
          </cell>
          <cell r="E49">
            <v>3886283.3600000003</v>
          </cell>
        </row>
        <row r="50">
          <cell r="B50" t="str">
            <v xml:space="preserve">Gastos acumulados y otras cuentas por pagar </v>
          </cell>
          <cell r="E50">
            <v>4887130.9900000012</v>
          </cell>
        </row>
        <row r="51">
          <cell r="B51" t="str">
            <v>Total del Pasivo Circulante</v>
          </cell>
          <cell r="E51">
            <v>62807008.210000008</v>
          </cell>
        </row>
        <row r="53">
          <cell r="B53" t="str">
            <v>Beneficios post-empleo por pagar</v>
          </cell>
          <cell r="E53">
            <v>194909.08000000002</v>
          </cell>
        </row>
        <row r="54">
          <cell r="B54" t="str">
            <v>Préstamos por pagar a Largo Plazo</v>
          </cell>
          <cell r="E54">
            <v>89493204.569999993</v>
          </cell>
        </row>
        <row r="55">
          <cell r="B55" t="str">
            <v xml:space="preserve">Documentos por pagar a largo plazo </v>
          </cell>
          <cell r="E55">
            <v>16412399.619999999</v>
          </cell>
        </row>
        <row r="56">
          <cell r="B56" t="str">
            <v>Pasivo por arrendamiento LP</v>
          </cell>
          <cell r="E56">
            <v>610495.4</v>
          </cell>
        </row>
        <row r="57">
          <cell r="B57" t="str">
            <v>Titulos valores</v>
          </cell>
          <cell r="E57">
            <v>498494.77</v>
          </cell>
        </row>
        <row r="58">
          <cell r="B58" t="str">
            <v>Pasivos por impuesto diferido</v>
          </cell>
          <cell r="E58">
            <v>134663.47</v>
          </cell>
        </row>
        <row r="60">
          <cell r="B60" t="str">
            <v>Total Pasivo No Corriente</v>
          </cell>
          <cell r="E60">
            <v>107344166.91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170151175.12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3328307.0500000003</v>
          </cell>
        </row>
        <row r="67">
          <cell r="B67" t="str">
            <v>Reserva patrimonial</v>
          </cell>
          <cell r="E67">
            <v>513249.97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21927142.639999997</v>
          </cell>
        </row>
        <row r="70">
          <cell r="B70" t="str">
            <v>Utilidad del Ejercicio</v>
          </cell>
          <cell r="E70">
            <v>1967768.8800000006</v>
          </cell>
        </row>
        <row r="72">
          <cell r="B72" t="str">
            <v>Total del Patrimonio</v>
          </cell>
          <cell r="E72">
            <v>42436568.539999999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212587743.66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6060967.3899999997</v>
          </cell>
        </row>
        <row r="9">
          <cell r="B9" t="str">
            <v>Seguros</v>
          </cell>
          <cell r="E9">
            <v>1521821.82</v>
          </cell>
        </row>
        <row r="10">
          <cell r="B10" t="str">
            <v>Ingresos por financiamiento y similares</v>
          </cell>
          <cell r="E10">
            <v>541604.82000000007</v>
          </cell>
        </row>
        <row r="11">
          <cell r="B11" t="str">
            <v>Ingresos por arrendamientos financieros y similares</v>
          </cell>
          <cell r="E11">
            <v>1241210.9300000002</v>
          </cell>
        </row>
        <row r="12">
          <cell r="B12" t="str">
            <v>Intereses y otros Ingresos relacionadas</v>
          </cell>
          <cell r="E12">
            <v>332517.13</v>
          </cell>
        </row>
        <row r="13">
          <cell r="B13" t="str">
            <v>Otros Ingresos de Operación</v>
          </cell>
          <cell r="E13">
            <v>836846.16999999993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10534968.260000002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2697568.46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217907.36999999997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2915475.83</v>
          </cell>
        </row>
        <row r="21">
          <cell r="B21" t="str">
            <v>Gastos de personal</v>
          </cell>
          <cell r="C21" t="str">
            <v>$</v>
          </cell>
          <cell r="E21">
            <v>1224656.1600000001</v>
          </cell>
        </row>
        <row r="22">
          <cell r="B22" t="str">
            <v>Honorarios</v>
          </cell>
          <cell r="E22">
            <v>311282.92</v>
          </cell>
        </row>
        <row r="23">
          <cell r="B23" t="str">
            <v>Comisiones de Ventas, incentivos y premios sobre ventas</v>
          </cell>
          <cell r="E23">
            <v>50850.86</v>
          </cell>
        </row>
        <row r="24">
          <cell r="B24" t="str">
            <v>Suministros, Reparaciones y Mttos.</v>
          </cell>
          <cell r="E24">
            <v>626080.4</v>
          </cell>
        </row>
        <row r="25">
          <cell r="B25" t="str">
            <v>Alquileres</v>
          </cell>
          <cell r="E25">
            <v>53104.180000000008</v>
          </cell>
        </row>
        <row r="26">
          <cell r="B26" t="str">
            <v>Mercadeo y publicidad</v>
          </cell>
          <cell r="E26">
            <v>231830.37</v>
          </cell>
        </row>
        <row r="27">
          <cell r="B27" t="str">
            <v>Otros servicios con empresas relacionadas</v>
          </cell>
          <cell r="E27">
            <v>100491.5</v>
          </cell>
        </row>
        <row r="28">
          <cell r="B28" t="str">
            <v>Liquidaciones de cartera</v>
          </cell>
          <cell r="E28">
            <v>12612.41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1607.96</v>
          </cell>
        </row>
        <row r="33">
          <cell r="B33" t="str">
            <v>Deprec. Y Amortizaciones</v>
          </cell>
          <cell r="E33">
            <v>661908.71000000008</v>
          </cell>
        </row>
        <row r="34">
          <cell r="B34" t="str">
            <v>Impuestos Municipales y Otros</v>
          </cell>
          <cell r="E34">
            <v>17640.120000000003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541181.25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91384.200000000012</v>
          </cell>
        </row>
        <row r="39">
          <cell r="B39" t="str">
            <v>Personal subcontratado</v>
          </cell>
          <cell r="E39">
            <v>54645.139999999992</v>
          </cell>
        </row>
        <row r="40">
          <cell r="B40" t="str">
            <v>Seguros</v>
          </cell>
          <cell r="E40">
            <v>123517.87</v>
          </cell>
        </row>
        <row r="41">
          <cell r="B41" t="str">
            <v>Uso de marca y propiedad intelectual</v>
          </cell>
          <cell r="E41">
            <v>765612.12</v>
          </cell>
        </row>
        <row r="42">
          <cell r="B42" t="str">
            <v>Otros Gastos</v>
          </cell>
          <cell r="E42">
            <v>97245.24</v>
          </cell>
        </row>
        <row r="43">
          <cell r="B43" t="str">
            <v>Gastos Operativos</v>
          </cell>
          <cell r="C43" t="str">
            <v>$</v>
          </cell>
          <cell r="E43">
            <v>4965651.4100000011</v>
          </cell>
        </row>
        <row r="45">
          <cell r="B45" t="str">
            <v>Utilidad de Operación</v>
          </cell>
          <cell r="E45">
            <v>2653841.0200000005</v>
          </cell>
        </row>
        <row r="46">
          <cell r="B46" t="str">
            <v>Otros Ingresos de no Operación</v>
          </cell>
          <cell r="C46" t="str">
            <v>$</v>
          </cell>
          <cell r="E46">
            <v>324819.84999999998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324819.84999999998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-14279.810000000001</v>
          </cell>
        </row>
        <row r="51">
          <cell r="B51" t="str">
            <v xml:space="preserve">Utilidad antes de impuesto sobre la renta </v>
          </cell>
          <cell r="E51">
            <v>2964381.0600000005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996612.18</v>
          </cell>
        </row>
        <row r="55">
          <cell r="E55">
            <v>1982048.6900000004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1967768.8800000004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4E46-020C-43E9-85EE-C1A39A7BF6E1}">
  <sheetPr>
    <tabColor theme="5" tint="0.39997558519241921"/>
    <pageSetUpPr fitToPage="1"/>
  </sheetPr>
  <dimension ref="B2:E70"/>
  <sheetViews>
    <sheetView showGridLines="0" topLeftCell="A2" zoomScale="90" zoomScaleNormal="90" workbookViewId="0">
      <pane xSplit="5" ySplit="5" topLeftCell="F49" activePane="bottomRight" state="frozen"/>
      <selection activeCell="B6" sqref="B6"/>
      <selection pane="topRight" activeCell="B6" sqref="B6"/>
      <selection pane="bottomLeft" activeCell="B6" sqref="B6"/>
      <selection pane="bottomRight" activeCell="G67" sqref="G67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46" t="s">
        <v>0</v>
      </c>
      <c r="C2" s="46"/>
      <c r="D2" s="46"/>
      <c r="E2" s="46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">
        <v>3</v>
      </c>
      <c r="C5" s="5"/>
      <c r="D5" s="5"/>
      <c r="E5" s="5"/>
    </row>
    <row r="6" spans="2:5" x14ac:dyDescent="0.3">
      <c r="B6" s="2" t="s">
        <v>4</v>
      </c>
      <c r="E6" s="4" t="e">
        <f>+#REF!+E32+E47+E44</f>
        <v>#REF!</v>
      </c>
    </row>
    <row r="7" spans="2:5" x14ac:dyDescent="0.3">
      <c r="B7" s="6" t="s">
        <v>5</v>
      </c>
      <c r="C7" s="7"/>
      <c r="D7" s="7"/>
      <c r="E7" s="8"/>
    </row>
    <row r="8" spans="2:5" s="9" customFormat="1" x14ac:dyDescent="0.3">
      <c r="B8" s="6" t="s">
        <v>6</v>
      </c>
    </row>
    <row r="9" spans="2:5" x14ac:dyDescent="0.3">
      <c r="B9" s="2" t="s">
        <v>7</v>
      </c>
      <c r="C9" s="2" t="s">
        <v>8</v>
      </c>
      <c r="E9" s="10">
        <v>8766.12248</v>
      </c>
    </row>
    <row r="10" spans="2:5" x14ac:dyDescent="0.3">
      <c r="B10" s="2" t="s">
        <v>9</v>
      </c>
      <c r="E10" s="10">
        <v>40296.519280000008</v>
      </c>
    </row>
    <row r="11" spans="2:5" x14ac:dyDescent="0.3">
      <c r="B11" s="2" t="s">
        <v>10</v>
      </c>
      <c r="E11" s="10">
        <v>-5505.2914500000006</v>
      </c>
    </row>
    <row r="12" spans="2:5" x14ac:dyDescent="0.3">
      <c r="B12" s="2" t="s">
        <v>11</v>
      </c>
      <c r="E12" s="10">
        <v>1203.0808600000003</v>
      </c>
    </row>
    <row r="13" spans="2:5" x14ac:dyDescent="0.3">
      <c r="B13" s="2" t="s">
        <v>12</v>
      </c>
      <c r="E13" s="10">
        <v>-49.357459999999996</v>
      </c>
    </row>
    <row r="14" spans="2:5" x14ac:dyDescent="0.3">
      <c r="B14" s="2" t="s">
        <v>13</v>
      </c>
      <c r="E14" s="10">
        <v>112.32</v>
      </c>
    </row>
    <row r="15" spans="2:5" x14ac:dyDescent="0.3">
      <c r="B15" s="2" t="s">
        <v>14</v>
      </c>
      <c r="E15" s="10">
        <v>-353.51</v>
      </c>
    </row>
    <row r="16" spans="2:5" x14ac:dyDescent="0.3">
      <c r="B16" s="2" t="s">
        <v>15</v>
      </c>
      <c r="E16" s="10">
        <v>344.90499</v>
      </c>
    </row>
    <row r="17" spans="2:5" x14ac:dyDescent="0.3">
      <c r="B17" s="11" t="s">
        <v>16</v>
      </c>
      <c r="E17" s="12">
        <f>SUM(E9:E16)</f>
        <v>44814.788700000012</v>
      </c>
    </row>
    <row r="18" spans="2:5" ht="5.25" customHeight="1" x14ac:dyDescent="0.3">
      <c r="E18" s="10"/>
    </row>
    <row r="19" spans="2:5" x14ac:dyDescent="0.3">
      <c r="B19" s="2" t="s">
        <v>17</v>
      </c>
      <c r="E19" s="10">
        <v>151585.71384000001</v>
      </c>
    </row>
    <row r="20" spans="2:5" x14ac:dyDescent="0.3">
      <c r="B20" s="2" t="s">
        <v>18</v>
      </c>
      <c r="E20" s="10">
        <v>2687.9852099999998</v>
      </c>
    </row>
    <row r="21" spans="2:5" x14ac:dyDescent="0.3">
      <c r="B21" s="2" t="s">
        <v>19</v>
      </c>
      <c r="E21" s="10">
        <v>687.48631</v>
      </c>
    </row>
    <row r="22" spans="2:5" x14ac:dyDescent="0.3">
      <c r="B22" s="2" t="s">
        <v>20</v>
      </c>
      <c r="E22" s="10">
        <v>11102.086360000001</v>
      </c>
    </row>
    <row r="23" spans="2:5" x14ac:dyDescent="0.3">
      <c r="B23" s="2" t="s">
        <v>21</v>
      </c>
      <c r="E23" s="10">
        <v>1052.8124600000001</v>
      </c>
    </row>
    <row r="24" spans="2:5" x14ac:dyDescent="0.3">
      <c r="B24" s="2" t="s">
        <v>22</v>
      </c>
      <c r="E24" s="10">
        <v>619.80671999999993</v>
      </c>
    </row>
    <row r="25" spans="2:5" x14ac:dyDescent="0.3">
      <c r="B25" s="2" t="s">
        <v>23</v>
      </c>
      <c r="E25" s="10">
        <v>36.959249999999997</v>
      </c>
    </row>
    <row r="26" spans="2:5" x14ac:dyDescent="0.3">
      <c r="B26" s="11" t="s">
        <v>24</v>
      </c>
      <c r="E26" s="12">
        <f>SUM(E19:E25)</f>
        <v>167772.85015000001</v>
      </c>
    </row>
    <row r="27" spans="2:5" ht="4.5" customHeight="1" x14ac:dyDescent="0.3">
      <c r="E27" s="13"/>
    </row>
    <row r="28" spans="2:5" ht="13.5" thickBot="1" x14ac:dyDescent="0.35">
      <c r="B28" s="11" t="s">
        <v>25</v>
      </c>
      <c r="C28" s="2" t="s">
        <v>8</v>
      </c>
      <c r="E28" s="14">
        <f>+E26+E17</f>
        <v>212587.63885000002</v>
      </c>
    </row>
    <row r="29" spans="2:5" ht="6" customHeight="1" thickTop="1" x14ac:dyDescent="0.3">
      <c r="E29" s="10"/>
    </row>
    <row r="30" spans="2:5" x14ac:dyDescent="0.3">
      <c r="B30" s="11" t="s">
        <v>26</v>
      </c>
      <c r="E30" s="10"/>
    </row>
    <row r="31" spans="2:5" ht="10.5" customHeight="1" x14ac:dyDescent="0.3">
      <c r="B31" s="11" t="s">
        <v>27</v>
      </c>
      <c r="E31" s="10"/>
    </row>
    <row r="32" spans="2:5" x14ac:dyDescent="0.3">
      <c r="B32" s="2" t="s">
        <v>29</v>
      </c>
      <c r="E32" s="10">
        <v>47169.460870000003</v>
      </c>
    </row>
    <row r="33" spans="2:5" x14ac:dyDescent="0.3">
      <c r="B33" s="2" t="s">
        <v>30</v>
      </c>
      <c r="E33" s="10">
        <v>2329.2383799999998</v>
      </c>
    </row>
    <row r="34" spans="2:5" x14ac:dyDescent="0.3">
      <c r="B34" s="2" t="s">
        <v>31</v>
      </c>
      <c r="E34" s="10">
        <v>206.74994000000001</v>
      </c>
    </row>
    <row r="35" spans="2:5" x14ac:dyDescent="0.3">
      <c r="B35" s="2" t="s">
        <v>32</v>
      </c>
      <c r="E35" s="10">
        <v>899.30764999999985</v>
      </c>
    </row>
    <row r="36" spans="2:5" x14ac:dyDescent="0.3">
      <c r="B36" s="2" t="s">
        <v>33</v>
      </c>
      <c r="E36" s="10">
        <v>403.53684999999996</v>
      </c>
    </row>
    <row r="37" spans="2:5" x14ac:dyDescent="0.3">
      <c r="B37" s="2" t="s">
        <v>34</v>
      </c>
      <c r="E37" s="10">
        <v>705.70821000000001</v>
      </c>
    </row>
    <row r="38" spans="2:5" x14ac:dyDescent="0.3">
      <c r="B38" s="2" t="s">
        <v>35</v>
      </c>
      <c r="E38" s="10">
        <v>2319.5919599999988</v>
      </c>
    </row>
    <row r="39" spans="2:5" x14ac:dyDescent="0.3">
      <c r="B39" s="2" t="s">
        <v>36</v>
      </c>
      <c r="E39" s="10">
        <v>3886.2833600000004</v>
      </c>
    </row>
    <row r="40" spans="2:5" x14ac:dyDescent="0.3">
      <c r="B40" s="2" t="s">
        <v>37</v>
      </c>
      <c r="E40" s="10">
        <v>4887.1309900000015</v>
      </c>
    </row>
    <row r="41" spans="2:5" x14ac:dyDescent="0.3">
      <c r="B41" s="11" t="s">
        <v>38</v>
      </c>
      <c r="E41" s="12">
        <f>SUM(E32:E40)</f>
        <v>62807.00821</v>
      </c>
    </row>
    <row r="42" spans="2:5" ht="6" customHeight="1" x14ac:dyDescent="0.3">
      <c r="E42" s="10"/>
    </row>
    <row r="43" spans="2:5" ht="12" customHeight="1" x14ac:dyDescent="0.3">
      <c r="B43" s="15" t="s">
        <v>39</v>
      </c>
      <c r="E43" s="10">
        <v>194.90908000000002</v>
      </c>
    </row>
    <row r="44" spans="2:5" x14ac:dyDescent="0.3">
      <c r="B44" s="15" t="s">
        <v>40</v>
      </c>
      <c r="E44" s="10">
        <v>89493.204569999987</v>
      </c>
    </row>
    <row r="45" spans="2:5" x14ac:dyDescent="0.3">
      <c r="B45" s="15" t="s">
        <v>41</v>
      </c>
      <c r="E45" s="10">
        <v>16412.39962</v>
      </c>
    </row>
    <row r="46" spans="2:5" x14ac:dyDescent="0.3">
      <c r="B46" s="15" t="s">
        <v>42</v>
      </c>
      <c r="E46" s="10">
        <v>610.49540000000002</v>
      </c>
    </row>
    <row r="47" spans="2:5" x14ac:dyDescent="0.3">
      <c r="B47" s="15" t="s">
        <v>28</v>
      </c>
      <c r="E47" s="10">
        <v>498.51</v>
      </c>
    </row>
    <row r="48" spans="2:5" x14ac:dyDescent="0.3">
      <c r="B48" s="15" t="s">
        <v>43</v>
      </c>
      <c r="E48" s="10">
        <v>134.66346999999999</v>
      </c>
    </row>
    <row r="49" spans="2:5" ht="5.25" customHeight="1" x14ac:dyDescent="0.3">
      <c r="E49" s="10"/>
    </row>
    <row r="50" spans="2:5" ht="15" customHeight="1" x14ac:dyDescent="0.3">
      <c r="B50" s="11" t="s">
        <v>44</v>
      </c>
      <c r="E50" s="12">
        <f>SUM(E43:E48)</f>
        <v>107344.18213999998</v>
      </c>
    </row>
    <row r="51" spans="2:5" ht="4.5" customHeight="1" x14ac:dyDescent="0.3">
      <c r="E51" s="10"/>
    </row>
    <row r="52" spans="2:5" ht="16.5" customHeight="1" x14ac:dyDescent="0.3">
      <c r="B52" s="11" t="s">
        <v>45</v>
      </c>
      <c r="C52" s="2" t="s">
        <v>8</v>
      </c>
      <c r="E52" s="12">
        <f>+E41+SUM(E43:E48)</f>
        <v>170151.19034999999</v>
      </c>
    </row>
    <row r="53" spans="2:5" ht="6" customHeight="1" x14ac:dyDescent="0.3">
      <c r="E53" s="10"/>
    </row>
    <row r="54" spans="2:5" ht="13.5" customHeight="1" x14ac:dyDescent="0.3">
      <c r="B54" s="11" t="s">
        <v>46</v>
      </c>
      <c r="E54" s="10"/>
    </row>
    <row r="55" spans="2:5" ht="16.5" customHeight="1" x14ac:dyDescent="0.3">
      <c r="B55" s="2" t="s">
        <v>47</v>
      </c>
      <c r="C55" s="2" t="s">
        <v>8</v>
      </c>
      <c r="E55" s="10">
        <v>14700.1</v>
      </c>
    </row>
    <row r="56" spans="2:5" x14ac:dyDescent="0.3">
      <c r="B56" s="2" t="s">
        <v>48</v>
      </c>
      <c r="E56" s="10">
        <v>3328.3070500000003</v>
      </c>
    </row>
    <row r="57" spans="2:5" x14ac:dyDescent="0.3">
      <c r="B57" s="2" t="s">
        <v>49</v>
      </c>
      <c r="E57" s="10">
        <v>513.24996999999996</v>
      </c>
    </row>
    <row r="58" spans="2:5" hidden="1" x14ac:dyDescent="0.3">
      <c r="B58" s="2" t="s">
        <v>50</v>
      </c>
      <c r="E58" s="10">
        <v>0</v>
      </c>
    </row>
    <row r="59" spans="2:5" x14ac:dyDescent="0.3">
      <c r="B59" s="2" t="s">
        <v>51</v>
      </c>
      <c r="E59" s="10">
        <v>21927.51</v>
      </c>
    </row>
    <row r="60" spans="2:5" x14ac:dyDescent="0.3">
      <c r="B60" s="2" t="s">
        <v>52</v>
      </c>
      <c r="E60" s="10">
        <v>1967.7688800000005</v>
      </c>
    </row>
    <row r="61" spans="2:5" hidden="1" x14ac:dyDescent="0.3">
      <c r="E61" s="10">
        <f>IFERROR(VLOOKUP(B61,[23]BG!$B$11:$E$80,4,FALSE),0)/1000</f>
        <v>0</v>
      </c>
    </row>
    <row r="62" spans="2:5" x14ac:dyDescent="0.3">
      <c r="B62" s="11" t="s">
        <v>53</v>
      </c>
      <c r="E62" s="12">
        <f>SUM(E55:E61)</f>
        <v>42436.935900000004</v>
      </c>
    </row>
    <row r="63" spans="2:5" ht="6.75" customHeight="1" x14ac:dyDescent="0.3">
      <c r="E63" s="10"/>
    </row>
    <row r="64" spans="2:5" ht="13.5" thickBot="1" x14ac:dyDescent="0.35">
      <c r="B64" s="11" t="s">
        <v>54</v>
      </c>
      <c r="C64" s="2" t="s">
        <v>8</v>
      </c>
      <c r="E64" s="14">
        <f>+E62+E52</f>
        <v>212588.12625</v>
      </c>
    </row>
    <row r="65" spans="2:5" ht="13.5" thickTop="1" x14ac:dyDescent="0.3">
      <c r="E65" s="16">
        <f>+E62/E28</f>
        <v>0.19962090048868333</v>
      </c>
    </row>
    <row r="66" spans="2:5" x14ac:dyDescent="0.3">
      <c r="E66" s="16"/>
    </row>
    <row r="67" spans="2:5" ht="19.5" customHeight="1" x14ac:dyDescent="0.3"/>
    <row r="68" spans="2:5" ht="8.25" customHeight="1" x14ac:dyDescent="0.3"/>
    <row r="69" spans="2:5" ht="15" customHeight="1" x14ac:dyDescent="0.3">
      <c r="B69" s="17" t="s">
        <v>55</v>
      </c>
      <c r="C69" s="47" t="s">
        <v>56</v>
      </c>
      <c r="D69" s="47"/>
      <c r="E69" s="47"/>
    </row>
    <row r="70" spans="2:5" x14ac:dyDescent="0.3">
      <c r="B70" s="17" t="s">
        <v>57</v>
      </c>
      <c r="C70" s="47" t="s">
        <v>58</v>
      </c>
      <c r="D70" s="47"/>
      <c r="E70" s="47"/>
    </row>
  </sheetData>
  <mergeCells count="3">
    <mergeCell ref="B2:E2"/>
    <mergeCell ref="C69:E69"/>
    <mergeCell ref="C70:E70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7051-67B3-438B-9467-1E8A527A029C}">
  <sheetPr>
    <tabColor theme="5" tint="0.39997558519241921"/>
  </sheetPr>
  <dimension ref="B1:E93"/>
  <sheetViews>
    <sheetView showGridLines="0" tabSelected="1" zoomScaleNormal="100" workbookViewId="0">
      <pane xSplit="5" ySplit="5" topLeftCell="F44" activePane="bottomRight" state="frozen"/>
      <selection activeCell="G67" sqref="G67"/>
      <selection pane="topRight" activeCell="G67" sqref="G67"/>
      <selection pane="bottomLeft" activeCell="G67" sqref="G67"/>
      <selection pane="bottomRight" activeCell="G67" sqref="G67"/>
    </sheetView>
  </sheetViews>
  <sheetFormatPr baseColWidth="10" defaultColWidth="8" defaultRowHeight="13" x14ac:dyDescent="0.3"/>
  <cols>
    <col min="1" max="1" width="1.58203125" style="2" customWidth="1"/>
    <col min="2" max="2" width="35.83203125" style="15" customWidth="1"/>
    <col min="3" max="3" width="7" style="15" customWidth="1"/>
    <col min="4" max="4" width="1" style="15" customWidth="1"/>
    <col min="5" max="5" width="8.75" style="45" customWidth="1"/>
    <col min="6" max="16384" width="8" style="2"/>
  </cols>
  <sheetData>
    <row r="1" spans="2:5" ht="15" x14ac:dyDescent="0.3">
      <c r="B1" s="46" t="s">
        <v>0</v>
      </c>
      <c r="C1" s="46"/>
      <c r="D1" s="46"/>
      <c r="E1" s="46"/>
    </row>
    <row r="2" spans="2:5" ht="15" x14ac:dyDescent="0.3">
      <c r="B2" s="18" t="s">
        <v>1</v>
      </c>
      <c r="C2" s="1"/>
      <c r="D2" s="1"/>
      <c r="E2" s="19"/>
    </row>
    <row r="3" spans="2:5" x14ac:dyDescent="0.3">
      <c r="B3" s="20" t="s">
        <v>59</v>
      </c>
      <c r="C3" s="20"/>
      <c r="D3" s="20"/>
      <c r="E3" s="21"/>
    </row>
    <row r="4" spans="2:5" s="9" customFormat="1" ht="13.5" thickBot="1" x14ac:dyDescent="0.35">
      <c r="B4" s="22" t="str">
        <f>+'BG Bolsa'!B5</f>
        <v>Al 31 de Marzo 2023</v>
      </c>
      <c r="C4" s="22"/>
      <c r="D4" s="23"/>
      <c r="E4" s="23"/>
    </row>
    <row r="5" spans="2:5" s="24" customFormat="1" x14ac:dyDescent="0.25">
      <c r="B5" s="48" t="str">
        <f>+'BG Bolsa'!B6</f>
        <v>(Cifras expresadas en miles de dólares estadounidenses)</v>
      </c>
      <c r="C5" s="48"/>
      <c r="D5" s="48"/>
      <c r="E5" s="48"/>
    </row>
    <row r="6" spans="2:5" ht="14.25" customHeight="1" x14ac:dyDescent="0.3">
      <c r="B6" s="25" t="s">
        <v>60</v>
      </c>
      <c r="C6" s="25" t="s">
        <v>8</v>
      </c>
      <c r="D6" s="25"/>
      <c r="E6" s="26">
        <v>6060.9673899999998</v>
      </c>
    </row>
    <row r="7" spans="2:5" x14ac:dyDescent="0.3">
      <c r="B7" s="27" t="s">
        <v>61</v>
      </c>
      <c r="C7" s="28"/>
      <c r="D7" s="28"/>
      <c r="E7" s="26">
        <v>1521.8218200000001</v>
      </c>
    </row>
    <row r="8" spans="2:5" x14ac:dyDescent="0.3">
      <c r="B8" s="27" t="s">
        <v>62</v>
      </c>
      <c r="C8" s="28"/>
      <c r="D8" s="28"/>
      <c r="E8" s="26">
        <v>541.60482000000002</v>
      </c>
    </row>
    <row r="9" spans="2:5" x14ac:dyDescent="0.3">
      <c r="B9" s="27" t="s">
        <v>63</v>
      </c>
      <c r="C9" s="27"/>
      <c r="D9" s="27"/>
      <c r="E9" s="26">
        <v>1241.2109300000002</v>
      </c>
    </row>
    <row r="10" spans="2:5" x14ac:dyDescent="0.3">
      <c r="B10" s="25" t="s">
        <v>64</v>
      </c>
      <c r="C10" s="25"/>
      <c r="D10" s="25"/>
      <c r="E10" s="26">
        <v>332.51713000000001</v>
      </c>
    </row>
    <row r="11" spans="2:5" x14ac:dyDescent="0.3">
      <c r="B11" s="25" t="s">
        <v>65</v>
      </c>
      <c r="C11" s="25"/>
      <c r="D11" s="25"/>
      <c r="E11" s="26">
        <v>836.84616999999992</v>
      </c>
    </row>
    <row r="12" spans="2:5" s="31" customFormat="1" x14ac:dyDescent="0.3">
      <c r="B12" s="29" t="s">
        <v>66</v>
      </c>
      <c r="C12" s="29" t="s">
        <v>8</v>
      </c>
      <c r="D12" s="29"/>
      <c r="E12" s="30">
        <f>SUM(D6:E11)</f>
        <v>10534.968260000001</v>
      </c>
    </row>
    <row r="13" spans="2:5" ht="4.5" customHeight="1" x14ac:dyDescent="0.3">
      <c r="B13" s="25"/>
      <c r="C13" s="25"/>
      <c r="D13" s="25"/>
      <c r="E13" s="26"/>
    </row>
    <row r="14" spans="2:5" x14ac:dyDescent="0.3">
      <c r="B14" s="25" t="s">
        <v>67</v>
      </c>
      <c r="C14" s="25" t="s">
        <v>8</v>
      </c>
      <c r="D14" s="25"/>
      <c r="E14" s="26">
        <v>2697.56846</v>
      </c>
    </row>
    <row r="15" spans="2:5" x14ac:dyDescent="0.3">
      <c r="B15" s="25" t="s">
        <v>68</v>
      </c>
      <c r="C15" s="25"/>
      <c r="D15" s="25"/>
      <c r="E15" s="26">
        <v>217.90736999999996</v>
      </c>
    </row>
    <row r="16" spans="2:5" s="31" customFormat="1" x14ac:dyDescent="0.3">
      <c r="B16" s="29" t="s">
        <v>69</v>
      </c>
      <c r="C16" s="29" t="s">
        <v>8</v>
      </c>
      <c r="D16" s="29"/>
      <c r="E16" s="30">
        <f>SUM(E14:E15)</f>
        <v>2915.4758299999999</v>
      </c>
    </row>
    <row r="17" spans="2:5" s="34" customFormat="1" ht="4.5" customHeight="1" x14ac:dyDescent="0.3">
      <c r="B17" s="32"/>
      <c r="C17" s="32"/>
      <c r="D17" s="32"/>
      <c r="E17" s="33"/>
    </row>
    <row r="18" spans="2:5" x14ac:dyDescent="0.3">
      <c r="B18" s="25" t="s">
        <v>70</v>
      </c>
      <c r="C18" s="25" t="s">
        <v>8</v>
      </c>
      <c r="D18" s="25"/>
      <c r="E18" s="26">
        <v>1224.6561600000002</v>
      </c>
    </row>
    <row r="19" spans="2:5" x14ac:dyDescent="0.3">
      <c r="B19" s="25" t="s">
        <v>71</v>
      </c>
      <c r="C19" s="25"/>
      <c r="D19" s="25"/>
      <c r="E19" s="26">
        <v>311.28291999999999</v>
      </c>
    </row>
    <row r="20" spans="2:5" x14ac:dyDescent="0.3">
      <c r="B20" s="25" t="s">
        <v>72</v>
      </c>
      <c r="C20" s="25"/>
      <c r="D20" s="25"/>
      <c r="E20" s="26">
        <v>50.850859999999997</v>
      </c>
    </row>
    <row r="21" spans="2:5" x14ac:dyDescent="0.3">
      <c r="B21" s="35" t="s">
        <v>73</v>
      </c>
      <c r="C21" s="35"/>
      <c r="D21" s="35"/>
      <c r="E21" s="26">
        <v>626.08040000000005</v>
      </c>
    </row>
    <row r="22" spans="2:5" x14ac:dyDescent="0.3">
      <c r="B22" s="35" t="s">
        <v>74</v>
      </c>
      <c r="C22" s="35"/>
      <c r="D22" s="35"/>
      <c r="E22" s="26">
        <v>53.104180000000007</v>
      </c>
    </row>
    <row r="23" spans="2:5" x14ac:dyDescent="0.3">
      <c r="B23" s="35" t="s">
        <v>75</v>
      </c>
      <c r="C23" s="35"/>
      <c r="D23" s="35"/>
      <c r="E23" s="26">
        <v>231.83036999999999</v>
      </c>
    </row>
    <row r="24" spans="2:5" x14ac:dyDescent="0.3">
      <c r="B24" s="35" t="s">
        <v>76</v>
      </c>
      <c r="C24" s="35"/>
      <c r="D24" s="35"/>
      <c r="E24" s="26">
        <v>100.4915</v>
      </c>
    </row>
    <row r="25" spans="2:5" x14ac:dyDescent="0.3">
      <c r="B25" s="35" t="s">
        <v>77</v>
      </c>
      <c r="C25" s="35"/>
      <c r="D25" s="35"/>
      <c r="E25" s="26">
        <v>12.612410000000001</v>
      </c>
    </row>
    <row r="26" spans="2:5" x14ac:dyDescent="0.3">
      <c r="B26" s="36" t="s">
        <v>78</v>
      </c>
      <c r="C26" s="36"/>
      <c r="D26" s="36"/>
      <c r="E26" s="26">
        <v>1.6079600000000001</v>
      </c>
    </row>
    <row r="27" spans="2:5" x14ac:dyDescent="0.3">
      <c r="B27" s="36" t="s">
        <v>79</v>
      </c>
      <c r="C27" s="36"/>
      <c r="D27" s="36"/>
      <c r="E27" s="26">
        <v>661.90871000000004</v>
      </c>
    </row>
    <row r="28" spans="2:5" x14ac:dyDescent="0.3">
      <c r="B28" s="35" t="s">
        <v>80</v>
      </c>
      <c r="C28" s="35"/>
      <c r="D28" s="35"/>
      <c r="E28" s="26">
        <v>17.640120000000003</v>
      </c>
    </row>
    <row r="29" spans="2:5" x14ac:dyDescent="0.3">
      <c r="B29" s="37" t="s">
        <v>81</v>
      </c>
      <c r="C29" s="37"/>
      <c r="D29" s="37"/>
      <c r="E29" s="26">
        <v>541.18124999999998</v>
      </c>
    </row>
    <row r="30" spans="2:5" x14ac:dyDescent="0.3">
      <c r="B30" s="35" t="s">
        <v>82</v>
      </c>
      <c r="C30" s="37"/>
      <c r="D30" s="37"/>
      <c r="E30" s="26">
        <v>91.384200000000007</v>
      </c>
    </row>
    <row r="31" spans="2:5" x14ac:dyDescent="0.3">
      <c r="B31" s="37" t="s">
        <v>83</v>
      </c>
      <c r="C31" s="37"/>
      <c r="D31" s="37"/>
      <c r="E31" s="26">
        <v>54.645139999999991</v>
      </c>
    </row>
    <row r="32" spans="2:5" x14ac:dyDescent="0.3">
      <c r="B32" s="37" t="s">
        <v>61</v>
      </c>
      <c r="C32" s="37"/>
      <c r="D32" s="37"/>
      <c r="E32" s="26">
        <v>123.51787</v>
      </c>
    </row>
    <row r="33" spans="2:5" x14ac:dyDescent="0.3">
      <c r="B33" s="37" t="s">
        <v>84</v>
      </c>
      <c r="C33" s="37"/>
      <c r="D33" s="37"/>
      <c r="E33" s="26">
        <v>765.61212</v>
      </c>
    </row>
    <row r="34" spans="2:5" x14ac:dyDescent="0.3">
      <c r="B34" s="35" t="s">
        <v>85</v>
      </c>
      <c r="C34" s="35"/>
      <c r="D34" s="35"/>
      <c r="E34" s="26">
        <v>97.24524000000001</v>
      </c>
    </row>
    <row r="35" spans="2:5" s="31" customFormat="1" x14ac:dyDescent="0.3">
      <c r="B35" s="29" t="s">
        <v>86</v>
      </c>
      <c r="C35" s="29" t="s">
        <v>8</v>
      </c>
      <c r="D35" s="29"/>
      <c r="E35" s="30">
        <f>SUM(E18:E34)</f>
        <v>4965.6514100000004</v>
      </c>
    </row>
    <row r="36" spans="2:5" s="31" customFormat="1" x14ac:dyDescent="0.3">
      <c r="B36" s="29" t="s">
        <v>87</v>
      </c>
      <c r="C36" s="29"/>
      <c r="D36" s="29"/>
      <c r="E36" s="30">
        <f>+E12-E16-E35</f>
        <v>2653.8410200000017</v>
      </c>
    </row>
    <row r="37" spans="2:5" x14ac:dyDescent="0.3">
      <c r="B37" s="35"/>
      <c r="C37" s="35"/>
      <c r="D37" s="35"/>
      <c r="E37" s="26"/>
    </row>
    <row r="38" spans="2:5" x14ac:dyDescent="0.3">
      <c r="B38" s="25" t="s">
        <v>88</v>
      </c>
      <c r="C38" s="25" t="s">
        <v>8</v>
      </c>
      <c r="D38" s="25"/>
      <c r="E38" s="26">
        <v>324.81984999999997</v>
      </c>
    </row>
    <row r="39" spans="2:5" s="31" customFormat="1" x14ac:dyDescent="0.3">
      <c r="B39" s="29" t="s">
        <v>89</v>
      </c>
      <c r="C39" s="29" t="s">
        <v>8</v>
      </c>
      <c r="D39" s="29"/>
      <c r="E39" s="38">
        <f>SUM(E38:E38)</f>
        <v>324.81984999999997</v>
      </c>
    </row>
    <row r="40" spans="2:5" s="31" customFormat="1" hidden="1" x14ac:dyDescent="0.3">
      <c r="B40" s="25" t="s">
        <v>90</v>
      </c>
      <c r="C40" s="29"/>
      <c r="D40" s="29"/>
      <c r="E40" s="26">
        <f>IFERROR(VLOOKUP(B40,[23]ER!$B$8:$E$64,4,FALSE),0)/1000</f>
        <v>0</v>
      </c>
    </row>
    <row r="41" spans="2:5" s="31" customFormat="1" x14ac:dyDescent="0.3">
      <c r="B41" s="25" t="s">
        <v>91</v>
      </c>
      <c r="C41" s="29"/>
      <c r="D41" s="29"/>
      <c r="E41" s="26">
        <v>-14.279810000000001</v>
      </c>
    </row>
    <row r="42" spans="2:5" x14ac:dyDescent="0.3">
      <c r="B42" s="39" t="s">
        <v>92</v>
      </c>
      <c r="C42" s="25"/>
      <c r="D42" s="25"/>
      <c r="E42" s="38">
        <f>+E36+E39+E40+E41</f>
        <v>2964.3810600000015</v>
      </c>
    </row>
    <row r="43" spans="2:5" x14ac:dyDescent="0.3">
      <c r="B43" s="29" t="s">
        <v>93</v>
      </c>
      <c r="C43" s="29" t="s">
        <v>8</v>
      </c>
      <c r="D43" s="29"/>
      <c r="E43" s="26">
        <v>996.61218000000008</v>
      </c>
    </row>
    <row r="44" spans="2:5" x14ac:dyDescent="0.3">
      <c r="B44" s="25"/>
      <c r="C44" s="25"/>
      <c r="D44" s="25"/>
      <c r="E44" s="26"/>
    </row>
    <row r="45" spans="2:5" ht="13.5" thickBot="1" x14ac:dyDescent="0.35">
      <c r="B45" s="39" t="s">
        <v>94</v>
      </c>
      <c r="C45" s="25"/>
      <c r="D45" s="25"/>
      <c r="E45" s="40">
        <f>+E42-E43</f>
        <v>1967.7688800000014</v>
      </c>
    </row>
    <row r="46" spans="2:5" ht="13.5" thickTop="1" x14ac:dyDescent="0.3">
      <c r="B46" s="25"/>
      <c r="C46" s="25"/>
      <c r="D46" s="25"/>
      <c r="E46" s="26"/>
    </row>
    <row r="47" spans="2:5" ht="10.5" customHeight="1" x14ac:dyDescent="0.3">
      <c r="B47" s="25"/>
      <c r="C47" s="25"/>
      <c r="D47" s="25"/>
      <c r="E47" s="26"/>
    </row>
    <row r="48" spans="2:5" x14ac:dyDescent="0.3">
      <c r="B48" s="25"/>
      <c r="C48" s="25"/>
      <c r="D48" s="25"/>
      <c r="E48" s="26"/>
    </row>
    <row r="49" spans="2:5" x14ac:dyDescent="0.3">
      <c r="B49" s="41"/>
      <c r="C49" s="41"/>
      <c r="D49" s="41"/>
      <c r="E49" s="26"/>
    </row>
    <row r="50" spans="2:5" x14ac:dyDescent="0.3">
      <c r="B50" s="42" t="s">
        <v>55</v>
      </c>
      <c r="C50" s="49" t="s">
        <v>56</v>
      </c>
      <c r="D50" s="49"/>
      <c r="E50" s="49"/>
    </row>
    <row r="51" spans="2:5" x14ac:dyDescent="0.3">
      <c r="B51" s="42" t="s">
        <v>57</v>
      </c>
      <c r="C51" s="49" t="s">
        <v>58</v>
      </c>
      <c r="D51" s="49"/>
      <c r="E51" s="49"/>
    </row>
    <row r="52" spans="2:5" x14ac:dyDescent="0.3">
      <c r="E52" s="13"/>
    </row>
    <row r="53" spans="2:5" x14ac:dyDescent="0.3">
      <c r="E53" s="13"/>
    </row>
    <row r="54" spans="2:5" x14ac:dyDescent="0.3">
      <c r="E54" s="13"/>
    </row>
    <row r="55" spans="2:5" x14ac:dyDescent="0.3">
      <c r="E55" s="13"/>
    </row>
    <row r="56" spans="2:5" x14ac:dyDescent="0.3">
      <c r="E56" s="13"/>
    </row>
    <row r="57" spans="2:5" x14ac:dyDescent="0.3">
      <c r="E57" s="13"/>
    </row>
    <row r="58" spans="2:5" x14ac:dyDescent="0.3">
      <c r="E58" s="13"/>
    </row>
    <row r="59" spans="2:5" x14ac:dyDescent="0.3">
      <c r="E59" s="13"/>
    </row>
    <row r="60" spans="2:5" x14ac:dyDescent="0.3">
      <c r="E60" s="13"/>
    </row>
    <row r="61" spans="2:5" x14ac:dyDescent="0.3">
      <c r="B61" s="43"/>
      <c r="C61" s="43"/>
      <c r="D61" s="43"/>
      <c r="E61" s="13"/>
    </row>
    <row r="62" spans="2:5" x14ac:dyDescent="0.3">
      <c r="E62" s="13"/>
    </row>
    <row r="63" spans="2:5" x14ac:dyDescent="0.3">
      <c r="E63" s="13"/>
    </row>
    <row r="64" spans="2:5" x14ac:dyDescent="0.3">
      <c r="E64" s="44"/>
    </row>
    <row r="65" spans="2:5" x14ac:dyDescent="0.3">
      <c r="E65" s="44"/>
    </row>
    <row r="66" spans="2:5" x14ac:dyDescent="0.3">
      <c r="E66" s="44"/>
    </row>
    <row r="67" spans="2:5" x14ac:dyDescent="0.3">
      <c r="E67" s="44"/>
    </row>
    <row r="68" spans="2:5" x14ac:dyDescent="0.3">
      <c r="E68" s="44"/>
    </row>
    <row r="69" spans="2:5" x14ac:dyDescent="0.3">
      <c r="B69" s="43"/>
      <c r="C69" s="43"/>
      <c r="D69" s="43"/>
      <c r="E69" s="44"/>
    </row>
    <row r="70" spans="2:5" x14ac:dyDescent="0.3">
      <c r="E70" s="44"/>
    </row>
    <row r="71" spans="2:5" x14ac:dyDescent="0.3">
      <c r="E71" s="44"/>
    </row>
    <row r="72" spans="2:5" x14ac:dyDescent="0.3">
      <c r="E72" s="44"/>
    </row>
    <row r="73" spans="2:5" x14ac:dyDescent="0.3">
      <c r="E73" s="44"/>
    </row>
    <row r="74" spans="2:5" x14ac:dyDescent="0.3">
      <c r="E74" s="44"/>
    </row>
    <row r="75" spans="2:5" x14ac:dyDescent="0.3">
      <c r="E75" s="44"/>
    </row>
    <row r="76" spans="2:5" x14ac:dyDescent="0.3">
      <c r="E76" s="44"/>
    </row>
    <row r="77" spans="2:5" x14ac:dyDescent="0.3">
      <c r="E77" s="44"/>
    </row>
    <row r="78" spans="2:5" x14ac:dyDescent="0.3">
      <c r="E78" s="44"/>
    </row>
    <row r="79" spans="2:5" x14ac:dyDescent="0.3">
      <c r="E79" s="44"/>
    </row>
    <row r="80" spans="2:5" x14ac:dyDescent="0.3">
      <c r="E80" s="44"/>
    </row>
    <row r="81" spans="5:5" x14ac:dyDescent="0.3">
      <c r="E81" s="44"/>
    </row>
    <row r="82" spans="5:5" x14ac:dyDescent="0.3">
      <c r="E82" s="44"/>
    </row>
    <row r="83" spans="5:5" x14ac:dyDescent="0.3">
      <c r="E83" s="44"/>
    </row>
    <row r="84" spans="5:5" x14ac:dyDescent="0.3">
      <c r="E84" s="44"/>
    </row>
    <row r="85" spans="5:5" x14ac:dyDescent="0.3">
      <c r="E85" s="44"/>
    </row>
    <row r="86" spans="5:5" x14ac:dyDescent="0.3">
      <c r="E86" s="44"/>
    </row>
    <row r="87" spans="5:5" x14ac:dyDescent="0.3">
      <c r="E87" s="44"/>
    </row>
    <row r="88" spans="5:5" x14ac:dyDescent="0.3">
      <c r="E88" s="44"/>
    </row>
    <row r="89" spans="5:5" x14ac:dyDescent="0.3">
      <c r="E89" s="44"/>
    </row>
    <row r="90" spans="5:5" x14ac:dyDescent="0.3">
      <c r="E90" s="44"/>
    </row>
    <row r="91" spans="5:5" x14ac:dyDescent="0.3">
      <c r="E91" s="44"/>
    </row>
    <row r="92" spans="5:5" x14ac:dyDescent="0.3">
      <c r="E92" s="44"/>
    </row>
    <row r="93" spans="5:5" x14ac:dyDescent="0.3">
      <c r="E93" s="44"/>
    </row>
  </sheetData>
  <mergeCells count="4">
    <mergeCell ref="B1:E1"/>
    <mergeCell ref="B5:E5"/>
    <mergeCell ref="C50:E50"/>
    <mergeCell ref="C51:E5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2023-04-17T16:12:46Z</cp:lastPrinted>
  <dcterms:created xsi:type="dcterms:W3CDTF">2023-04-17T14:27:06Z</dcterms:created>
  <dcterms:modified xsi:type="dcterms:W3CDTF">2023-04-17T16:15:15Z</dcterms:modified>
</cp:coreProperties>
</file>